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5\"/>
    </mc:Choice>
  </mc:AlternateContent>
  <bookViews>
    <workbookView xWindow="0" yWindow="0" windowWidth="28800" windowHeight="12330" tabRatio="596" activeTab="1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REPORTE!$A$4:$Q$150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87" i="1" l="1"/>
  <c r="F187" i="1"/>
  <c r="G187" i="1"/>
  <c r="H187" i="1"/>
  <c r="I187" i="1"/>
  <c r="J187" i="1"/>
  <c r="K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B72" i="16"/>
  <c r="C114" i="16"/>
  <c r="C115" i="16"/>
  <c r="C116" i="16"/>
  <c r="C117" i="16"/>
  <c r="C118" i="16"/>
  <c r="A114" i="16"/>
  <c r="A115" i="16"/>
  <c r="A116" i="16"/>
  <c r="A117" i="16"/>
  <c r="A118" i="16"/>
  <c r="B88" i="16"/>
  <c r="C109" i="16"/>
  <c r="C110" i="16"/>
  <c r="C111" i="16"/>
  <c r="C112" i="16"/>
  <c r="C113" i="16"/>
  <c r="A109" i="16"/>
  <c r="A110" i="16"/>
  <c r="A111" i="16"/>
  <c r="A112" i="16"/>
  <c r="A113" i="16"/>
  <c r="B120" i="16"/>
  <c r="A164" i="1"/>
  <c r="A163" i="1"/>
  <c r="A162" i="1"/>
  <c r="A161" i="1"/>
  <c r="A159" i="1"/>
  <c r="A158" i="1"/>
  <c r="A157" i="1"/>
  <c r="A156" i="1"/>
  <c r="A15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A172" i="1"/>
  <c r="A171" i="1"/>
  <c r="A170" i="1"/>
  <c r="A169" i="1"/>
  <c r="A168" i="1"/>
  <c r="A167" i="1"/>
  <c r="A166" i="1"/>
  <c r="A165" i="1"/>
  <c r="A160" i="1"/>
  <c r="A154" i="1"/>
  <c r="A153" i="1"/>
  <c r="A152" i="1"/>
  <c r="A151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0" i="1"/>
  <c r="G160" i="1"/>
  <c r="H160" i="1"/>
  <c r="I160" i="1"/>
  <c r="J160" i="1"/>
  <c r="K160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B48" i="16"/>
  <c r="C43" i="16"/>
  <c r="C44" i="16"/>
  <c r="C45" i="16"/>
  <c r="C46" i="16"/>
  <c r="C47" i="16"/>
  <c r="A43" i="16"/>
  <c r="A44" i="16"/>
  <c r="A45" i="16"/>
  <c r="A46" i="16"/>
  <c r="A47" i="16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C103" i="16"/>
  <c r="C104" i="16"/>
  <c r="C105" i="16"/>
  <c r="C106" i="16"/>
  <c r="C107" i="16"/>
  <c r="C108" i="16"/>
  <c r="C119" i="16"/>
  <c r="A103" i="16"/>
  <c r="A104" i="16"/>
  <c r="A105" i="16"/>
  <c r="A106" i="16"/>
  <c r="A107" i="16"/>
  <c r="A108" i="16"/>
  <c r="A119" i="16"/>
  <c r="C82" i="16"/>
  <c r="C83" i="16"/>
  <c r="C84" i="16"/>
  <c r="C85" i="16"/>
  <c r="C86" i="16"/>
  <c r="C87" i="16"/>
  <c r="A82" i="16"/>
  <c r="A83" i="16"/>
  <c r="A84" i="16"/>
  <c r="A85" i="16"/>
  <c r="A86" i="16"/>
  <c r="A87" i="16"/>
  <c r="A65" i="16"/>
  <c r="A66" i="16"/>
  <c r="A67" i="16"/>
  <c r="A68" i="16"/>
  <c r="A69" i="16"/>
  <c r="A70" i="16"/>
  <c r="A71" i="16"/>
  <c r="C65" i="16"/>
  <c r="C66" i="16"/>
  <c r="C67" i="16"/>
  <c r="C68" i="16"/>
  <c r="C69" i="16"/>
  <c r="C70" i="16"/>
  <c r="C71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91" i="16" l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77" i="1"/>
  <c r="G77" i="1"/>
  <c r="H77" i="1"/>
  <c r="I77" i="1"/>
  <c r="J77" i="1"/>
  <c r="K77" i="1"/>
  <c r="F76" i="1"/>
  <c r="G76" i="1"/>
  <c r="H76" i="1"/>
  <c r="I76" i="1"/>
  <c r="J76" i="1"/>
  <c r="K76" i="1"/>
  <c r="F74" i="1"/>
  <c r="G74" i="1"/>
  <c r="H74" i="1"/>
  <c r="I74" i="1"/>
  <c r="J74" i="1"/>
  <c r="K74" i="1"/>
  <c r="A92" i="1"/>
  <c r="A77" i="1"/>
  <c r="A76" i="1"/>
  <c r="A74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5" i="1"/>
  <c r="A73" i="1"/>
  <c r="A72" i="1"/>
  <c r="A71" i="1"/>
  <c r="A70" i="1"/>
  <c r="A69" i="1"/>
  <c r="A68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5" i="1"/>
  <c r="G75" i="1"/>
  <c r="H75" i="1"/>
  <c r="I75" i="1"/>
  <c r="J75" i="1"/>
  <c r="K75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A67" i="1" l="1"/>
  <c r="F67" i="1"/>
  <c r="G67" i="1"/>
  <c r="H67" i="1"/>
  <c r="I67" i="1"/>
  <c r="J67" i="1"/>
  <c r="K67" i="1"/>
  <c r="A66" i="1"/>
  <c r="A65" i="1"/>
  <c r="A64" i="1"/>
  <c r="A63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A62" i="1" l="1"/>
  <c r="A61" i="1"/>
  <c r="A60" i="1"/>
  <c r="A59" i="1"/>
  <c r="A58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A57" i="1"/>
  <c r="A56" i="1"/>
  <c r="A55" i="1"/>
  <c r="A54" i="1"/>
  <c r="A53" i="1"/>
  <c r="A52" i="1"/>
  <c r="A51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A50" i="1"/>
  <c r="A49" i="1"/>
  <c r="A48" i="1"/>
  <c r="A47" i="1"/>
  <c r="A46" i="1"/>
  <c r="A45" i="1"/>
  <c r="A44" i="1"/>
  <c r="A43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 l="1"/>
  <c r="G42" i="1"/>
  <c r="H42" i="1"/>
  <c r="I42" i="1"/>
  <c r="J42" i="1"/>
  <c r="K42" i="1"/>
  <c r="F41" i="1"/>
  <c r="G41" i="1"/>
  <c r="H41" i="1"/>
  <c r="I41" i="1"/>
  <c r="J41" i="1"/>
  <c r="K41" i="1"/>
  <c r="A42" i="1"/>
  <c r="A41" i="1"/>
  <c r="F39" i="1" l="1"/>
  <c r="G39" i="1"/>
  <c r="H39" i="1"/>
  <c r="I39" i="1"/>
  <c r="J39" i="1"/>
  <c r="K39" i="1"/>
  <c r="F38" i="1"/>
  <c r="G38" i="1"/>
  <c r="H38" i="1"/>
  <c r="I38" i="1"/>
  <c r="J38" i="1"/>
  <c r="K38" i="1"/>
  <c r="F36" i="1"/>
  <c r="G36" i="1"/>
  <c r="H36" i="1"/>
  <c r="I36" i="1"/>
  <c r="J36" i="1"/>
  <c r="K36" i="1"/>
  <c r="A39" i="1"/>
  <c r="A38" i="1"/>
  <c r="A36" i="1"/>
  <c r="A40" i="1"/>
  <c r="F40" i="1"/>
  <c r="G40" i="1"/>
  <c r="H40" i="1"/>
  <c r="I40" i="1"/>
  <c r="J40" i="1"/>
  <c r="K40" i="1"/>
  <c r="F37" i="1"/>
  <c r="G37" i="1"/>
  <c r="H37" i="1"/>
  <c r="I37" i="1"/>
  <c r="J37" i="1"/>
  <c r="K37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37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F15" i="1" l="1"/>
  <c r="G15" i="1"/>
  <c r="H15" i="1"/>
  <c r="I15" i="1"/>
  <c r="J15" i="1"/>
  <c r="K15" i="1"/>
  <c r="A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14" i="1"/>
  <c r="A13" i="1"/>
  <c r="A12" i="1"/>
  <c r="A11" i="1"/>
  <c r="A10" i="1"/>
  <c r="F9" i="1" l="1"/>
  <c r="G9" i="1"/>
  <c r="H9" i="1"/>
  <c r="I9" i="1"/>
  <c r="J9" i="1"/>
  <c r="K9" i="1"/>
  <c r="F8" i="1"/>
  <c r="G8" i="1"/>
  <c r="H8" i="1"/>
  <c r="I8" i="1"/>
  <c r="J8" i="1"/>
  <c r="K8" i="1"/>
  <c r="A9" i="1"/>
  <c r="A8" i="1"/>
  <c r="F7" i="1" l="1"/>
  <c r="G7" i="1"/>
  <c r="H7" i="1"/>
  <c r="I7" i="1"/>
  <c r="J7" i="1"/>
  <c r="K7" i="1"/>
  <c r="A7" i="1"/>
  <c r="A5" i="1" l="1"/>
  <c r="A6" i="1"/>
  <c r="F5" i="1"/>
  <c r="G5" i="1"/>
  <c r="H5" i="1"/>
  <c r="I5" i="1"/>
  <c r="J5" i="1"/>
  <c r="K5" i="1"/>
  <c r="F6" i="1"/>
  <c r="G6" i="1"/>
  <c r="H6" i="1"/>
  <c r="I6" i="1"/>
  <c r="J6" i="1"/>
  <c r="K6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<sst xmlns="http://schemas.openxmlformats.org/spreadsheetml/2006/main" count="13815" uniqueCount="2522">
  <si>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</si>
  <si>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</si>
  <si>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</si>
  <si>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</si>
  <si>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</si>
  <si>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</si>
  <si>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</si>
  <si>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</si>
  <si>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</si>
  <si>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</si>
  <si>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</si>
  <si>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</si>
  <si>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</si>
  <si>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</si>
  <si>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</si>
  <si>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</si>
  <si>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</si>
  <si>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</si>
  <si>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</si>
  <si>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</si>
  <si>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</si>
  <si>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</si>
  <si>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</si>
  <si>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</si>
  <si>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</si>
  <si>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</si>
  <si>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</si>
  <si>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</si>
  <si>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</si>
  <si>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</si>
  <si>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</si>
  <si>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</si>
  <si>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</si>
  <si>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</si>
  <si>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</si>
  <si>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</si>
  <si>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</si>
  <si>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</si>
  <si>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</si>
  <si>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</si>
  <si>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</si>
  <si>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</si>
  <si>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</si>
  <si>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</si>
  <si>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</si>
  <si>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</si>
  <si>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</si>
  <si>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</si>
  <si>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</si>
  <si>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</si>
  <si>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</si>
  <si>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</si>
  <si>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</si>
  <si>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</si>
  <si>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</si>
  <si>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</si>
  <si>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</si>
  <si>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</si>
  <si>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</si>
  <si>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</si>
  <si>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</si>
  <si>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</si>
  <si>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</si>
  <si>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</si>
  <si>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</si>
  <si>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</si>
  <si>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</si>
  <si>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</si>
  <si>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</si>
  <si>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</si>
  <si>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</si>
  <si>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</si>
  <si>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</si>
  <si>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</si>
  <si>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</si>
  <si>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</si>
  <si>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</si>
  <si>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</si>
  <si>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</si>
  <si>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</si>
  <si>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</si>
  <si>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</si>
  <si>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</si>
  <si>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</si>
  <si>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</si>
  <si>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</si>
  <si>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</si>
  <si>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</si>
  <si>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</si>
  <si>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</si>
  <si>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</si>
  <si>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</si>
  <si>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</si>
  <si>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</si>
  <si>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</si>
  <si>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</si>
  <si>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</si>
  <si>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</si>
  <si>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</si>
  <si>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</si>
  <si>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</si>
  <si>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</si>
  <si>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</si>
  <si>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</si>
  <si>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</si>
  <si>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</si>
  <si>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</si>
  <si>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</si>
  <si>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</si>
  <si>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</si>
  <si>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</si>
  <si>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</si>
  <si>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</si>
  <si>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</si>
  <si>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</si>
  <si>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</si>
  <si>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</si>
  <si>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</si>
  <si>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</si>
  <si>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</si>
  <si>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</si>
  <si>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</si>
  <si>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</si>
  <si>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</si>
  <si>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</si>
  <si>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</si>
  <si>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</si>
  <si>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</si>
  <si>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</si>
  <si>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</si>
  <si>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</si>
  <si>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</si>
  <si>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</si>
  <si>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</si>
  <si>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</si>
  <si>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</si>
  <si>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</si>
  <si>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</si>
  <si>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</si>
  <si>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</si>
  <si>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</si>
  <si>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</si>
  <si>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</si>
  <si>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</si>
  <si>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</si>
  <si>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</si>
  <si>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</si>
  <si>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</si>
  <si>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</si>
  <si>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</si>
  <si>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</si>
  <si>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</si>
  <si>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</si>
  <si>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</si>
  <si>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</si>
  <si>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</si>
  <si>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</si>
  <si>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</si>
  <si>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</si>
  <si>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</si>
  <si>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</si>
  <si>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</si>
  <si>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</si>
  <si>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</si>
  <si>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</si>
  <si>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</si>
  <si>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</si>
  <si>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</si>
  <si>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</si>
  <si>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</si>
  <si>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</si>
  <si>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</si>
  <si>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</si>
  <si>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</si>
  <si>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</si>
  <si>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</si>
  <si>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</si>
  <si>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</si>
  <si>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</si>
  <si>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</si>
  <si>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</si>
  <si>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</si>
  <si>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</si>
  <si>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</si>
  <si>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</si>
  <si>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</si>
  <si>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</si>
  <si>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</si>
  <si>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</si>
  <si>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</si>
  <si>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</si>
  <si>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</si>
  <si>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</si>
  <si>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</si>
  <si>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</si>
  <si>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</si>
  <si>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</si>
  <si>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</si>
  <si>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</si>
  <si>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</si>
  <si>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</si>
  <si>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</si>
  <si>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</si>
  <si>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</si>
  <si>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</si>
  <si>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</si>
  <si>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</si>
  <si>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</si>
  <si>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</si>
  <si>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</si>
  <si>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</si>
  <si>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</si>
  <si>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</si>
  <si>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</si>
  <si>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</si>
  <si>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</si>
  <si>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</si>
  <si>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</si>
  <si>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</si>
  <si>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</si>
  <si>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</si>
  <si>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</si>
  <si>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</si>
  <si>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</si>
  <si>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</si>
  <si>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</si>
  <si>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</si>
  <si>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</si>
  <si>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</si>
  <si>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</si>
  <si>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</si>
  <si>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</si>
  <si>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</si>
  <si>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</si>
  <si>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</si>
  <si>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</si>
  <si>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</si>
  <si>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</si>
  <si>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</si>
  <si>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</si>
  <si>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</si>
  <si>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</si>
  <si>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</si>
  <si>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</si>
  <si>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</si>
  <si>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</si>
  <si>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</si>
  <si>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</si>
  <si>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</si>
  <si>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</si>
  <si>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</si>
  <si>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</si>
  <si>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</si>
  <si>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</si>
  <si>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</si>
  <si>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</si>
  <si>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</si>
  <si>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</si>
  <si>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</si>
  <si>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</si>
  <si>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</si>
  <si>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</si>
  <si>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</si>
  <si>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</si>
  <si>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</si>
  <si>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</si>
  <si>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</si>
  <si>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</si>
  <si>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</si>
  <si>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</si>
  <si>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</si>
  <si>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</si>
  <si>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</si>
  <si>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</si>
  <si>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</si>
  <si>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</si>
  <si>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</si>
  <si>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</si>
  <si>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</si>
  <si>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</si>
  <si>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</si>
  <si>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</si>
  <si>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</si>
  <si>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</si>
  <si>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</si>
  <si>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</si>
  <si>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</si>
  <si>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</si>
  <si>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</si>
  <si>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</si>
  <si>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</si>
  <si>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</si>
  <si>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</si>
  <si>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</si>
  <si>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</si>
  <si>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</si>
  <si>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</si>
  <si>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</si>
  <si>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</si>
  <si>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</si>
  <si>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</si>
  <si>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</si>
  <si>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</si>
  <si>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</si>
  <si>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</si>
  <si>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</si>
  <si>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</si>
  <si>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</si>
  <si>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</si>
  <si>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</si>
  <si>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</si>
  <si>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</si>
  <si>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</si>
  <si>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</si>
  <si>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</si>
  <si>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</si>
  <si>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</si>
  <si>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</si>
  <si>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</si>
  <si>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</si>
  <si>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</si>
  <si>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</si>
  <si>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</si>
  <si>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</si>
  <si>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</si>
  <si>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</si>
  <si>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</si>
  <si>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</si>
  <si>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</si>
  <si>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</si>
  <si>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</si>
  <si>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</si>
  <si>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</si>
  <si>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</si>
  <si>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</si>
  <si>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</si>
  <si>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</si>
  <si>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</si>
  <si>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</si>
  <si>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</si>
  <si>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</si>
  <si>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</si>
  <si>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</si>
  <si>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</si>
  <si>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</si>
  <si>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</si>
  <si>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</si>
  <si>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</si>
  <si>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</si>
  <si>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</si>
  <si>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</si>
  <si>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</si>
  <si>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</si>
  <si>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</si>
  <si>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</si>
  <si>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</si>
  <si>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</si>
  <si>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</si>
  <si>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</si>
  <si>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</si>
  <si>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</si>
  <si>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</si>
  <si>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</si>
  <si>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</si>
  <si>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</si>
  <si>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</si>
  <si>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</si>
  <si>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</si>
  <si>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</si>
  <si>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</si>
  <si>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</si>
  <si>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</si>
  <si>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</si>
  <si>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</si>
  <si>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</si>
  <si>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</si>
  <si>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</si>
  <si>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</si>
  <si>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</si>
  <si>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</si>
  <si>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</si>
  <si>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</si>
  <si>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</si>
  <si>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</si>
  <si>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</si>
  <si>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</si>
  <si>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</si>
  <si>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</si>
  <si>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</si>
  <si>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</si>
  <si>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</si>
  <si>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</si>
  <si>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</si>
  <si>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</si>
  <si>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</si>
  <si>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</si>
  <si>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</si>
  <si>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</si>
  <si>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</si>
  <si>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</si>
  <si>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</si>
  <si>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</si>
  <si>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</si>
  <si>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</si>
  <si>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</si>
  <si>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</si>
  <si>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</si>
  <si>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</si>
  <si>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</si>
  <si>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</si>
  <si>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</si>
  <si>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</si>
  <si>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</si>
  <si>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</si>
  <si>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</si>
  <si>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</si>
  <si>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</si>
  <si>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</si>
  <si>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</si>
  <si>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</si>
  <si>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</si>
  <si>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</si>
  <si>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</si>
  <si>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</si>
  <si>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</si>
  <si>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</si>
  <si>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</si>
  <si>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</si>
  <si>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</si>
  <si>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</si>
  <si>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</si>
  <si>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</si>
  <si>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</si>
  <si>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</si>
  <si>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</si>
  <si>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</si>
  <si>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</si>
  <si>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</si>
  <si>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</si>
  <si>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</si>
  <si>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</si>
  <si>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</si>
  <si>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</si>
  <si>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</si>
  <si>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</si>
  <si>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</si>
  <si>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</si>
  <si>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</si>
  <si>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</si>
  <si>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</si>
  <si>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</si>
  <si>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</si>
  <si>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</si>
  <si>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</si>
  <si>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</si>
  <si>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</si>
  <si>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</si>
  <si>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</si>
  <si>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</si>
  <si>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</si>
  <si>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</si>
  <si>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</si>
  <si>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</si>
  <si>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</si>
  <si>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</si>
  <si>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</si>
  <si>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</si>
  <si>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</si>
  <si>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</si>
  <si>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</si>
  <si>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</si>
  <si>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</si>
  <si>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</si>
  <si>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</si>
  <si>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</si>
  <si>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</si>
  <si>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</si>
  <si>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</si>
  <si>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</si>
  <si>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</si>
  <si>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</si>
  <si>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</si>
  <si>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</si>
  <si>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</si>
  <si>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</si>
  <si>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</si>
  <si>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</si>
  <si>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</si>
  <si>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</si>
  <si>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</si>
  <si>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</si>
  <si>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</si>
  <si>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</si>
  <si>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</si>
  <si>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</si>
  <si>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</si>
  <si>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</si>
  <si>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</si>
  <si>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</si>
  <si>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</si>
  <si>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</si>
  <si>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</si>
  <si>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</si>
  <si>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</si>
  <si>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</si>
  <si>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</si>
  <si>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</si>
  <si>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</si>
  <si>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</si>
  <si>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</si>
  <si>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</si>
  <si>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</si>
  <si>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</si>
  <si>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</si>
  <si>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</si>
  <si>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</si>
  <si>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</si>
  <si>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</si>
  <si>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</si>
  <si>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</si>
  <si>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</si>
  <si>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</si>
  <si>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</si>
  <si>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</si>
  <si>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</si>
  <si>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</si>
  <si>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</si>
  <si>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</si>
  <si>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</si>
  <si>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</si>
  <si>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</si>
  <si>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</si>
  <si>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</si>
  <si>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</si>
  <si>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</si>
  <si>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</si>
  <si>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</si>
  <si>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</si>
  <si>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</si>
  <si>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</si>
  <si>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</si>
  <si>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</si>
  <si>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</si>
  <si>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</si>
  <si>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</si>
  <si>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</si>
  <si>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</si>
  <si>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</si>
  <si>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</si>
  <si>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</si>
  <si>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</si>
  <si>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</si>
  <si>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</si>
  <si>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</si>
  <si>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</si>
  <si>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</si>
  <si>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</si>
  <si>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</si>
  <si>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</si>
  <si>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</si>
  <si>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</si>
  <si>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</si>
  <si>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</si>
  <si>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</si>
  <si>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</si>
  <si>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</si>
  <si>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</si>
  <si>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</si>
  <si>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</si>
  <si>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</si>
  <si>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</si>
  <si>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</si>
  <si>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</si>
  <si>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</si>
  <si>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</si>
  <si>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</si>
  <si>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</si>
  <si>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</si>
  <si>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</si>
  <si>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</si>
  <si>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</si>
  <si>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</si>
  <si>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</si>
  <si>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</si>
  <si>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</si>
  <si>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</si>
  <si>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</si>
  <si>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</si>
  <si>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</si>
  <si>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</si>
  <si>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</si>
  <si>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</si>
  <si>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</si>
  <si>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</si>
  <si>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</si>
  <si>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</si>
  <si>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</si>
  <si>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</si>
  <si>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</si>
  <si>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</si>
  <si>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</si>
  <si>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</si>
  <si>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</si>
  <si>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</si>
  <si>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</si>
  <si>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</si>
  <si>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</si>
  <si>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</si>
  <si>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</si>
  <si>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</si>
  <si>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</si>
  <si>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</si>
  <si>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</si>
  <si>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</si>
  <si>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</si>
  <si>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</si>
  <si>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</si>
  <si>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</si>
  <si>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</si>
  <si>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</si>
  <si>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</si>
  <si>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</si>
  <si>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</si>
  <si>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</si>
  <si>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</si>
  <si>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</si>
  <si>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</si>
  <si>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</si>
  <si>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</si>
  <si>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</si>
  <si>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</si>
  <si>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</si>
  <si>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</si>
  <si>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</si>
  <si>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</si>
  <si>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</si>
  <si>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</si>
  <si>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</si>
  <si>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</si>
  <si>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</si>
  <si>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</si>
  <si>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</si>
  <si>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</si>
  <si>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</si>
  <si>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</si>
  <si>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</si>
  <si>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</si>
  <si>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</si>
  <si>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</si>
  <si>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</si>
  <si>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</si>
  <si>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</si>
  <si>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</si>
  <si>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</si>
  <si>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</si>
  <si>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</si>
  <si>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</si>
  <si>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</si>
  <si>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</si>
  <si>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</si>
  <si>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</si>
  <si>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</si>
  <si>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</si>
  <si>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</si>
  <si>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</si>
  <si>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</si>
  <si>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</si>
  <si>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</si>
  <si>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</si>
  <si>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</si>
  <si>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</si>
  <si>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</si>
  <si>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</si>
  <si>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</si>
  <si>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</si>
  <si>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</si>
  <si>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</si>
  <si>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</si>
  <si>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</si>
  <si>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</si>
  <si>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</si>
  <si>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</si>
  <si>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</si>
  <si>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</si>
  <si>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</si>
  <si>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</si>
  <si>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</si>
  <si>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</si>
  <si>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</si>
  <si>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</si>
  <si>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</si>
  <si>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</si>
  <si>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</si>
  <si>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</si>
  <si>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</si>
  <si>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</si>
  <si>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</si>
  <si>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</si>
  <si>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</si>
  <si>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</si>
  <si>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</si>
  <si>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</si>
  <si>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</si>
  <si>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</si>
  <si>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</si>
  <si>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</si>
  <si>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</si>
  <si>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</si>
  <si>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</si>
  <si>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</si>
  <si>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</si>
  <si>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</si>
  <si>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</si>
  <si>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</si>
  <si>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</si>
  <si>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</si>
  <si>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</si>
  <si>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</si>
  <si>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</si>
  <si>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</si>
  <si>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</si>
  <si>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</si>
  <si>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</si>
  <si>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</si>
  <si>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</si>
  <si>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</si>
  <si>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</si>
  <si>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</si>
  <si>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</si>
  <si>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</si>
  <si>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</si>
  <si>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</si>
  <si>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</si>
  <si>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</si>
  <si>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</si>
  <si>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</si>
  <si>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</si>
  <si>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</si>
  <si>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</si>
  <si>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</si>
  <si>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</si>
  <si>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</si>
  <si>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</si>
  <si>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</si>
  <si>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</si>
  <si>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</si>
  <si>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</si>
  <si>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</si>
  <si>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</si>
  <si>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</si>
  <si>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</si>
  <si>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</si>
  <si>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</si>
  <si>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</si>
  <si>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</si>
  <si>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</si>
  <si>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</si>
  <si>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</si>
  <si>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</si>
  <si>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</si>
  <si>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</si>
  <si>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</si>
  <si>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</si>
  <si>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</si>
  <si>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</si>
  <si>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</si>
  <si>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</si>
  <si>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</si>
  <si>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</si>
  <si>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</si>
  <si>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</si>
  <si>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</si>
  <si>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</si>
  <si>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</si>
  <si>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</si>
  <si>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</si>
  <si>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</si>
  <si>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</si>
  <si>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</si>
  <si>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</si>
  <si>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</si>
  <si>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</si>
  <si>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</si>
  <si>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</si>
  <si>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</si>
  <si>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</si>
  <si>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</si>
  <si>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</si>
  <si>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</si>
  <si>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</si>
  <si>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</si>
  <si>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</si>
  <si>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</si>
  <si>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</si>
  <si>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</si>
  <si>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</si>
  <si>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</si>
  <si>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</si>
  <si>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</si>
  <si>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</si>
  <si>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</si>
  <si>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</si>
  <si>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</si>
  <si>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</si>
  <si>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</si>
  <si>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</si>
  <si>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</si>
  <si>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</si>
  <si>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</si>
  <si>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</si>
  <si>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</si>
  <si>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</si>
  <si>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</si>
  <si>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</si>
  <si>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</si>
  <si>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</si>
  <si>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</si>
  <si>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</si>
  <si>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</si>
  <si>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</si>
  <si>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</si>
  <si>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</si>
  <si>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</si>
  <si>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</si>
  <si>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</si>
  <si>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</si>
  <si>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</si>
  <si>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</si>
  <si>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</si>
  <si>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</si>
  <si>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</si>
  <si>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</si>
  <si>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</si>
  <si>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</si>
  <si>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</si>
  <si>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</si>
  <si>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</si>
  <si>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</si>
  <si>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</si>
  <si>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</si>
  <si>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</si>
  <si>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</si>
  <si>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</si>
  <si>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</si>
  <si>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</si>
  <si>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</si>
  <si>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</si>
  <si>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</si>
  <si>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</si>
  <si>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</si>
  <si>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</si>
  <si>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</si>
  <si>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</si>
  <si>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</si>
  <si>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</si>
  <si>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</si>
  <si>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</si>
  <si>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</si>
  <si>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</si>
  <si>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</si>
  <si>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</si>
  <si>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</si>
  <si>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</si>
  <si>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</si>
  <si>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</si>
  <si>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</si>
  <si>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</si>
  <si>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</si>
  <si>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</si>
  <si>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</si>
  <si>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</si>
  <si>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</si>
  <si>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</si>
  <si>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</si>
  <si>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</si>
  <si>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</si>
  <si>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</si>
  <si>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</si>
  <si>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</si>
  <si>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</si>
  <si>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</si>
  <si>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</si>
  <si>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</si>
  <si>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</si>
  <si>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</si>
  <si>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</si>
  <si>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</si>
  <si>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</si>
  <si>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</si>
  <si>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</si>
  <si>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</si>
  <si>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</si>
  <si>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</si>
  <si>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</si>
  <si>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</si>
  <si>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</si>
  <si>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</si>
  <si>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</si>
  <si>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</si>
  <si>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</si>
  <si>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</si>
  <si>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</si>
  <si>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</si>
  <si>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</si>
  <si>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</si>
  <si>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</si>
  <si>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</si>
  <si>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</si>
  <si>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</si>
  <si>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</si>
  <si>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</si>
  <si>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</si>
  <si>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</si>
  <si>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</si>
  <si>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</si>
  <si>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</si>
  <si>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</si>
  <si>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</si>
  <si>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</si>
  <si>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</si>
  <si>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</si>
  <si>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</si>
  <si>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</si>
  <si>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</si>
  <si>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</si>
  <si>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</si>
  <si>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</si>
  <si>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</si>
  <si>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</si>
  <si>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</si>
  <si>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</si>
  <si>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</si>
  <si>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</si>
  <si>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</si>
  <si>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</si>
  <si>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</si>
  <si>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</si>
  <si>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</si>
  <si>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</si>
  <si>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</si>
  <si>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</si>
  <si>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</si>
  <si>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</si>
  <si>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</si>
  <si>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</si>
  <si>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</si>
  <si>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</si>
  <si>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</si>
  <si>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</si>
  <si>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</si>
  <si>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</si>
  <si>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</si>
  <si>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</si>
  <si>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</si>
  <si>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</si>
  <si>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</si>
  <si>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</si>
  <si>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</si>
  <si>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</si>
  <si>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</si>
  <si>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</si>
  <si>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</si>
  <si>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</si>
  <si>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</si>
  <si>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</si>
  <si>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</si>
  <si>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</si>
  <si>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</si>
  <si>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</si>
  <si>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</si>
  <si>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</si>
  <si>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</si>
  <si>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</si>
  <si>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</si>
  <si>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</si>
  <si>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</si>
  <si>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</si>
  <si>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</si>
  <si>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</si>
  <si>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</si>
  <si>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</si>
  <si>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</si>
  <si>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</si>
  <si>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</si>
  <si>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</si>
  <si>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</si>
  <si>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</si>
  <si>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</si>
  <si>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</si>
  <si>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</si>
  <si>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</si>
  <si>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</si>
  <si>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</si>
  <si>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</si>
  <si>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</si>
  <si>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</si>
  <si>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</si>
  <si>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</si>
  <si>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</si>
  <si>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</si>
  <si>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</si>
  <si>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</si>
  <si>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</si>
  <si>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</si>
  <si>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</si>
  <si>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</si>
  <si>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</si>
  <si>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</si>
  <si>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</si>
  <si>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</si>
  <si>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</si>
  <si>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</si>
  <si>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</si>
  <si>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</si>
  <si>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</si>
  <si>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</si>
  <si>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</si>
  <si>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</si>
  <si>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</si>
  <si>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</si>
  <si>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</si>
  <si>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</si>
  <si>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</si>
  <si>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</si>
  <si>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</si>
  <si>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</si>
  <si>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</si>
  <si>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</si>
  <si>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</si>
  <si>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</si>
  <si>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</si>
  <si>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</si>
  <si>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</si>
  <si>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</si>
  <si>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</si>
  <si>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</si>
  <si>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</si>
  <si>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</si>
  <si>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</si>
  <si>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</si>
  <si>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</si>
  <si>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</si>
  <si>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</si>
  <si>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</si>
  <si>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</si>
  <si>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</si>
  <si>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</si>
  <si>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</si>
  <si>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</si>
  <si>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</si>
  <si>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</si>
  <si>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</si>
  <si>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</si>
  <si>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</si>
  <si>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</si>
  <si>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</si>
  <si>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</si>
  <si>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</si>
  <si>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</si>
  <si>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</si>
  <si>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</si>
  <si>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</si>
  <si>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</si>
  <si>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</si>
  <si>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</si>
  <si>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</si>
  <si>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</si>
  <si>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</si>
  <si>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</si>
  <si>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</si>
  <si>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</si>
  <si>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</si>
  <si>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</si>
  <si>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</si>
  <si>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</si>
  <si>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</si>
  <si>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</si>
  <si>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</si>
  <si>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</si>
  <si>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</si>
  <si>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</si>
  <si>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</si>
  <si>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</si>
  <si>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</si>
  <si>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</si>
  <si>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</si>
  <si>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</si>
  <si>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</si>
  <si>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</si>
  <si>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</si>
  <si>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</si>
  <si>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</si>
  <si>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</si>
  <si>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</si>
  <si>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</si>
  <si>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</si>
  <si>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</si>
  <si>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</si>
  <si>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</si>
  <si>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</si>
  <si>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</si>
  <si>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</si>
  <si>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</si>
  <si>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</si>
  <si>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</si>
  <si>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</si>
  <si>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</si>
  <si>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</si>
  <si>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</si>
  <si>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</si>
  <si>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</si>
  <si>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</si>
  <si>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</si>
  <si>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</si>
  <si>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</si>
  <si>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</si>
  <si>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</si>
  <si>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</si>
  <si>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</si>
  <si>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</si>
  <si>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</si>
  <si>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</si>
  <si>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</si>
  <si>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</si>
  <si>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</si>
  <si>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</si>
  <si>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</si>
  <si>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</si>
  <si>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</si>
  <si>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</si>
  <si>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</si>
  <si>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</si>
  <si>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</si>
  <si>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</si>
  <si>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</si>
  <si>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</si>
  <si>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</si>
  <si>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</si>
  <si>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</si>
  <si>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</si>
  <si>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</si>
  <si>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</si>
  <si>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</si>
  <si>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</si>
  <si>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</si>
  <si>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</si>
  <si>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</si>
  <si>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</si>
  <si>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</si>
  <si>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</si>
  <si>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</si>
  <si>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</si>
  <si>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</si>
  <si>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</si>
  <si>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</si>
  <si>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</si>
  <si>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</si>
  <si>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</si>
  <si>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</si>
  <si>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</si>
  <si>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</si>
  <si>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</si>
  <si>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</si>
  <si>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</si>
  <si>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</si>
  <si>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</si>
  <si>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</si>
  <si>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</si>
  <si>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</si>
  <si>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</si>
  <si>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</si>
  <si>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</si>
  <si>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</si>
  <si>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</si>
  <si>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</si>
  <si>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</si>
  <si>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</si>
  <si>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</si>
  <si>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</si>
  <si>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</si>
  <si>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</si>
  <si>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</si>
  <si>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</si>
  <si>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</si>
  <si>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</si>
  <si>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</si>
  <si>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</si>
  <si>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</si>
  <si>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</si>
  <si>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</si>
  <si>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</si>
  <si>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</si>
  <si>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</si>
  <si>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</si>
  <si>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</si>
  <si>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</si>
  <si>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</si>
  <si>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</si>
  <si>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</si>
  <si>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</si>
  <si>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</si>
  <si>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</si>
  <si>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</si>
  <si>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</si>
  <si>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</si>
  <si>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</si>
  <si>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</si>
  <si>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</si>
  <si>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</si>
  <si>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</si>
  <si>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</si>
  <si>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</si>
  <si>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</si>
  <si>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</si>
  <si>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</si>
  <si>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</si>
  <si>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</si>
  <si>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</si>
  <si>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</si>
  <si>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</si>
  <si>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</si>
  <si>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</si>
  <si>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</si>
  <si>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</si>
  <si>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</si>
  <si>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</si>
  <si>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</si>
  <si>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</si>
  <si>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</si>
  <si>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</si>
  <si>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</si>
  <si>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</si>
  <si>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</si>
  <si>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</si>
  <si>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</si>
  <si>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</si>
  <si>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</si>
  <si>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</si>
  <si>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</si>
  <si>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</si>
  <si>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</si>
  <si>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</si>
  <si>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</si>
  <si>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</si>
  <si>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</si>
  <si>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</si>
  <si>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</si>
  <si>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</si>
  <si>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</si>
  <si>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</si>
  <si>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</si>
  <si>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</si>
  <si>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</si>
  <si>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</si>
  <si>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</si>
  <si>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</si>
  <si>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</si>
  <si>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</si>
  <si>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</si>
  <si>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</si>
  <si>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</si>
  <si>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</si>
  <si>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</si>
  <si>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</si>
  <si>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</si>
  <si>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</si>
  <si>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</si>
  <si>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</si>
  <si>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</si>
  <si>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</si>
  <si>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</si>
  <si>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</si>
  <si>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</si>
  <si>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</si>
  <si>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</si>
  <si>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</si>
  <si>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</si>
  <si>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</si>
  <si>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</si>
  <si>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</si>
  <si>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</si>
  <si>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</si>
  <si>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</si>
  <si>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</si>
  <si>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</si>
  <si>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</si>
  <si>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</si>
  <si>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</si>
  <si>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</si>
  <si>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</si>
  <si>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</si>
  <si>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</si>
  <si>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</si>
  <si>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</si>
  <si>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</si>
  <si>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</si>
  <si>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</si>
  <si>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</si>
  <si>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</si>
  <si>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</si>
  <si>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</si>
  <si>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</si>
  <si>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</si>
  <si>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</si>
  <si>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</si>
  <si>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</si>
  <si>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</si>
  <si>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</si>
  <si>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</si>
  <si>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</si>
  <si>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</si>
  <si>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</si>
  <si>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</si>
  <si>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</si>
  <si>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</si>
  <si>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</si>
  <si>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</si>
  <si>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</si>
  <si>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</si>
  <si>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</si>
  <si>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</si>
  <si>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</si>
  <si>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</si>
  <si>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</si>
  <si>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</si>
  <si>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</si>
  <si>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</si>
  <si>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</si>
  <si>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</si>
  <si>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</si>
  <si>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</si>
  <si>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</si>
  <si>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</si>
  <si>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</si>
  <si>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</si>
  <si>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</si>
  <si>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</si>
  <si>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</si>
  <si>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</si>
  <si>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</si>
  <si>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</si>
  <si>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</si>
  <si>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</si>
  <si>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</si>
  <si>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</si>
  <si>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</si>
  <si>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</si>
  <si>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</si>
  <si>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</si>
  <si>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</si>
  <si>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</si>
  <si>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</si>
  <si>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</si>
  <si>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</si>
  <si>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</si>
  <si>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</si>
  <si>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</si>
  <si>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</si>
  <si>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</si>
  <si>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</si>
  <si>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</si>
  <si>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</si>
  <si>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</si>
  <si>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</si>
  <si>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</si>
  <si>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</si>
  <si>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</si>
  <si>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</si>
  <si>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</si>
  <si>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</si>
  <si>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</si>
  <si>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</si>
  <si>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</si>
  <si>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</si>
  <si>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</si>
  <si>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</si>
  <si>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</si>
  <si>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</si>
  <si>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</si>
  <si>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</si>
  <si>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</si>
  <si>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</si>
  <si>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</si>
  <si>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</si>
  <si>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</si>
  <si>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</si>
  <si>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</si>
  <si>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</si>
  <si>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</si>
  <si>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</si>
  <si>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</si>
  <si>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</si>
  <si>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</si>
  <si>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</si>
  <si>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</si>
  <si>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</si>
  <si>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</si>
  <si>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</si>
  <si>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</si>
  <si>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</si>
  <si>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</si>
  <si>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</si>
  <si>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</si>
  <si>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</si>
  <si>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</si>
  <si>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</si>
  <si>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</si>
  <si>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</si>
  <si>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</si>
  <si>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</si>
  <si>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</si>
  <si>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</si>
  <si>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</si>
  <si>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</si>
  <si>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</si>
  <si>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</si>
  <si>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</si>
  <si>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</si>
  <si>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</si>
  <si>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</si>
  <si>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</si>
  <si>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</si>
  <si>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</si>
  <si>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</si>
  <si>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</si>
  <si>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</si>
  <si>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</si>
  <si>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</si>
  <si>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</si>
  <si>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</si>
  <si>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</si>
  <si>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</si>
  <si>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</si>
  <si>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</si>
  <si>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</si>
  <si>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</si>
  <si>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</si>
  <si>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</si>
  <si>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</si>
  <si>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</si>
  <si>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</si>
  <si>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</si>
  <si>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</si>
  <si>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</si>
  <si>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</si>
  <si>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</si>
  <si>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</si>
  <si>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</si>
  <si>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</si>
  <si>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</si>
  <si>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</si>
  <si>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</si>
  <si>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</si>
  <si>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</si>
  <si>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</si>
  <si>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</si>
  <si>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</si>
  <si>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</si>
  <si>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</si>
  <si>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</si>
  <si>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</si>
  <si>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</si>
  <si>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</si>
  <si>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</si>
  <si>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</si>
  <si>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</si>
  <si>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</si>
  <si>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</si>
  <si>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</si>
  <si>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</si>
  <si>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</si>
  <si>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</si>
  <si>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</si>
  <si>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</si>
  <si>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</si>
  <si>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</si>
  <si>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</si>
  <si>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</si>
  <si>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</si>
  <si>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</si>
  <si>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</si>
  <si>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</si>
  <si>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</si>
  <si>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</si>
  <si>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</si>
  <si>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</si>
  <si>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</si>
  <si>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</si>
  <si>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</si>
  <si>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</si>
  <si>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</si>
  <si>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</si>
  <si>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</si>
  <si>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</si>
  <si>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</si>
  <si>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</si>
  <si>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</si>
  <si>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</si>
  <si>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</si>
  <si>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</si>
  <si>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</si>
  <si>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</si>
  <si>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</si>
  <si>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</si>
  <si>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</si>
  <si>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</si>
  <si>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</si>
  <si>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</si>
  <si>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</si>
  <si>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</si>
  <si>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</si>
  <si>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</si>
  <si>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</si>
  <si>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</si>
  <si>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</si>
  <si>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</si>
  <si>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</si>
  <si>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</si>
  <si>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</si>
  <si>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</si>
  <si>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</si>
  <si>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</si>
  <si>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</si>
  <si>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</si>
  <si>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</si>
  <si>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</si>
  <si>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</si>
  <si>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</si>
  <si>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</si>
  <si>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</si>
  <si>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</si>
  <si>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</si>
  <si>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</si>
  <si>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</si>
  <si>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</si>
  <si>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</si>
  <si>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</si>
  <si>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</si>
  <si>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</si>
  <si>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</si>
  <si>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</si>
  <si>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</si>
  <si>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</si>
  <si>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</si>
  <si>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</si>
  <si>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</si>
  <si>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</si>
  <si>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</si>
  <si>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</si>
  <si>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</si>
  <si>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</si>
  <si>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</si>
  <si>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</si>
  <si>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</si>
  <si>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</si>
  <si>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</si>
  <si>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</si>
  <si>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</si>
  <si>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</si>
  <si>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</si>
  <si>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</si>
  <si>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</si>
  <si>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</si>
  <si>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</si>
  <si>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</si>
  <si>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</si>
  <si>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</si>
  <si>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</si>
  <si>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</si>
  <si>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</si>
  <si>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</si>
  <si>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</si>
  <si>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</si>
  <si>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</si>
  <si>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</si>
  <si>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</si>
  <si>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</si>
  <si>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</si>
  <si>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</si>
  <si>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</si>
  <si>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</si>
  <si>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</si>
  <si>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</si>
  <si>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</si>
  <si>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</si>
  <si>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</si>
  <si>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</si>
  <si>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</si>
  <si>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</si>
  <si>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</si>
  <si>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</si>
  <si>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</si>
  <si>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</si>
  <si>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</si>
  <si>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</si>
  <si>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</si>
  <si>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</si>
  <si>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</si>
  <si>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</si>
  <si>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</si>
  <si>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</si>
  <si>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</si>
  <si>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</si>
  <si>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</si>
  <si>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</si>
  <si>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</si>
  <si>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</si>
  <si>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</si>
  <si>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</si>
  <si>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</si>
  <si>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</si>
  <si>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</si>
  <si>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</si>
  <si>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</si>
  <si>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</si>
  <si>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</si>
  <si>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</si>
  <si>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</si>
  <si>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</si>
  <si>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</si>
  <si>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</si>
  <si>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</si>
  <si>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</si>
  <si>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</si>
  <si>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</si>
  <si>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</si>
  <si>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</si>
  <si>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</si>
  <si>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</si>
  <si>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</si>
  <si>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</si>
  <si>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</si>
  <si>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</si>
  <si>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</si>
  <si>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</si>
  <si>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</si>
  <si>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</si>
  <si>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</si>
  <si>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</si>
  <si>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</si>
  <si>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</si>
  <si>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</si>
  <si>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</si>
  <si>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</si>
  <si>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</si>
  <si>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</si>
  <si>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</si>
  <si>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</si>
  <si>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</si>
  <si>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</si>
  <si>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</si>
  <si>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</si>
  <si>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</si>
  <si>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</si>
  <si>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</si>
  <si>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</si>
  <si>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</si>
  <si>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</si>
  <si>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</si>
  <si>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</si>
  <si>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</si>
  <si>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</si>
  <si>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</si>
  <si>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</si>
  <si>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</si>
  <si>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</si>
  <si>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</si>
  <si>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</si>
  <si>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</si>
  <si>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</si>
  <si>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</si>
  <si>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</si>
  <si>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</si>
  <si>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</si>
  <si>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</si>
  <si>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</si>
  <si>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</si>
  <si>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</si>
  <si>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</si>
  <si>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</si>
  <si>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</si>
  <si>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</si>
  <si>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</si>
  <si>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</si>
  <si>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</si>
  <si>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</si>
  <si>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</si>
  <si>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</si>
  <si>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</si>
  <si>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</si>
  <si>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</si>
  <si>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</si>
  <si>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</si>
  <si>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</si>
  <si>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</si>
  <si>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</si>
  <si>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</si>
  <si>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</si>
  <si>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</si>
  <si>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</si>
  <si>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</si>
  <si>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</si>
  <si>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</si>
  <si>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</si>
  <si>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</si>
  <si>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</si>
  <si>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</si>
  <si>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</si>
  <si>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</si>
  <si>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</si>
  <si>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</si>
  <si>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</si>
  <si>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</si>
  <si>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</si>
  <si>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</si>
  <si>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</si>
  <si>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</si>
  <si>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</si>
  <si>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</si>
  <si>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</si>
  <si>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</si>
  <si>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</si>
  <si>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</si>
  <si>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</si>
  <si>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</si>
  <si>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</si>
  <si>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</si>
  <si>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</si>
  <si>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</si>
  <si>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</si>
  <si>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</si>
  <si>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</si>
  <si>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</si>
  <si>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</si>
  <si>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</si>
  <si>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</si>
  <si>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</si>
  <si>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</si>
  <si>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</si>
  <si>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</si>
  <si>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</si>
  <si>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</si>
  <si>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</si>
  <si>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</si>
  <si>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</si>
  <si>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</si>
  <si>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</si>
  <si>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</si>
  <si>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</si>
  <si>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</si>
  <si>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</si>
  <si>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</si>
  <si>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</si>
  <si>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</si>
  <si>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</si>
  <si>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</si>
  <si>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</si>
  <si>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</si>
  <si>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</si>
  <si>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</si>
  <si>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</si>
  <si>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</si>
  <si>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</si>
  <si>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</si>
  <si>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</si>
  <si>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</si>
  <si>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</si>
  <si>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</si>
  <si>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</si>
  <si>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</si>
  <si>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</si>
  <si>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</si>
  <si>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</si>
  <si>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</si>
  <si>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</si>
  <si>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</si>
  <si>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</si>
  <si>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</si>
  <si>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</si>
  <si>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</si>
  <si>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</si>
  <si>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</si>
  <si>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</si>
  <si>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</si>
  <si>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</si>
  <si>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</si>
  <si>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</si>
  <si>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</si>
  <si>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</si>
  <si>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</si>
  <si>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</si>
  <si>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</si>
  <si>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</si>
  <si>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</si>
  <si>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</si>
  <si>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</si>
  <si>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</si>
  <si>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</si>
  <si>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</si>
  <si>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</si>
  <si>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</si>
  <si>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</si>
  <si>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</si>
  <si>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</si>
  <si>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</si>
  <si>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</si>
  <si>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</si>
  <si>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</si>
  <si>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</si>
  <si>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</si>
  <si>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</si>
  <si>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</si>
  <si>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</si>
  <si>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</si>
  <si>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</si>
  <si>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</si>
  <si>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</si>
  <si>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</si>
  <si>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</si>
  <si>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</si>
  <si>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</si>
  <si>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</si>
  <si>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</si>
  <si>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</si>
  <si>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</si>
  <si>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</si>
  <si>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</si>
  <si>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</si>
  <si>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</si>
  <si>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</si>
  <si>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</si>
  <si>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</si>
  <si>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</si>
  <si>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</si>
  <si>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</si>
  <si>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</si>
  <si>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</si>
  <si>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</si>
  <si>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</si>
  <si>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</si>
  <si>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</si>
  <si>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</si>
  <si>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</si>
  <si>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</si>
  <si>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</si>
  <si>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</si>
  <si>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</si>
  <si>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</si>
  <si>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</si>
  <si>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</si>
  <si>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</si>
  <si>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</si>
  <si>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</si>
  <si>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</si>
  <si>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</si>
  <si>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</si>
  <si>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</si>
  <si>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</si>
  <si>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</si>
  <si>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</si>
  <si>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</si>
  <si>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</si>
  <si>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</si>
  <si>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</si>
  <si>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</si>
  <si>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</si>
  <si>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</si>
  <si>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</si>
  <si>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</si>
  <si>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</si>
  <si>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</si>
  <si>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</si>
  <si>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</si>
  <si>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</si>
  <si>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</si>
  <si>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</si>
  <si>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</si>
  <si>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</si>
  <si>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</si>
  <si>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</si>
  <si>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</si>
  <si>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</si>
  <si>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</si>
  <si>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</si>
  <si>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</si>
  <si>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</si>
  <si>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</si>
  <si>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</si>
  <si>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</si>
  <si>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</si>
  <si>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</si>
  <si>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</si>
  <si>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</si>
  <si>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</si>
  <si>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</si>
  <si>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</si>
  <si>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</si>
  <si>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</si>
  <si>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</si>
  <si>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</si>
  <si>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</si>
  <si>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</si>
  <si>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</si>
  <si>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</si>
  <si>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</si>
  <si>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</si>
  <si>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</si>
  <si>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</si>
  <si>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</si>
  <si>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</si>
  <si>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</si>
  <si>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</si>
  <si>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</si>
  <si>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</si>
  <si>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</si>
  <si>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</si>
  <si>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</si>
  <si>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</si>
  <si>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</si>
  <si>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</si>
  <si>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</si>
  <si>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</si>
  <si>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</si>
  <si>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</si>
  <si>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</si>
  <si>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</si>
  <si>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</si>
  <si>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</si>
  <si>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</si>
  <si>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</si>
  <si>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</si>
  <si>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</si>
  <si>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</si>
  <si>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</si>
  <si>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</si>
  <si>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</si>
  <si>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</si>
  <si>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</si>
  <si>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</si>
  <si>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</si>
  <si>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</si>
  <si>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</si>
  <si>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</si>
  <si>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</si>
  <si>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</si>
  <si>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</si>
  <si>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</si>
  <si>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</si>
  <si>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</si>
  <si>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</si>
  <si>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</si>
  <si>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</si>
  <si>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</si>
  <si>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</si>
  <si>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</si>
  <si>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</si>
  <si>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</si>
  <si>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</si>
  <si>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</si>
  <si>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</si>
  <si>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</si>
  <si>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</si>
  <si>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</si>
  <si>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</si>
  <si>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</si>
  <si>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</si>
  <si>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</si>
  <si>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</si>
  <si>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</si>
  <si>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</si>
  <si>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</si>
  <si>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</si>
  <si>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</si>
  <si>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</si>
  <si>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</si>
  <si>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</si>
  <si>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</si>
  <si>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</si>
  <si>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</si>
  <si>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</si>
  <si>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</si>
  <si>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</si>
  <si>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</si>
  <si>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</si>
  <si>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</si>
  <si>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</si>
  <si>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</si>
  <si>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</si>
  <si>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</si>
  <si>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</si>
  <si>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</si>
  <si>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</si>
  <si>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</si>
  <si>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</si>
  <si>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</si>
  <si>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</si>
  <si>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</si>
  <si>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</si>
  <si>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</si>
  <si>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</si>
  <si>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</si>
  <si>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</si>
  <si>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</si>
  <si>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</si>
  <si>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</si>
  <si>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</si>
  <si>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</si>
  <si>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</si>
  <si>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</si>
  <si>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</si>
  <si>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</si>
  <si>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</si>
  <si>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</si>
  <si>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</si>
  <si>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</si>
  <si>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</si>
  <si>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</si>
  <si>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</si>
  <si>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</si>
  <si>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</si>
  <si>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</si>
  <si>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</si>
  <si>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</si>
  <si>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</si>
  <si>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</si>
  <si>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</si>
  <si>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</si>
  <si>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</si>
  <si>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</si>
  <si>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</si>
  <si>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</si>
  <si>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</si>
  <si>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</si>
  <si>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</si>
  <si>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</si>
  <si>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</si>
  <si>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</si>
  <si>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</si>
  <si>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</si>
  <si>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</si>
  <si>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</si>
  <si>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</si>
  <si>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</si>
  <si>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</si>
  <si>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</si>
  <si>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</si>
  <si>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</si>
  <si>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</si>
  <si>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</si>
  <si>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</si>
  <si>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</si>
  <si>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</si>
  <si>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</si>
  <si>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</si>
  <si>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</si>
  <si>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</si>
  <si>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</si>
  <si>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</si>
  <si>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</si>
  <si>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</si>
  <si>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</si>
  <si>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</si>
  <si>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</si>
  <si>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</si>
  <si>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</si>
  <si>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</si>
  <si>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</si>
  <si>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</si>
  <si>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</si>
  <si>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</si>
  <si>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</si>
  <si>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</si>
  <si>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</si>
  <si>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</si>
  <si>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</si>
  <si>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</si>
  <si>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</si>
  <si>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</si>
  <si>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</si>
  <si>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</si>
  <si>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</si>
  <si>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</si>
  <si>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</si>
  <si>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</si>
  <si>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</si>
  <si>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</si>
  <si>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</si>
  <si>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</si>
  <si>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</si>
  <si>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</si>
  <si>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</si>
  <si>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</si>
  <si>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</si>
  <si>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</si>
  <si>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</si>
  <si>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</si>
  <si>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</si>
  <si>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</si>
  <si>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</si>
  <si>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</si>
  <si>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</si>
  <si>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</si>
  <si>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</si>
  <si>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</si>
  <si>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</si>
  <si>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</si>
  <si>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</si>
  <si>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</si>
  <si>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</si>
  <si>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</si>
  <si>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</si>
  <si>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</si>
  <si>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</si>
  <si>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</si>
  <si>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</si>
  <si>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</si>
  <si>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</si>
  <si>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</si>
  <si>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</si>
  <si>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</si>
  <si>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</si>
  <si>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</si>
  <si>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</si>
  <si>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</si>
  <si>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</si>
  <si>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</si>
  <si>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</si>
  <si>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</si>
  <si>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</si>
  <si>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</si>
  <si>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</si>
  <si>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</si>
  <si>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</si>
  <si>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</si>
  <si>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</si>
  <si>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</si>
  <si>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</si>
  <si>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</si>
  <si>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</si>
  <si>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</si>
  <si>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</si>
  <si>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</si>
  <si>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</si>
  <si>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</si>
  <si>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</si>
  <si>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</si>
  <si>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</si>
  <si>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</si>
  <si>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</si>
  <si>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</si>
  <si>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</si>
  <si>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</si>
  <si>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</si>
  <si>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</si>
  <si>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</si>
  <si>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</si>
  <si>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</si>
  <si>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</si>
  <si>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</si>
  <si>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</si>
  <si>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</si>
  <si>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</si>
  <si>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</si>
  <si>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</si>
  <si>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</si>
  <si>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</si>
  <si>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</si>
  <si>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</si>
  <si>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</si>
  <si>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</si>
  <si>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</si>
  <si>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</si>
  <si>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</si>
  <si>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</si>
  <si>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</si>
  <si>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</si>
  <si>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</si>
  <si>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</si>
  <si>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</si>
  <si>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</si>
  <si>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</si>
  <si>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</si>
  <si>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</si>
  <si>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</si>
  <si>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</si>
  <si>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</si>
  <si>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</si>
  <si>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</si>
  <si>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</si>
  <si>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</si>
  <si>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</si>
  <si>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</si>
  <si>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</si>
  <si>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</si>
  <si>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</si>
  <si>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</si>
  <si>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</si>
  <si>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</si>
  <si>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</si>
  <si>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</si>
  <si>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</si>
  <si>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</si>
  <si>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</si>
  <si>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</si>
  <si>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</si>
  <si>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</si>
  <si>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</si>
  <si>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</si>
  <si>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</si>
  <si>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</si>
  <si>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</si>
  <si>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</si>
  <si>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</si>
  <si>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</si>
  <si>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</si>
  <si>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</si>
  <si>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</si>
  <si>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</si>
  <si>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</si>
  <si>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</si>
  <si>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</si>
  <si>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</si>
  <si>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</si>
  <si>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</si>
  <si>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</si>
  <si>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</si>
  <si>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</si>
  <si>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</si>
  <si>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</si>
  <si>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</si>
  <si>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</si>
  <si>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</si>
  <si>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</si>
  <si>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</si>
  <si>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</si>
  <si>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</si>
  <si>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</si>
  <si>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</si>
  <si>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</si>
  <si>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</si>
  <si>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</si>
  <si>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</si>
  <si>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</si>
  <si>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</si>
  <si>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</si>
  <si>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</si>
  <si>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</si>
  <si>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</si>
  <si>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</si>
  <si>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</si>
  <si>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</si>
  <si>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</si>
  <si>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</si>
  <si>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</si>
  <si>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</si>
  <si>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</si>
  <si>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</si>
  <si>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</si>
  <si>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</si>
  <si>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</si>
  <si>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</si>
  <si>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</si>
  <si>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</si>
  <si>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</si>
  <si>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</si>
  <si>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</si>
  <si>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</si>
  <si>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</si>
  <si>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</si>
  <si>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</si>
  <si>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</si>
  <si>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</si>
  <si>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</si>
  <si>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</si>
  <si>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</si>
  <si>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</si>
  <si>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</si>
  <si>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</si>
  <si>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</si>
  <si>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</si>
  <si>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</si>
  <si>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</si>
  <si>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</si>
  <si>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</si>
  <si>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</si>
  <si>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</si>
  <si>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</si>
  <si>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</si>
  <si>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</si>
  <si>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</si>
  <si>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</si>
  <si>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</si>
  <si>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</si>
  <si>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</si>
  <si>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</si>
  <si>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</si>
  <si>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</si>
  <si>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</si>
  <si>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</si>
  <si>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</si>
  <si>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</si>
  <si>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</si>
  <si>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</si>
  <si>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</si>
  <si>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</si>
  <si>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</si>
  <si>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</si>
  <si>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</si>
  <si>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</si>
  <si>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</si>
  <si>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</si>
  <si>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</si>
  <si>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</si>
  <si>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</si>
  <si>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</si>
  <si>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</si>
  <si>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</si>
  <si>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</si>
  <si>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</si>
  <si>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</si>
  <si>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</si>
  <si>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</si>
  <si>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</si>
  <si>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</si>
  <si>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</si>
  <si>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</si>
  <si>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</si>
  <si>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</si>
  <si>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</si>
  <si>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</si>
  <si>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</si>
  <si>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</si>
  <si>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</si>
  <si>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</si>
  <si>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</si>
  <si>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</si>
  <si>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</si>
  <si>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</si>
  <si>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</si>
  <si>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</si>
  <si>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</si>
  <si>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</si>
  <si>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</si>
  <si>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</si>
  <si>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</si>
  <si>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</si>
  <si>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</si>
  <si>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</si>
  <si>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</si>
  <si>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</si>
  <si>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</si>
  <si>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</si>
  <si>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</si>
  <si>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</si>
  <si>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</si>
  <si>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</si>
  <si>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</si>
  <si>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</si>
  <si>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</si>
  <si>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</si>
  <si>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</si>
  <si>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</si>
  <si>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</si>
  <si>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</si>
  <si>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</si>
  <si>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</si>
  <si>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</si>
  <si>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</si>
  <si>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</si>
  <si>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</si>
  <si>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</si>
  <si>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</si>
  <si>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</si>
  <si>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</si>
  <si>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</si>
  <si>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</si>
  <si>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</si>
  <si>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</si>
  <si>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</si>
  <si>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</si>
  <si>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</si>
  <si>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</si>
  <si>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</si>
  <si>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</si>
  <si>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</si>
  <si>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</si>
  <si>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</si>
  <si>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</si>
  <si>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</si>
  <si>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</si>
  <si>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</si>
  <si>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</si>
  <si>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</si>
  <si>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</si>
  <si>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</si>
  <si>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</si>
  <si>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</si>
  <si>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</si>
  <si>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</si>
  <si>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</si>
  <si>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</si>
  <si>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</si>
  <si>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</si>
  <si>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</si>
  <si>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</si>
  <si>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</si>
  <si>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</si>
  <si>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</si>
  <si>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</si>
  <si>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</si>
  <si>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</si>
  <si>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</si>
  <si>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</si>
  <si>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</si>
  <si>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</si>
  <si>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</si>
  <si>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</si>
  <si>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</si>
  <si>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</si>
  <si>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</si>
  <si>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</si>
  <si>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</si>
  <si>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</si>
  <si>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</si>
  <si>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</si>
  <si>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</si>
  <si>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</si>
  <si>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</si>
  <si>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</si>
  <si>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</si>
  <si>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</si>
  <si>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</si>
  <si>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</si>
  <si>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</si>
  <si>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</si>
  <si>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</si>
  <si>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</si>
  <si>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</si>
  <si>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</si>
  <si>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</si>
  <si>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</si>
  <si>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</si>
  <si>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</si>
  <si>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</si>
  <si>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</si>
  <si>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</si>
  <si>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</si>
  <si>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</si>
  <si>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</si>
  <si>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</si>
  <si>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</si>
  <si>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</si>
  <si>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</si>
  <si>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</si>
  <si>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</si>
  <si>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</si>
  <si>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</si>
  <si>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</si>
  <si>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</si>
  <si>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</si>
  <si>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</si>
  <si>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</si>
  <si>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</si>
  <si>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</si>
  <si>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</si>
  <si>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</si>
  <si>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</si>
  <si>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</si>
  <si>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</si>
  <si>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</si>
  <si>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</si>
  <si>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</si>
  <si>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</si>
  <si>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</si>
  <si>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</si>
  <si>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</si>
  <si>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</si>
  <si>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</si>
  <si>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</si>
  <si>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</si>
  <si>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</si>
  <si>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</si>
  <si>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Cepeda, Ricardo Alberto</t>
  </si>
  <si>
    <t>Olivo Diaz, Maria Luisa</t>
  </si>
  <si>
    <t>Pelaez Lugo, Ramon Aristides</t>
  </si>
  <si>
    <t>ATM VILLA FLORES</t>
  </si>
  <si>
    <t>Hold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</si>
  <si>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</si>
  <si>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</si>
  <si>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</si>
  <si>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</si>
  <si>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</si>
  <si>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</si>
  <si>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</si>
  <si>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</si>
  <si>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</si>
  <si>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</si>
  <si>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</si>
  <si>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ERROR DE PRINTER</t>
  </si>
  <si>
    <t>Alvarez Eusebio, Wascar Antonio</t>
  </si>
  <si>
    <t>ReservaC Norte</t>
  </si>
  <si>
    <t>TECLADO</t>
  </si>
  <si>
    <t>GAVETA DE RECHAZO LLENA</t>
  </si>
  <si>
    <t xml:space="preserve"> Cepeda, Ricardo Alberto</t>
  </si>
  <si>
    <t xml:space="preserve">Brioso Luciano, Cristino </t>
  </si>
  <si>
    <t>GAVETA DE DEPOSITOS LLENA</t>
  </si>
  <si>
    <t>GAVETA DE DEPOSITOS CON PROBLEMAS</t>
  </si>
  <si>
    <t>Brioso Luciano, Cristino</t>
  </si>
  <si>
    <t>15 Enero de 2021</t>
  </si>
  <si>
    <t>En Servicio</t>
  </si>
  <si>
    <t>CLOSED</t>
  </si>
  <si>
    <t>Cuevas Peralta, Ivan Hanell</t>
  </si>
  <si>
    <t xml:space="preserve">Martinez Perez, Jeffrey </t>
  </si>
  <si>
    <t>REINICIO EXITOSO</t>
  </si>
  <si>
    <t>CARGA EXITOSA</t>
  </si>
  <si>
    <t>15/1/2021 6:00 AM</t>
  </si>
  <si>
    <t>15/1/2021 17:00 PM</t>
  </si>
  <si>
    <t>GAVETA DE DEPOSITO LLENO</t>
  </si>
  <si>
    <t>Doñe Ramirez, Luis Manuel</t>
  </si>
  <si>
    <t>Ballast, Carlos Alexis</t>
  </si>
  <si>
    <t>CARGA FALLIDA</t>
  </si>
  <si>
    <t>1 Gaveta Vacía y 2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</si>
</sst>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b/>
      <sz val="16"/>
      <color rgb="FF00000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0" fontId="30" fillId="40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49" fillId="5" borderId="61" xfId="0" applyFont="1" applyFill="1" applyBorder="1" applyAlignment="1">
      <alignment horizontal="center" vertical="center"/>
    </xf>
    <xf numFmtId="0" fontId="11" fillId="5" borderId="61" xfId="0" applyNumberFormat="1" applyFont="1" applyFill="1" applyBorder="1" applyAlignment="1">
      <alignment horizontal="center" vertical="center" wrapText="1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22" fontId="49" fillId="5" borderId="61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50" fillId="46" borderId="24" xfId="0" applyFont="1" applyFill="1" applyBorder="1" applyAlignment="1">
      <alignment horizontal="center" vertical="center" wrapText="1"/>
    </xf>
    <xf numFmtId="0" fontId="50" fillId="46" borderId="25" xfId="0" applyFont="1" applyFill="1" applyBorder="1" applyAlignment="1">
      <alignment horizontal="center" vertical="center" wrapText="1"/>
    </xf>
    <xf numFmtId="0" fontId="50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/>
    </xf>
    <xf numFmtId="0" fontId="51" fillId="5" borderId="61" xfId="0" applyFont="1" applyFill="1" applyBorder="1" applyAlignment="1">
      <alignment horizontal="center" vertical="center"/>
    </xf>
    <xf numFmtId="22" fontId="51" fillId="5" borderId="61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10"/>
      <tableStyleElement type="headerRow" dxfId="609"/>
      <tableStyleElement type="totalRow" dxfId="608"/>
      <tableStyleElement type="firstColumn" dxfId="607"/>
      <tableStyleElement type="lastColumn" dxfId="606"/>
      <tableStyleElement type="firstRowStripe" dxfId="605"/>
      <tableStyleElement type="firstColumnStripe" dxfId="60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87"/>
  <sheetViews>
    <sheetView zoomScale="85" zoomScaleNormal="85" workbookViewId="0">
      <pane ySplit="4" topLeftCell="A185" activePane="bottomLeft" state="frozen"/>
      <selection pane="bottomLeft" activeCell="G22" sqref="G22"/>
    </sheetView>
  </sheetViews>
  <sheetFormatPr baseColWidth="10" defaultColWidth="27.28515625" defaultRowHeight="15" x14ac:dyDescent="0.25"/>
  <cols>
    <col min="1" max="1" width="27.140625" style="70" customWidth="1"/>
    <col min="2" max="2" width="20.140625" style="117" bestFit="1" customWidth="1"/>
    <col min="3" max="3" width="17" style="47" bestFit="1" customWidth="1"/>
    <col min="4" max="4" width="29.28515625" style="70" bestFit="1" customWidth="1"/>
    <col min="5" max="5" width="12.28515625" style="84" bestFit="1" customWidth="1"/>
    <col min="6" max="6" width="11.7109375" style="48" bestFit="1" customWidth="1"/>
    <col min="7" max="7" width="60.85546875" style="48" bestFit="1" customWidth="1"/>
    <col min="8" max="11" width="5.7109375" style="48" bestFit="1" customWidth="1"/>
    <col min="12" max="12" width="52.42578125" style="48" bestFit="1" customWidth="1"/>
    <col min="13" max="13" width="20" style="70" bestFit="1" customWidth="1"/>
    <col min="14" max="14" width="17.5703125" style="86" bestFit="1" customWidth="1"/>
    <col min="15" max="15" width="38.140625" style="86" bestFit="1" customWidth="1"/>
    <col min="16" max="16" width="23.7109375" style="74" bestFit="1" customWidth="1"/>
    <col min="17" max="17" width="51.85546875" style="66" bestFit="1" customWidth="1"/>
    <col min="18" max="18" width="2.28515625" style="45" bestFit="1" customWidth="1"/>
    <col min="19" max="16384" width="27.28515625" style="45"/>
  </cols>
  <sheetData>
    <row r="1" spans="1:17" ht="18" x14ac:dyDescent="0.25">
      <c r="A1" s="121" t="s">
        <v>2161</v>
      </c>
      <c r="B1" s="121"/>
      <c r="C1" s="121"/>
      <c r="D1" s="121"/>
      <c r="E1" s="122"/>
      <c r="F1" s="122"/>
      <c r="G1" s="122"/>
      <c r="H1" s="122"/>
      <c r="I1" s="122"/>
      <c r="J1" s="122"/>
      <c r="K1" s="122"/>
      <c r="L1" s="121"/>
      <c r="M1" s="121"/>
      <c r="N1" s="121"/>
      <c r="O1" s="121"/>
      <c r="P1" s="121"/>
      <c r="Q1" s="121"/>
    </row>
    <row r="2" spans="1:17" ht="18" x14ac:dyDescent="0.25">
      <c r="A2" s="119" t="s">
        <v>2158</v>
      </c>
      <c r="B2" s="119"/>
      <c r="C2" s="119"/>
      <c r="D2" s="119"/>
      <c r="E2" s="120"/>
      <c r="F2" s="120"/>
      <c r="G2" s="120"/>
      <c r="H2" s="120"/>
      <c r="I2" s="120"/>
      <c r="J2" s="120"/>
      <c r="K2" s="120"/>
      <c r="L2" s="119"/>
      <c r="M2" s="119"/>
      <c r="N2" s="119"/>
      <c r="O2" s="119"/>
      <c r="P2" s="119"/>
      <c r="Q2" s="119"/>
    </row>
    <row r="3" spans="1:17" ht="18.75" thickBot="1" x14ac:dyDescent="0.3">
      <c r="A3" s="123" t="s">
        <v>2508</v>
      </c>
      <c r="B3" s="123"/>
      <c r="C3" s="123"/>
      <c r="D3" s="123"/>
      <c r="E3" s="124"/>
      <c r="F3" s="124"/>
      <c r="G3" s="124"/>
      <c r="H3" s="124"/>
      <c r="I3" s="124"/>
      <c r="J3" s="124"/>
      <c r="K3" s="124"/>
      <c r="L3" s="123"/>
      <c r="M3" s="123"/>
      <c r="N3" s="123"/>
      <c r="O3" s="123"/>
      <c r="P3" s="123"/>
      <c r="Q3" s="123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5" t="str">
        <f>VLOOKUP(E5,'LISTADO ATM'!$A$2:$C$894,3,0)</f>
        <v>DISTRITO NACIONAL</v>
      </c>
      <c r="B5" s="108">
        <v>335756487</v>
      </c>
      <c r="C5" s="105">
        <v>44202.821018518516</v>
      </c>
      <c r="D5" s="105" t="s">
        <v>2189</v>
      </c>
      <c r="E5" s="100">
        <v>560</v>
      </c>
      <c r="F5" s="85" t="str">
        <f>VLOOKUP(E5,VIP!$A$2:$O11206,2,0)</f>
        <v>DRBR229</v>
      </c>
      <c r="G5" s="99" t="str">
        <f>VLOOKUP(E5,'LISTADO ATM'!$A$2:$B$893,2,0)</f>
        <v xml:space="preserve">ATM Junta Central Electoral </v>
      </c>
      <c r="H5" s="99" t="str">
        <f>VLOOKUP(E5,VIP!$A$2:$O16127,7,FALSE)</f>
        <v>Si</v>
      </c>
      <c r="I5" s="99" t="str">
        <f>VLOOKUP(E5,VIP!$A$2:$O8092,8,FALSE)</f>
        <v>Si</v>
      </c>
      <c r="J5" s="99" t="str">
        <f>VLOOKUP(E5,VIP!$A$2:$O8042,8,FALSE)</f>
        <v>Si</v>
      </c>
      <c r="K5" s="99" t="str">
        <f>VLOOKUP(E5,VIP!$A$2:$O11616,6,0)</f>
        <v>SI</v>
      </c>
      <c r="L5" s="110" t="s">
        <v>2228</v>
      </c>
      <c r="M5" s="106" t="s">
        <v>2473</v>
      </c>
      <c r="N5" s="106" t="s">
        <v>2486</v>
      </c>
      <c r="O5" s="104" t="s">
        <v>2484</v>
      </c>
      <c r="P5" s="107"/>
      <c r="Q5" s="109" t="s">
        <v>2228</v>
      </c>
    </row>
    <row r="6" spans="1:17" ht="18" x14ac:dyDescent="0.25">
      <c r="A6" s="85" t="str">
        <f>VLOOKUP(E6,'LISTADO ATM'!$A$2:$C$894,3,0)</f>
        <v>DISTRITO NACIONAL</v>
      </c>
      <c r="B6" s="108">
        <v>335757431</v>
      </c>
      <c r="C6" s="105">
        <v>44203.628935185188</v>
      </c>
      <c r="D6" s="105" t="s">
        <v>2189</v>
      </c>
      <c r="E6" s="100">
        <v>904</v>
      </c>
      <c r="F6" s="85" t="str">
        <f>VLOOKUP(E6,VIP!$A$2:$O11207,2,0)</f>
        <v>DRBR24B</v>
      </c>
      <c r="G6" s="99" t="str">
        <f>VLOOKUP(E6,'LISTADO ATM'!$A$2:$B$893,2,0)</f>
        <v xml:space="preserve">ATM Oficina Multicentro La Sirena Churchill </v>
      </c>
      <c r="H6" s="99" t="str">
        <f>VLOOKUP(E6,VIP!$A$2:$O16128,7,FALSE)</f>
        <v>Si</v>
      </c>
      <c r="I6" s="99" t="str">
        <f>VLOOKUP(E6,VIP!$A$2:$O8093,8,FALSE)</f>
        <v>Si</v>
      </c>
      <c r="J6" s="99" t="str">
        <f>VLOOKUP(E6,VIP!$A$2:$O8043,8,FALSE)</f>
        <v>Si</v>
      </c>
      <c r="K6" s="99" t="str">
        <f>VLOOKUP(E6,VIP!$A$2:$O11617,6,0)</f>
        <v>SI</v>
      </c>
      <c r="L6" s="110" t="s">
        <v>2228</v>
      </c>
      <c r="M6" s="106" t="s">
        <v>2473</v>
      </c>
      <c r="N6" s="106" t="s">
        <v>2486</v>
      </c>
      <c r="O6" s="104" t="s">
        <v>2484</v>
      </c>
      <c r="P6" s="107"/>
      <c r="Q6" s="109" t="s">
        <v>2228</v>
      </c>
    </row>
    <row r="7" spans="1:17" ht="18" x14ac:dyDescent="0.25">
      <c r="A7" s="85" t="str">
        <f>VLOOKUP(E7,'LISTADO ATM'!$A$2:$C$894,3,0)</f>
        <v>DISTRITO NACIONAL</v>
      </c>
      <c r="B7" s="116">
        <v>335762766</v>
      </c>
      <c r="C7" s="105">
        <v>44209.601423611108</v>
      </c>
      <c r="D7" s="104" t="s">
        <v>2189</v>
      </c>
      <c r="E7" s="100">
        <v>280</v>
      </c>
      <c r="F7" s="85" t="str">
        <f>VLOOKUP(E7,VIP!$A$2:$O11308,2,0)</f>
        <v>DRBR752</v>
      </c>
      <c r="G7" s="99" t="str">
        <f>VLOOKUP(E7,'LISTADO ATM'!$A$2:$B$893,2,0)</f>
        <v xml:space="preserve">ATM Cooperativa BR </v>
      </c>
      <c r="H7" s="99" t="str">
        <f>VLOOKUP(E7,VIP!$A$2:$O16229,7,FALSE)</f>
        <v>Si</v>
      </c>
      <c r="I7" s="99" t="str">
        <f>VLOOKUP(E7,VIP!$A$2:$O8194,8,FALSE)</f>
        <v>Si</v>
      </c>
      <c r="J7" s="99" t="str">
        <f>VLOOKUP(E7,VIP!$A$2:$O8144,8,FALSE)</f>
        <v>Si</v>
      </c>
      <c r="K7" s="99" t="str">
        <f>VLOOKUP(E7,VIP!$A$2:$O11718,6,0)</f>
        <v>NO</v>
      </c>
      <c r="L7" s="110" t="s">
        <v>2228</v>
      </c>
      <c r="M7" s="107" t="s">
        <v>2509</v>
      </c>
      <c r="N7" s="160" t="s">
        <v>2510</v>
      </c>
      <c r="O7" s="104" t="s">
        <v>2484</v>
      </c>
      <c r="P7" s="104"/>
      <c r="Q7" s="118">
        <v>44211.577777777777</v>
      </c>
    </row>
    <row r="8" spans="1:17" ht="18" x14ac:dyDescent="0.25">
      <c r="A8" s="85" t="str">
        <f>VLOOKUP(E8,'LISTADO ATM'!$A$2:$C$894,3,0)</f>
        <v>DISTRITO NACIONAL</v>
      </c>
      <c r="B8" s="116">
        <v>335763123</v>
      </c>
      <c r="C8" s="105">
        <v>44210.3283912037</v>
      </c>
      <c r="D8" s="104" t="s">
        <v>2189</v>
      </c>
      <c r="E8" s="100">
        <v>640</v>
      </c>
      <c r="F8" s="85" t="str">
        <f>VLOOKUP(E8,VIP!$A$2:$O11296,2,0)</f>
        <v>DRBR640</v>
      </c>
      <c r="G8" s="99" t="str">
        <f>VLOOKUP(E8,'LISTADO ATM'!$A$2:$B$893,2,0)</f>
        <v xml:space="preserve">ATM Ministerio Obras Públicas </v>
      </c>
      <c r="H8" s="99" t="str">
        <f>VLOOKUP(E8,VIP!$A$2:$O16217,7,FALSE)</f>
        <v>Si</v>
      </c>
      <c r="I8" s="99" t="str">
        <f>VLOOKUP(E8,VIP!$A$2:$O8182,8,FALSE)</f>
        <v>Si</v>
      </c>
      <c r="J8" s="99" t="str">
        <f>VLOOKUP(E8,VIP!$A$2:$O8132,8,FALSE)</f>
        <v>Si</v>
      </c>
      <c r="K8" s="99" t="str">
        <f>VLOOKUP(E8,VIP!$A$2:$O11706,6,0)</f>
        <v>NO</v>
      </c>
      <c r="L8" s="110" t="s">
        <v>2228</v>
      </c>
      <c r="M8" s="107" t="s">
        <v>2509</v>
      </c>
      <c r="N8" s="160" t="s">
        <v>2510</v>
      </c>
      <c r="O8" s="104" t="s">
        <v>2484</v>
      </c>
      <c r="P8" s="104"/>
      <c r="Q8" s="118">
        <v>44211.584027777775</v>
      </c>
    </row>
    <row r="9" spans="1:17" ht="18" x14ac:dyDescent="0.25">
      <c r="A9" s="85" t="str">
        <f>VLOOKUP(E9,'LISTADO ATM'!$A$2:$C$894,3,0)</f>
        <v>NORTE</v>
      </c>
      <c r="B9" s="116">
        <v>335763124</v>
      </c>
      <c r="C9" s="105">
        <v>44210.329363425924</v>
      </c>
      <c r="D9" s="104" t="s">
        <v>2190</v>
      </c>
      <c r="E9" s="100">
        <v>154</v>
      </c>
      <c r="F9" s="85" t="str">
        <f>VLOOKUP(E9,VIP!$A$2:$O11295,2,0)</f>
        <v>DRBR154</v>
      </c>
      <c r="G9" s="99" t="str">
        <f>VLOOKUP(E9,'LISTADO ATM'!$A$2:$B$893,2,0)</f>
        <v xml:space="preserve">ATM Oficina Sánchez </v>
      </c>
      <c r="H9" s="99" t="str">
        <f>VLOOKUP(E9,VIP!$A$2:$O16216,7,FALSE)</f>
        <v>Si</v>
      </c>
      <c r="I9" s="99" t="str">
        <f>VLOOKUP(E9,VIP!$A$2:$O8181,8,FALSE)</f>
        <v>Si</v>
      </c>
      <c r="J9" s="99" t="str">
        <f>VLOOKUP(E9,VIP!$A$2:$O8131,8,FALSE)</f>
        <v>Si</v>
      </c>
      <c r="K9" s="99" t="str">
        <f>VLOOKUP(E9,VIP!$A$2:$O11705,6,0)</f>
        <v>SI</v>
      </c>
      <c r="L9" s="110" t="s">
        <v>2228</v>
      </c>
      <c r="M9" s="109" t="s">
        <v>2473</v>
      </c>
      <c r="N9" s="106" t="s">
        <v>2481</v>
      </c>
      <c r="O9" s="104" t="s">
        <v>2493</v>
      </c>
      <c r="P9" s="104"/>
      <c r="Q9" s="109" t="s">
        <v>2228</v>
      </c>
    </row>
    <row r="10" spans="1:17" ht="18" x14ac:dyDescent="0.25">
      <c r="A10" s="85" t="str">
        <f>VLOOKUP(E10,'LISTADO ATM'!$A$2:$C$894,3,0)</f>
        <v>DISTRITO NACIONAL</v>
      </c>
      <c r="B10" s="116">
        <v>335763164</v>
      </c>
      <c r="C10" s="105">
        <v>44210.345868055556</v>
      </c>
      <c r="D10" s="104" t="s">
        <v>2189</v>
      </c>
      <c r="E10" s="100">
        <v>559</v>
      </c>
      <c r="F10" s="85" t="str">
        <f>VLOOKUP(E10,VIP!$A$2:$O11309,2,0)</f>
        <v>DRBR559</v>
      </c>
      <c r="G10" s="99" t="str">
        <f>VLOOKUP(E10,'LISTADO ATM'!$A$2:$B$893,2,0)</f>
        <v xml:space="preserve">ATM UNP Metro I </v>
      </c>
      <c r="H10" s="99" t="str">
        <f>VLOOKUP(E10,VIP!$A$2:$O16230,7,FALSE)</f>
        <v>Si</v>
      </c>
      <c r="I10" s="99" t="str">
        <f>VLOOKUP(E10,VIP!$A$2:$O8195,8,FALSE)</f>
        <v>Si</v>
      </c>
      <c r="J10" s="99" t="str">
        <f>VLOOKUP(E10,VIP!$A$2:$O8145,8,FALSE)</f>
        <v>Si</v>
      </c>
      <c r="K10" s="99" t="str">
        <f>VLOOKUP(E10,VIP!$A$2:$O11719,6,0)</f>
        <v>SI</v>
      </c>
      <c r="L10" s="110" t="s">
        <v>2498</v>
      </c>
      <c r="M10" s="107" t="s">
        <v>2509</v>
      </c>
      <c r="N10" s="106" t="s">
        <v>2481</v>
      </c>
      <c r="O10" s="104" t="s">
        <v>2484</v>
      </c>
      <c r="P10" s="104"/>
      <c r="Q10" s="118">
        <v>44211.306284722225</v>
      </c>
    </row>
    <row r="11" spans="1:17" ht="18" x14ac:dyDescent="0.25">
      <c r="A11" s="85" t="str">
        <f>VLOOKUP(E11,'LISTADO ATM'!$A$2:$C$894,3,0)</f>
        <v>ESTE</v>
      </c>
      <c r="B11" s="116">
        <v>335763185</v>
      </c>
      <c r="C11" s="105">
        <v>44210.350532407407</v>
      </c>
      <c r="D11" s="104" t="s">
        <v>2189</v>
      </c>
      <c r="E11" s="100">
        <v>114</v>
      </c>
      <c r="F11" s="85" t="str">
        <f>VLOOKUP(E11,VIP!$A$2:$O11308,2,0)</f>
        <v>DRBR114</v>
      </c>
      <c r="G11" s="99" t="str">
        <f>VLOOKUP(E11,'LISTADO ATM'!$A$2:$B$893,2,0)</f>
        <v xml:space="preserve">ATM Oficina Hato Mayor </v>
      </c>
      <c r="H11" s="99" t="str">
        <f>VLOOKUP(E11,VIP!$A$2:$O16229,7,FALSE)</f>
        <v>Si</v>
      </c>
      <c r="I11" s="99" t="str">
        <f>VLOOKUP(E11,VIP!$A$2:$O8194,8,FALSE)</f>
        <v>Si</v>
      </c>
      <c r="J11" s="99" t="str">
        <f>VLOOKUP(E11,VIP!$A$2:$O8144,8,FALSE)</f>
        <v>Si</v>
      </c>
      <c r="K11" s="99" t="str">
        <f>VLOOKUP(E11,VIP!$A$2:$O11718,6,0)</f>
        <v>NO</v>
      </c>
      <c r="L11" s="110" t="s">
        <v>2498</v>
      </c>
      <c r="M11" s="109" t="s">
        <v>2473</v>
      </c>
      <c r="N11" s="106" t="s">
        <v>2481</v>
      </c>
      <c r="O11" s="104" t="s">
        <v>2484</v>
      </c>
      <c r="P11" s="104"/>
      <c r="Q11" s="109" t="s">
        <v>2498</v>
      </c>
    </row>
    <row r="12" spans="1:17" ht="18" x14ac:dyDescent="0.25">
      <c r="A12" s="85" t="str">
        <f>VLOOKUP(E12,'LISTADO ATM'!$A$2:$C$894,3,0)</f>
        <v>DISTRITO NACIONAL</v>
      </c>
      <c r="B12" s="116">
        <v>335763249</v>
      </c>
      <c r="C12" s="105">
        <v>44210.367650462962</v>
      </c>
      <c r="D12" s="104" t="s">
        <v>2189</v>
      </c>
      <c r="E12" s="100">
        <v>422</v>
      </c>
      <c r="F12" s="85" t="str">
        <f>VLOOKUP(E12,VIP!$A$2:$O11305,2,0)</f>
        <v>DRBR422</v>
      </c>
      <c r="G12" s="99" t="str">
        <f>VLOOKUP(E12,'LISTADO ATM'!$A$2:$B$893,2,0)</f>
        <v xml:space="preserve">ATM Olé Manoguayabo </v>
      </c>
      <c r="H12" s="99" t="str">
        <f>VLOOKUP(E12,VIP!$A$2:$O16226,7,FALSE)</f>
        <v>Si</v>
      </c>
      <c r="I12" s="99" t="str">
        <f>VLOOKUP(E12,VIP!$A$2:$O8191,8,FALSE)</f>
        <v>Si</v>
      </c>
      <c r="J12" s="99" t="str">
        <f>VLOOKUP(E12,VIP!$A$2:$O8141,8,FALSE)</f>
        <v>Si</v>
      </c>
      <c r="K12" s="99" t="str">
        <f>VLOOKUP(E12,VIP!$A$2:$O11715,6,0)</f>
        <v>NO</v>
      </c>
      <c r="L12" s="110" t="s">
        <v>2228</v>
      </c>
      <c r="M12" s="107" t="s">
        <v>2509</v>
      </c>
      <c r="N12" s="160" t="s">
        <v>2510</v>
      </c>
      <c r="O12" s="104" t="s">
        <v>2484</v>
      </c>
      <c r="P12" s="104"/>
      <c r="Q12" s="118">
        <v>44211.585416666669</v>
      </c>
    </row>
    <row r="13" spans="1:17" ht="18" x14ac:dyDescent="0.25">
      <c r="A13" s="85" t="str">
        <f>VLOOKUP(E13,'LISTADO ATM'!$A$2:$C$894,3,0)</f>
        <v>DISTRITO NACIONAL</v>
      </c>
      <c r="B13" s="116">
        <v>335763263</v>
      </c>
      <c r="C13" s="105">
        <v>44210.371782407405</v>
      </c>
      <c r="D13" s="104" t="s">
        <v>2189</v>
      </c>
      <c r="E13" s="100">
        <v>231</v>
      </c>
      <c r="F13" s="85" t="str">
        <f>VLOOKUP(E13,VIP!$A$2:$O11304,2,0)</f>
        <v>DRBR231</v>
      </c>
      <c r="G13" s="99" t="str">
        <f>VLOOKUP(E13,'LISTADO ATM'!$A$2:$B$893,2,0)</f>
        <v xml:space="preserve">ATM Oficina Zona Oriental </v>
      </c>
      <c r="H13" s="99" t="str">
        <f>VLOOKUP(E13,VIP!$A$2:$O16225,7,FALSE)</f>
        <v>Si</v>
      </c>
      <c r="I13" s="99" t="str">
        <f>VLOOKUP(E13,VIP!$A$2:$O8190,8,FALSE)</f>
        <v>Si</v>
      </c>
      <c r="J13" s="99" t="str">
        <f>VLOOKUP(E13,VIP!$A$2:$O8140,8,FALSE)</f>
        <v>Si</v>
      </c>
      <c r="K13" s="99" t="str">
        <f>VLOOKUP(E13,VIP!$A$2:$O11714,6,0)</f>
        <v>SI</v>
      </c>
      <c r="L13" s="110" t="s">
        <v>2498</v>
      </c>
      <c r="M13" s="109" t="s">
        <v>2473</v>
      </c>
      <c r="N13" s="106" t="s">
        <v>2481</v>
      </c>
      <c r="O13" s="104" t="s">
        <v>2484</v>
      </c>
      <c r="P13" s="104"/>
      <c r="Q13" s="109" t="s">
        <v>2498</v>
      </c>
    </row>
    <row r="14" spans="1:17" ht="18" x14ac:dyDescent="0.25">
      <c r="A14" s="85" t="str">
        <f>VLOOKUP(E14,'LISTADO ATM'!$A$2:$C$894,3,0)</f>
        <v>DISTRITO NACIONAL</v>
      </c>
      <c r="B14" s="116">
        <v>335763361</v>
      </c>
      <c r="C14" s="105">
        <v>44210.396157407406</v>
      </c>
      <c r="D14" s="104" t="s">
        <v>2477</v>
      </c>
      <c r="E14" s="100">
        <v>493</v>
      </c>
      <c r="F14" s="85" t="str">
        <f>VLOOKUP(E14,VIP!$A$2:$O11298,2,0)</f>
        <v>DRBR493</v>
      </c>
      <c r="G14" s="99" t="str">
        <f>VLOOKUP(E14,'LISTADO ATM'!$A$2:$B$893,2,0)</f>
        <v xml:space="preserve">ATM Oficina Haina Occidental II </v>
      </c>
      <c r="H14" s="99" t="str">
        <f>VLOOKUP(E14,VIP!$A$2:$O16219,7,FALSE)</f>
        <v>Si</v>
      </c>
      <c r="I14" s="99" t="str">
        <f>VLOOKUP(E14,VIP!$A$2:$O8184,8,FALSE)</f>
        <v>Si</v>
      </c>
      <c r="J14" s="99" t="str">
        <f>VLOOKUP(E14,VIP!$A$2:$O8134,8,FALSE)</f>
        <v>Si</v>
      </c>
      <c r="K14" s="99" t="str">
        <f>VLOOKUP(E14,VIP!$A$2:$O11708,6,0)</f>
        <v>NO</v>
      </c>
      <c r="L14" s="110" t="s">
        <v>2430</v>
      </c>
      <c r="M14" s="107" t="s">
        <v>2509</v>
      </c>
      <c r="N14" s="106" t="s">
        <v>2481</v>
      </c>
      <c r="O14" s="104" t="s">
        <v>2483</v>
      </c>
      <c r="P14" s="104"/>
      <c r="Q14" s="118">
        <v>44211.602777777778</v>
      </c>
    </row>
    <row r="15" spans="1:17" ht="18" x14ac:dyDescent="0.25">
      <c r="A15" s="85" t="str">
        <f>VLOOKUP(E15,'LISTADO ATM'!$A$2:$C$894,3,0)</f>
        <v>DISTRITO NACIONAL</v>
      </c>
      <c r="B15" s="116">
        <v>335763477</v>
      </c>
      <c r="C15" s="105">
        <v>44210.434282407405</v>
      </c>
      <c r="D15" s="104" t="s">
        <v>2189</v>
      </c>
      <c r="E15" s="100">
        <v>118</v>
      </c>
      <c r="F15" s="85" t="str">
        <f>VLOOKUP(E15,VIP!$A$2:$O11297,2,0)</f>
        <v>DRBR118</v>
      </c>
      <c r="G15" s="99" t="str">
        <f>VLOOKUP(E15,'LISTADO ATM'!$A$2:$B$893,2,0)</f>
        <v>ATM Plaza Torino</v>
      </c>
      <c r="H15" s="99" t="str">
        <f>VLOOKUP(E15,VIP!$A$2:$O16218,7,FALSE)</f>
        <v>N/A</v>
      </c>
      <c r="I15" s="99" t="str">
        <f>VLOOKUP(E15,VIP!$A$2:$O8183,8,FALSE)</f>
        <v>N/A</v>
      </c>
      <c r="J15" s="99" t="str">
        <f>VLOOKUP(E15,VIP!$A$2:$O8133,8,FALSE)</f>
        <v>N/A</v>
      </c>
      <c r="K15" s="99" t="str">
        <f>VLOOKUP(E15,VIP!$A$2:$O11707,6,0)</f>
        <v>N/A</v>
      </c>
      <c r="L15" s="110" t="s">
        <v>2228</v>
      </c>
      <c r="M15" s="107" t="s">
        <v>2509</v>
      </c>
      <c r="N15" s="160" t="s">
        <v>2510</v>
      </c>
      <c r="O15" s="104" t="s">
        <v>2484</v>
      </c>
      <c r="P15" s="104"/>
      <c r="Q15" s="118">
        <v>44211.391701388886</v>
      </c>
    </row>
    <row r="16" spans="1:17" ht="18" x14ac:dyDescent="0.25">
      <c r="A16" s="85" t="str">
        <f>VLOOKUP(E16,'LISTADO ATM'!$A$2:$C$894,3,0)</f>
        <v>DISTRITO NACIONAL</v>
      </c>
      <c r="B16" s="116">
        <v>335763532</v>
      </c>
      <c r="C16" s="105">
        <v>44210.452615740738</v>
      </c>
      <c r="D16" s="104" t="s">
        <v>2189</v>
      </c>
      <c r="E16" s="100">
        <v>232</v>
      </c>
      <c r="F16" s="85" t="str">
        <f>VLOOKUP(E16,VIP!$A$2:$O11326,2,0)</f>
        <v>DRBR232</v>
      </c>
      <c r="G16" s="99" t="str">
        <f>VLOOKUP(E16,'LISTADO ATM'!$A$2:$B$893,2,0)</f>
        <v xml:space="preserve">ATM S/M Nacional Charles de Gaulle </v>
      </c>
      <c r="H16" s="99" t="str">
        <f>VLOOKUP(E16,VIP!$A$2:$O16247,7,FALSE)</f>
        <v>Si</v>
      </c>
      <c r="I16" s="99" t="str">
        <f>VLOOKUP(E16,VIP!$A$2:$O8212,8,FALSE)</f>
        <v>Si</v>
      </c>
      <c r="J16" s="99" t="str">
        <f>VLOOKUP(E16,VIP!$A$2:$O8162,8,FALSE)</f>
        <v>Si</v>
      </c>
      <c r="K16" s="99" t="str">
        <f>VLOOKUP(E16,VIP!$A$2:$O11736,6,0)</f>
        <v>SI</v>
      </c>
      <c r="L16" s="110" t="s">
        <v>2228</v>
      </c>
      <c r="M16" s="107" t="s">
        <v>2509</v>
      </c>
      <c r="N16" s="160" t="s">
        <v>2510</v>
      </c>
      <c r="O16" s="104" t="s">
        <v>2484</v>
      </c>
      <c r="P16" s="104"/>
      <c r="Q16" s="118">
        <v>44211.585416666669</v>
      </c>
    </row>
    <row r="17" spans="1:17" ht="18" x14ac:dyDescent="0.25">
      <c r="A17" s="85" t="str">
        <f>VLOOKUP(E17,'LISTADO ATM'!$A$2:$C$894,3,0)</f>
        <v>NORTE</v>
      </c>
      <c r="B17" s="116">
        <v>335763540</v>
      </c>
      <c r="C17" s="105">
        <v>44210.454363425924</v>
      </c>
      <c r="D17" s="104" t="s">
        <v>2190</v>
      </c>
      <c r="E17" s="100">
        <v>606</v>
      </c>
      <c r="F17" s="85" t="str">
        <f>VLOOKUP(E17,VIP!$A$2:$O11324,2,0)</f>
        <v>DRBR704</v>
      </c>
      <c r="G17" s="99" t="str">
        <f>VLOOKUP(E17,'LISTADO ATM'!$A$2:$B$893,2,0)</f>
        <v xml:space="preserve">ATM UNP Manolo Tavarez Justo </v>
      </c>
      <c r="H17" s="99" t="str">
        <f>VLOOKUP(E17,VIP!$A$2:$O16245,7,FALSE)</f>
        <v>Si</v>
      </c>
      <c r="I17" s="99" t="str">
        <f>VLOOKUP(E17,VIP!$A$2:$O8210,8,FALSE)</f>
        <v>Si</v>
      </c>
      <c r="J17" s="99" t="str">
        <f>VLOOKUP(E17,VIP!$A$2:$O8160,8,FALSE)</f>
        <v>Si</v>
      </c>
      <c r="K17" s="99" t="str">
        <f>VLOOKUP(E17,VIP!$A$2:$O11734,6,0)</f>
        <v>NO</v>
      </c>
      <c r="L17" s="110" t="s">
        <v>2228</v>
      </c>
      <c r="M17" s="159" t="s">
        <v>2509</v>
      </c>
      <c r="N17" s="160" t="s">
        <v>2510</v>
      </c>
      <c r="O17" s="104" t="s">
        <v>2493</v>
      </c>
      <c r="P17" s="104"/>
      <c r="Q17" s="160">
        <v>44211.756944444445</v>
      </c>
    </row>
    <row r="18" spans="1:17" ht="18" x14ac:dyDescent="0.25">
      <c r="A18" s="85" t="str">
        <f>VLOOKUP(E18,'LISTADO ATM'!$A$2:$C$894,3,0)</f>
        <v>DISTRITO NACIONAL</v>
      </c>
      <c r="B18" s="116">
        <v>335763571</v>
      </c>
      <c r="C18" s="105">
        <v>44210.468587962961</v>
      </c>
      <c r="D18" s="104" t="s">
        <v>2189</v>
      </c>
      <c r="E18" s="100">
        <v>244</v>
      </c>
      <c r="F18" s="85" t="str">
        <f>VLOOKUP(E18,VIP!$A$2:$O11323,2,0)</f>
        <v>DRBR244</v>
      </c>
      <c r="G18" s="99" t="str">
        <f>VLOOKUP(E18,'LISTADO ATM'!$A$2:$B$893,2,0)</f>
        <v xml:space="preserve">ATM Ministerio de Hacienda (antiguo Finanzas) </v>
      </c>
      <c r="H18" s="99" t="str">
        <f>VLOOKUP(E18,VIP!$A$2:$O16244,7,FALSE)</f>
        <v>Si</v>
      </c>
      <c r="I18" s="99" t="str">
        <f>VLOOKUP(E18,VIP!$A$2:$O8209,8,FALSE)</f>
        <v>Si</v>
      </c>
      <c r="J18" s="99" t="str">
        <f>VLOOKUP(E18,VIP!$A$2:$O8159,8,FALSE)</f>
        <v>Si</v>
      </c>
      <c r="K18" s="99" t="str">
        <f>VLOOKUP(E18,VIP!$A$2:$O11733,6,0)</f>
        <v>NO</v>
      </c>
      <c r="L18" s="110" t="s">
        <v>2228</v>
      </c>
      <c r="M18" s="107" t="s">
        <v>2509</v>
      </c>
      <c r="N18" s="160" t="s">
        <v>2510</v>
      </c>
      <c r="O18" s="104" t="s">
        <v>2484</v>
      </c>
      <c r="P18" s="104"/>
      <c r="Q18" s="118">
        <v>44211.586805555555</v>
      </c>
    </row>
    <row r="19" spans="1:17" ht="18" x14ac:dyDescent="0.25">
      <c r="A19" s="85" t="str">
        <f>VLOOKUP(E19,'LISTADO ATM'!$A$2:$C$894,3,0)</f>
        <v>DISTRITO NACIONAL</v>
      </c>
      <c r="B19" s="116">
        <v>335763592</v>
      </c>
      <c r="C19" s="105">
        <v>44210.472997685189</v>
      </c>
      <c r="D19" s="104" t="s">
        <v>2189</v>
      </c>
      <c r="E19" s="100">
        <v>725</v>
      </c>
      <c r="F19" s="85" t="str">
        <f>VLOOKUP(E19,VIP!$A$2:$O11321,2,0)</f>
        <v>DRBR998</v>
      </c>
      <c r="G19" s="99" t="str">
        <f>VLOOKUP(E19,'LISTADO ATM'!$A$2:$B$893,2,0)</f>
        <v xml:space="preserve">ATM El Huacal II  </v>
      </c>
      <c r="H19" s="99" t="str">
        <f>VLOOKUP(E19,VIP!$A$2:$O16242,7,FALSE)</f>
        <v>Si</v>
      </c>
      <c r="I19" s="99" t="str">
        <f>VLOOKUP(E19,VIP!$A$2:$O8207,8,FALSE)</f>
        <v>Si</v>
      </c>
      <c r="J19" s="99" t="str">
        <f>VLOOKUP(E19,VIP!$A$2:$O8157,8,FALSE)</f>
        <v>Si</v>
      </c>
      <c r="K19" s="99" t="str">
        <f>VLOOKUP(E19,VIP!$A$2:$O11731,6,0)</f>
        <v>NO</v>
      </c>
      <c r="L19" s="110" t="s">
        <v>2228</v>
      </c>
      <c r="M19" s="107" t="s">
        <v>2509</v>
      </c>
      <c r="N19" s="160" t="s">
        <v>2510</v>
      </c>
      <c r="O19" s="104" t="s">
        <v>2484</v>
      </c>
      <c r="P19" s="104"/>
      <c r="Q19" s="118">
        <v>44211.584722222222</v>
      </c>
    </row>
    <row r="20" spans="1:17" ht="18" x14ac:dyDescent="0.25">
      <c r="A20" s="85" t="str">
        <f>VLOOKUP(E20,'LISTADO ATM'!$A$2:$C$894,3,0)</f>
        <v>SUR</v>
      </c>
      <c r="B20" s="116">
        <v>335763594</v>
      </c>
      <c r="C20" s="105">
        <v>44210.473680555559</v>
      </c>
      <c r="D20" s="104" t="s">
        <v>2189</v>
      </c>
      <c r="E20" s="100">
        <v>968</v>
      </c>
      <c r="F20" s="85" t="str">
        <f>VLOOKUP(E20,VIP!$A$2:$O11320,2,0)</f>
        <v>DRBR24I</v>
      </c>
      <c r="G20" s="99" t="str">
        <f>VLOOKUP(E20,'LISTADO ATM'!$A$2:$B$893,2,0)</f>
        <v xml:space="preserve">ATM UNP Mercado Baní </v>
      </c>
      <c r="H20" s="99" t="str">
        <f>VLOOKUP(E20,VIP!$A$2:$O16241,7,FALSE)</f>
        <v>Si</v>
      </c>
      <c r="I20" s="99" t="str">
        <f>VLOOKUP(E20,VIP!$A$2:$O8206,8,FALSE)</f>
        <v>Si</v>
      </c>
      <c r="J20" s="99" t="str">
        <f>VLOOKUP(E20,VIP!$A$2:$O8156,8,FALSE)</f>
        <v>Si</v>
      </c>
      <c r="K20" s="99" t="str">
        <f>VLOOKUP(E20,VIP!$A$2:$O11730,6,0)</f>
        <v>SI</v>
      </c>
      <c r="L20" s="110" t="s">
        <v>2228</v>
      </c>
      <c r="M20" s="107" t="s">
        <v>2509</v>
      </c>
      <c r="N20" s="160" t="s">
        <v>2510</v>
      </c>
      <c r="O20" s="104" t="s">
        <v>2484</v>
      </c>
      <c r="P20" s="104"/>
      <c r="Q20" s="118">
        <v>44211.402118055557</v>
      </c>
    </row>
    <row r="21" spans="1:17" ht="18" x14ac:dyDescent="0.25">
      <c r="A21" s="85" t="str">
        <f>VLOOKUP(E21,'LISTADO ATM'!$A$2:$C$894,3,0)</f>
        <v>NORTE</v>
      </c>
      <c r="B21" s="116">
        <v>335763610</v>
      </c>
      <c r="C21" s="105">
        <v>44210.480775462966</v>
      </c>
      <c r="D21" s="104" t="s">
        <v>2497</v>
      </c>
      <c r="E21" s="100">
        <v>98</v>
      </c>
      <c r="F21" s="85" t="str">
        <f>VLOOKUP(E21,VIP!$A$2:$O11318,2,0)</f>
        <v>DRBR098</v>
      </c>
      <c r="G21" s="99" t="str">
        <f>VLOOKUP(E21,'LISTADO ATM'!$A$2:$B$893,2,0)</f>
        <v xml:space="preserve">ATM UNP Pimentel </v>
      </c>
      <c r="H21" s="99" t="str">
        <f>VLOOKUP(E21,VIP!$A$2:$O16239,7,FALSE)</f>
        <v>Si</v>
      </c>
      <c r="I21" s="99" t="str">
        <f>VLOOKUP(E21,VIP!$A$2:$O8204,8,FALSE)</f>
        <v>Si</v>
      </c>
      <c r="J21" s="99" t="str">
        <f>VLOOKUP(E21,VIP!$A$2:$O8154,8,FALSE)</f>
        <v>Si</v>
      </c>
      <c r="K21" s="99" t="str">
        <f>VLOOKUP(E21,VIP!$A$2:$O11728,6,0)</f>
        <v>NO</v>
      </c>
      <c r="L21" s="110" t="s">
        <v>2466</v>
      </c>
      <c r="M21" s="107" t="s">
        <v>2509</v>
      </c>
      <c r="N21" s="106" t="s">
        <v>2481</v>
      </c>
      <c r="O21" s="104" t="s">
        <v>2499</v>
      </c>
      <c r="P21" s="104"/>
      <c r="Q21" s="118">
        <v>44211.430555555555</v>
      </c>
    </row>
    <row r="22" spans="1:17" ht="18" x14ac:dyDescent="0.25">
      <c r="A22" s="85" t="str">
        <f>VLOOKUP(E22,'LISTADO ATM'!$A$2:$C$894,3,0)</f>
        <v>SUR</v>
      </c>
      <c r="B22" s="116">
        <v>335763619</v>
      </c>
      <c r="C22" s="105">
        <v>44210.481307870374</v>
      </c>
      <c r="D22" s="104" t="s">
        <v>2189</v>
      </c>
      <c r="E22" s="100">
        <v>984</v>
      </c>
      <c r="F22" s="85" t="str">
        <f>VLOOKUP(E22,VIP!$A$2:$O11317,2,0)</f>
        <v>DRBR984</v>
      </c>
      <c r="G22" s="99" t="str">
        <f>VLOOKUP(E22,'LISTADO ATM'!$A$2:$B$893,2,0)</f>
        <v xml:space="preserve">ATM Oficina Neiba II </v>
      </c>
      <c r="H22" s="99" t="str">
        <f>VLOOKUP(E22,VIP!$A$2:$O16238,7,FALSE)</f>
        <v>Si</v>
      </c>
      <c r="I22" s="99" t="str">
        <f>VLOOKUP(E22,VIP!$A$2:$O8203,8,FALSE)</f>
        <v>Si</v>
      </c>
      <c r="J22" s="99" t="str">
        <f>VLOOKUP(E22,VIP!$A$2:$O8153,8,FALSE)</f>
        <v>Si</v>
      </c>
      <c r="K22" s="99" t="str">
        <f>VLOOKUP(E22,VIP!$A$2:$O11727,6,0)</f>
        <v>NO</v>
      </c>
      <c r="L22" s="110" t="s">
        <v>2463</v>
      </c>
      <c r="M22" s="107" t="s">
        <v>2509</v>
      </c>
      <c r="N22" s="160" t="s">
        <v>2510</v>
      </c>
      <c r="O22" s="104" t="s">
        <v>2484</v>
      </c>
      <c r="P22" s="104"/>
      <c r="Q22" s="118">
        <v>44211.613888888889</v>
      </c>
    </row>
    <row r="23" spans="1:17" ht="18" x14ac:dyDescent="0.25">
      <c r="A23" s="85" t="str">
        <f>VLOOKUP(E23,'LISTADO ATM'!$A$2:$C$894,3,0)</f>
        <v>ESTE</v>
      </c>
      <c r="B23" s="116">
        <v>335763621</v>
      </c>
      <c r="C23" s="105">
        <v>44210.483368055553</v>
      </c>
      <c r="D23" s="104" t="s">
        <v>2189</v>
      </c>
      <c r="E23" s="100">
        <v>822</v>
      </c>
      <c r="F23" s="85" t="str">
        <f>VLOOKUP(E23,VIP!$A$2:$O11316,2,0)</f>
        <v>DRBR822</v>
      </c>
      <c r="G23" s="99" t="str">
        <f>VLOOKUP(E23,'LISTADO ATM'!$A$2:$B$893,2,0)</f>
        <v xml:space="preserve">ATM INDUSPALMA </v>
      </c>
      <c r="H23" s="99" t="str">
        <f>VLOOKUP(E23,VIP!$A$2:$O16237,7,FALSE)</f>
        <v>Si</v>
      </c>
      <c r="I23" s="99" t="str">
        <f>VLOOKUP(E23,VIP!$A$2:$O8202,8,FALSE)</f>
        <v>Si</v>
      </c>
      <c r="J23" s="99" t="str">
        <f>VLOOKUP(E23,VIP!$A$2:$O8152,8,FALSE)</f>
        <v>Si</v>
      </c>
      <c r="K23" s="99" t="str">
        <f>VLOOKUP(E23,VIP!$A$2:$O11726,6,0)</f>
        <v>NO</v>
      </c>
      <c r="L23" s="110" t="s">
        <v>2254</v>
      </c>
      <c r="M23" s="107" t="s">
        <v>2509</v>
      </c>
      <c r="N23" s="160" t="s">
        <v>2510</v>
      </c>
      <c r="O23" s="104" t="s">
        <v>2484</v>
      </c>
      <c r="P23" s="104"/>
      <c r="Q23" s="118">
        <v>44211.424305555556</v>
      </c>
    </row>
    <row r="24" spans="1:17" ht="18" x14ac:dyDescent="0.25">
      <c r="A24" s="85" t="str">
        <f>VLOOKUP(E24,'LISTADO ATM'!$A$2:$C$894,3,0)</f>
        <v>DISTRITO NACIONAL</v>
      </c>
      <c r="B24" s="116">
        <v>335763624</v>
      </c>
      <c r="C24" s="105">
        <v>44210.484409722223</v>
      </c>
      <c r="D24" s="104" t="s">
        <v>2189</v>
      </c>
      <c r="E24" s="100">
        <v>237</v>
      </c>
      <c r="F24" s="85" t="str">
        <f>VLOOKUP(E24,VIP!$A$2:$O11315,2,0)</f>
        <v>DRBR237</v>
      </c>
      <c r="G24" s="99" t="str">
        <f>VLOOKUP(E24,'LISTADO ATM'!$A$2:$B$893,2,0)</f>
        <v xml:space="preserve">ATM UNP Plaza Vásquez </v>
      </c>
      <c r="H24" s="99" t="str">
        <f>VLOOKUP(E24,VIP!$A$2:$O16236,7,FALSE)</f>
        <v>Si</v>
      </c>
      <c r="I24" s="99" t="str">
        <f>VLOOKUP(E24,VIP!$A$2:$O8201,8,FALSE)</f>
        <v>Si</v>
      </c>
      <c r="J24" s="99" t="str">
        <f>VLOOKUP(E24,VIP!$A$2:$O8151,8,FALSE)</f>
        <v>Si</v>
      </c>
      <c r="K24" s="99" t="str">
        <f>VLOOKUP(E24,VIP!$A$2:$O11725,6,0)</f>
        <v>SI</v>
      </c>
      <c r="L24" s="110" t="s">
        <v>2228</v>
      </c>
      <c r="M24" s="107" t="s">
        <v>2509</v>
      </c>
      <c r="N24" s="160" t="s">
        <v>2510</v>
      </c>
      <c r="O24" s="104" t="s">
        <v>2484</v>
      </c>
      <c r="P24" s="104"/>
      <c r="Q24" s="118">
        <v>44211.588194444441</v>
      </c>
    </row>
    <row r="25" spans="1:17" ht="18" x14ac:dyDescent="0.25">
      <c r="A25" s="85" t="str">
        <f>VLOOKUP(E25,'LISTADO ATM'!$A$2:$C$894,3,0)</f>
        <v>DISTRITO NACIONAL</v>
      </c>
      <c r="B25" s="116">
        <v>335763625</v>
      </c>
      <c r="C25" s="105">
        <v>44210.484837962962</v>
      </c>
      <c r="D25" s="104" t="s">
        <v>2189</v>
      </c>
      <c r="E25" s="100">
        <v>744</v>
      </c>
      <c r="F25" s="85" t="str">
        <f>VLOOKUP(E25,VIP!$A$2:$O11314,2,0)</f>
        <v>DRBR289</v>
      </c>
      <c r="G25" s="99" t="str">
        <f>VLOOKUP(E25,'LISTADO ATM'!$A$2:$B$893,2,0)</f>
        <v xml:space="preserve">ATM Multicentro La Sirena Venezuela </v>
      </c>
      <c r="H25" s="99" t="str">
        <f>VLOOKUP(E25,VIP!$A$2:$O16235,7,FALSE)</f>
        <v>Si</v>
      </c>
      <c r="I25" s="99" t="str">
        <f>VLOOKUP(E25,VIP!$A$2:$O8200,8,FALSE)</f>
        <v>Si</v>
      </c>
      <c r="J25" s="99" t="str">
        <f>VLOOKUP(E25,VIP!$A$2:$O8150,8,FALSE)</f>
        <v>Si</v>
      </c>
      <c r="K25" s="99" t="str">
        <f>VLOOKUP(E25,VIP!$A$2:$O11724,6,0)</f>
        <v>SI</v>
      </c>
      <c r="L25" s="110" t="s">
        <v>2254</v>
      </c>
      <c r="M25" s="159" t="s">
        <v>2509</v>
      </c>
      <c r="N25" s="160" t="s">
        <v>2510</v>
      </c>
      <c r="O25" s="104" t="s">
        <v>2484</v>
      </c>
      <c r="P25" s="104"/>
      <c r="Q25" s="160">
        <v>44211.75277777778</v>
      </c>
    </row>
    <row r="26" spans="1:17" ht="18" x14ac:dyDescent="0.25">
      <c r="A26" s="85" t="str">
        <f>VLOOKUP(E26,'LISTADO ATM'!$A$2:$C$894,3,0)</f>
        <v>DISTRITO NACIONAL</v>
      </c>
      <c r="B26" s="116">
        <v>335763727</v>
      </c>
      <c r="C26" s="105">
        <v>44210.516585648147</v>
      </c>
      <c r="D26" s="104" t="s">
        <v>2189</v>
      </c>
      <c r="E26" s="100">
        <v>943</v>
      </c>
      <c r="F26" s="85" t="str">
        <f>VLOOKUP(E26,VIP!$A$2:$O11312,2,0)</f>
        <v>DRBR16K</v>
      </c>
      <c r="G26" s="99" t="str">
        <f>VLOOKUP(E26,'LISTADO ATM'!$A$2:$B$893,2,0)</f>
        <v xml:space="preserve">ATM Oficina Tránsito Terreste </v>
      </c>
      <c r="H26" s="99" t="str">
        <f>VLOOKUP(E26,VIP!$A$2:$O16233,7,FALSE)</f>
        <v>Si</v>
      </c>
      <c r="I26" s="99" t="str">
        <f>VLOOKUP(E26,VIP!$A$2:$O8198,8,FALSE)</f>
        <v>Si</v>
      </c>
      <c r="J26" s="99" t="str">
        <f>VLOOKUP(E26,VIP!$A$2:$O8148,8,FALSE)</f>
        <v>Si</v>
      </c>
      <c r="K26" s="99" t="str">
        <f>VLOOKUP(E26,VIP!$A$2:$O11722,6,0)</f>
        <v>NO</v>
      </c>
      <c r="L26" s="110" t="s">
        <v>2228</v>
      </c>
      <c r="M26" s="107" t="s">
        <v>2509</v>
      </c>
      <c r="N26" s="160" t="s">
        <v>2510</v>
      </c>
      <c r="O26" s="104" t="s">
        <v>2484</v>
      </c>
      <c r="P26" s="104"/>
      <c r="Q26" s="118">
        <v>44211.563194444447</v>
      </c>
    </row>
    <row r="27" spans="1:17" ht="18" x14ac:dyDescent="0.25">
      <c r="A27" s="85" t="str">
        <f>VLOOKUP(E27,'LISTADO ATM'!$A$2:$C$894,3,0)</f>
        <v>DISTRITO NACIONAL</v>
      </c>
      <c r="B27" s="116">
        <v>335763730</v>
      </c>
      <c r="C27" s="105">
        <v>44210.518576388888</v>
      </c>
      <c r="D27" s="104" t="s">
        <v>2189</v>
      </c>
      <c r="E27" s="100">
        <v>929</v>
      </c>
      <c r="F27" s="85" t="str">
        <f>VLOOKUP(E27,VIP!$A$2:$O11311,2,0)</f>
        <v>DRBR929</v>
      </c>
      <c r="G27" s="99" t="str">
        <f>VLOOKUP(E27,'LISTADO ATM'!$A$2:$B$893,2,0)</f>
        <v>ATM Autoservicio Nacional El Conde</v>
      </c>
      <c r="H27" s="99" t="str">
        <f>VLOOKUP(E27,VIP!$A$2:$O16232,7,FALSE)</f>
        <v>Si</v>
      </c>
      <c r="I27" s="99" t="str">
        <f>VLOOKUP(E27,VIP!$A$2:$O8197,8,FALSE)</f>
        <v>Si</v>
      </c>
      <c r="J27" s="99" t="str">
        <f>VLOOKUP(E27,VIP!$A$2:$O8147,8,FALSE)</f>
        <v>Si</v>
      </c>
      <c r="K27" s="99" t="str">
        <f>VLOOKUP(E27,VIP!$A$2:$O11721,6,0)</f>
        <v>NO</v>
      </c>
      <c r="L27" s="110" t="s">
        <v>2228</v>
      </c>
      <c r="M27" s="107" t="s">
        <v>2509</v>
      </c>
      <c r="N27" s="160" t="s">
        <v>2510</v>
      </c>
      <c r="O27" s="104" t="s">
        <v>2484</v>
      </c>
      <c r="P27" s="104"/>
      <c r="Q27" s="118">
        <v>44211.587500000001</v>
      </c>
    </row>
    <row r="28" spans="1:17" ht="18" x14ac:dyDescent="0.25">
      <c r="A28" s="85" t="str">
        <f>VLOOKUP(E28,'LISTADO ATM'!$A$2:$C$894,3,0)</f>
        <v>NORTE</v>
      </c>
      <c r="B28" s="116">
        <v>335763744</v>
      </c>
      <c r="C28" s="105">
        <v>44210.521018518521</v>
      </c>
      <c r="D28" s="104" t="s">
        <v>2190</v>
      </c>
      <c r="E28" s="100">
        <v>729</v>
      </c>
      <c r="F28" s="85" t="str">
        <f>VLOOKUP(E28,VIP!$A$2:$O11310,2,0)</f>
        <v>DRBR055</v>
      </c>
      <c r="G28" s="99" t="str">
        <f>VLOOKUP(E28,'LISTADO ATM'!$A$2:$B$893,2,0)</f>
        <v xml:space="preserve">ATM Zona Franca (La Vega) </v>
      </c>
      <c r="H28" s="99" t="str">
        <f>VLOOKUP(E28,VIP!$A$2:$O16231,7,FALSE)</f>
        <v>Si</v>
      </c>
      <c r="I28" s="99" t="str">
        <f>VLOOKUP(E28,VIP!$A$2:$O8196,8,FALSE)</f>
        <v>Si</v>
      </c>
      <c r="J28" s="99" t="str">
        <f>VLOOKUP(E28,VIP!$A$2:$O8146,8,FALSE)</f>
        <v>Si</v>
      </c>
      <c r="K28" s="99" t="str">
        <f>VLOOKUP(E28,VIP!$A$2:$O11720,6,0)</f>
        <v>NO</v>
      </c>
      <c r="L28" s="110" t="s">
        <v>2228</v>
      </c>
      <c r="M28" s="107" t="s">
        <v>2509</v>
      </c>
      <c r="N28" s="160" t="s">
        <v>2510</v>
      </c>
      <c r="O28" s="104" t="s">
        <v>2493</v>
      </c>
      <c r="P28" s="104"/>
      <c r="Q28" s="118">
        <v>44211.578472222223</v>
      </c>
    </row>
    <row r="29" spans="1:17" ht="18" x14ac:dyDescent="0.25">
      <c r="A29" s="85" t="str">
        <f>VLOOKUP(E29,'LISTADO ATM'!$A$2:$C$894,3,0)</f>
        <v>DISTRITO NACIONAL</v>
      </c>
      <c r="B29" s="116">
        <v>335763769</v>
      </c>
      <c r="C29" s="105">
        <v>44210.530081018522</v>
      </c>
      <c r="D29" s="104" t="s">
        <v>2477</v>
      </c>
      <c r="E29" s="100">
        <v>394</v>
      </c>
      <c r="F29" s="85" t="str">
        <f>VLOOKUP(E29,VIP!$A$2:$O11309,2,0)</f>
        <v>DRBR394</v>
      </c>
      <c r="G29" s="99" t="str">
        <f>VLOOKUP(E29,'LISTADO ATM'!$A$2:$B$893,2,0)</f>
        <v xml:space="preserve">ATM Multicentro La Sirena Luperón </v>
      </c>
      <c r="H29" s="99" t="str">
        <f>VLOOKUP(E29,VIP!$A$2:$O16230,7,FALSE)</f>
        <v>Si</v>
      </c>
      <c r="I29" s="99" t="str">
        <f>VLOOKUP(E29,VIP!$A$2:$O8195,8,FALSE)</f>
        <v>Si</v>
      </c>
      <c r="J29" s="99" t="str">
        <f>VLOOKUP(E29,VIP!$A$2:$O8145,8,FALSE)</f>
        <v>Si</v>
      </c>
      <c r="K29" s="99" t="str">
        <f>VLOOKUP(E29,VIP!$A$2:$O11719,6,0)</f>
        <v>NO</v>
      </c>
      <c r="L29" s="110" t="s">
        <v>2430</v>
      </c>
      <c r="M29" s="107" t="s">
        <v>2509</v>
      </c>
      <c r="N29" s="106" t="s">
        <v>2481</v>
      </c>
      <c r="O29" s="104" t="s">
        <v>2483</v>
      </c>
      <c r="P29" s="104"/>
      <c r="Q29" s="118">
        <v>44211.570138888892</v>
      </c>
    </row>
    <row r="30" spans="1:17" ht="18" x14ac:dyDescent="0.25">
      <c r="A30" s="85" t="str">
        <f>VLOOKUP(E30,'LISTADO ATM'!$A$2:$C$894,3,0)</f>
        <v>DISTRITO NACIONAL</v>
      </c>
      <c r="B30" s="116">
        <v>335763807</v>
      </c>
      <c r="C30" s="105">
        <v>44210.553923611114</v>
      </c>
      <c r="D30" s="104" t="s">
        <v>2189</v>
      </c>
      <c r="E30" s="100">
        <v>949</v>
      </c>
      <c r="F30" s="85" t="str">
        <f>VLOOKUP(E30,VIP!$A$2:$O11307,2,0)</f>
        <v>DRBR23D</v>
      </c>
      <c r="G30" s="99" t="str">
        <f>VLOOKUP(E30,'LISTADO ATM'!$A$2:$B$893,2,0)</f>
        <v xml:space="preserve">ATM S/M Bravo San Isidro Coral Mall </v>
      </c>
      <c r="H30" s="99" t="str">
        <f>VLOOKUP(E30,VIP!$A$2:$O16228,7,FALSE)</f>
        <v>Si</v>
      </c>
      <c r="I30" s="99" t="str">
        <f>VLOOKUP(E30,VIP!$A$2:$O8193,8,FALSE)</f>
        <v>No</v>
      </c>
      <c r="J30" s="99" t="str">
        <f>VLOOKUP(E30,VIP!$A$2:$O8143,8,FALSE)</f>
        <v>No</v>
      </c>
      <c r="K30" s="99" t="str">
        <f>VLOOKUP(E30,VIP!$A$2:$O11717,6,0)</f>
        <v>NO</v>
      </c>
      <c r="L30" s="110" t="s">
        <v>2254</v>
      </c>
      <c r="M30" s="107" t="s">
        <v>2509</v>
      </c>
      <c r="N30" s="160" t="s">
        <v>2510</v>
      </c>
      <c r="O30" s="104" t="s">
        <v>2484</v>
      </c>
      <c r="P30" s="104"/>
      <c r="Q30" s="118">
        <v>44211.594444444447</v>
      </c>
    </row>
    <row r="31" spans="1:17" ht="18" x14ac:dyDescent="0.25">
      <c r="A31" s="85" t="str">
        <f>VLOOKUP(E31,'LISTADO ATM'!$A$2:$C$894,3,0)</f>
        <v>SUR</v>
      </c>
      <c r="B31" s="116">
        <v>335763822</v>
      </c>
      <c r="C31" s="105">
        <v>44210.564918981479</v>
      </c>
      <c r="D31" s="104" t="s">
        <v>2189</v>
      </c>
      <c r="E31" s="100">
        <v>817</v>
      </c>
      <c r="F31" s="85" t="str">
        <f>VLOOKUP(E31,VIP!$A$2:$O11304,2,0)</f>
        <v>DRBR817</v>
      </c>
      <c r="G31" s="99" t="str">
        <f>VLOOKUP(E31,'LISTADO ATM'!$A$2:$B$893,2,0)</f>
        <v xml:space="preserve">ATM Ayuntamiento Sabana Larga (San José de Ocoa) </v>
      </c>
      <c r="H31" s="99" t="str">
        <f>VLOOKUP(E31,VIP!$A$2:$O16225,7,FALSE)</f>
        <v>Si</v>
      </c>
      <c r="I31" s="99" t="str">
        <f>VLOOKUP(E31,VIP!$A$2:$O8190,8,FALSE)</f>
        <v>Si</v>
      </c>
      <c r="J31" s="99" t="str">
        <f>VLOOKUP(E31,VIP!$A$2:$O8140,8,FALSE)</f>
        <v>Si</v>
      </c>
      <c r="K31" s="99" t="str">
        <f>VLOOKUP(E31,VIP!$A$2:$O11714,6,0)</f>
        <v>NO</v>
      </c>
      <c r="L31" s="110" t="s">
        <v>2463</v>
      </c>
      <c r="M31" s="159" t="s">
        <v>2509</v>
      </c>
      <c r="N31" s="160" t="s">
        <v>2510</v>
      </c>
      <c r="O31" s="104" t="s">
        <v>2484</v>
      </c>
      <c r="P31" s="104"/>
      <c r="Q31" s="160">
        <v>44211.759722222225</v>
      </c>
    </row>
    <row r="32" spans="1:17" ht="18" x14ac:dyDescent="0.25">
      <c r="A32" s="85" t="str">
        <f>VLOOKUP(E32,'LISTADO ATM'!$A$2:$C$894,3,0)</f>
        <v>DISTRITO NACIONAL</v>
      </c>
      <c r="B32" s="116">
        <v>335763827</v>
      </c>
      <c r="C32" s="105">
        <v>44210.566574074073</v>
      </c>
      <c r="D32" s="104" t="s">
        <v>2189</v>
      </c>
      <c r="E32" s="100">
        <v>578</v>
      </c>
      <c r="F32" s="85" t="str">
        <f>VLOOKUP(E32,VIP!$A$2:$O11303,2,0)</f>
        <v>DRBR324</v>
      </c>
      <c r="G32" s="99" t="str">
        <f>VLOOKUP(E32,'LISTADO ATM'!$A$2:$B$893,2,0)</f>
        <v xml:space="preserve">ATM Procuraduría General de la República </v>
      </c>
      <c r="H32" s="99" t="str">
        <f>VLOOKUP(E32,VIP!$A$2:$O16224,7,FALSE)</f>
        <v>Si</v>
      </c>
      <c r="I32" s="99" t="str">
        <f>VLOOKUP(E32,VIP!$A$2:$O8189,8,FALSE)</f>
        <v>No</v>
      </c>
      <c r="J32" s="99" t="str">
        <f>VLOOKUP(E32,VIP!$A$2:$O8139,8,FALSE)</f>
        <v>No</v>
      </c>
      <c r="K32" s="99" t="str">
        <f>VLOOKUP(E32,VIP!$A$2:$O11713,6,0)</f>
        <v>NO</v>
      </c>
      <c r="L32" s="110" t="s">
        <v>2501</v>
      </c>
      <c r="M32" s="107" t="s">
        <v>2509</v>
      </c>
      <c r="N32" s="160" t="s">
        <v>2510</v>
      </c>
      <c r="O32" s="104" t="s">
        <v>2484</v>
      </c>
      <c r="P32" s="104"/>
      <c r="Q32" s="118">
        <v>44211.613194444442</v>
      </c>
    </row>
    <row r="33" spans="1:17" ht="18" x14ac:dyDescent="0.25">
      <c r="A33" s="85" t="str">
        <f>VLOOKUP(E33,'LISTADO ATM'!$A$2:$C$894,3,0)</f>
        <v>ESTE</v>
      </c>
      <c r="B33" s="116">
        <v>335763828</v>
      </c>
      <c r="C33" s="105">
        <v>44210.566724537035</v>
      </c>
      <c r="D33" s="104" t="s">
        <v>2189</v>
      </c>
      <c r="E33" s="100">
        <v>111</v>
      </c>
      <c r="F33" s="85" t="str">
        <f>VLOOKUP(E33,VIP!$A$2:$O11302,2,0)</f>
        <v>DRBR111</v>
      </c>
      <c r="G33" s="99" t="str">
        <f>VLOOKUP(E33,'LISTADO ATM'!$A$2:$B$893,2,0)</f>
        <v xml:space="preserve">ATM Oficina San Pedro </v>
      </c>
      <c r="H33" s="99" t="str">
        <f>VLOOKUP(E33,VIP!$A$2:$O16223,7,FALSE)</f>
        <v>Si</v>
      </c>
      <c r="I33" s="99" t="str">
        <f>VLOOKUP(E33,VIP!$A$2:$O8188,8,FALSE)</f>
        <v>Si</v>
      </c>
      <c r="J33" s="99" t="str">
        <f>VLOOKUP(E33,VIP!$A$2:$O8138,8,FALSE)</f>
        <v>Si</v>
      </c>
      <c r="K33" s="99" t="str">
        <f>VLOOKUP(E33,VIP!$A$2:$O11712,6,0)</f>
        <v>SI</v>
      </c>
      <c r="L33" s="110" t="s">
        <v>2228</v>
      </c>
      <c r="M33" s="107" t="s">
        <v>2509</v>
      </c>
      <c r="N33" s="160" t="s">
        <v>2510</v>
      </c>
      <c r="O33" s="104" t="s">
        <v>2484</v>
      </c>
      <c r="P33" s="104"/>
      <c r="Q33" s="118">
        <v>44211.588888888888</v>
      </c>
    </row>
    <row r="34" spans="1:17" ht="18" x14ac:dyDescent="0.25">
      <c r="A34" s="85" t="str">
        <f>VLOOKUP(E34,'LISTADO ATM'!$A$2:$C$894,3,0)</f>
        <v>NORTE</v>
      </c>
      <c r="B34" s="116">
        <v>335763842</v>
      </c>
      <c r="C34" s="105">
        <v>44210.572569444441</v>
      </c>
      <c r="D34" s="104" t="s">
        <v>2190</v>
      </c>
      <c r="E34" s="100">
        <v>763</v>
      </c>
      <c r="F34" s="85" t="str">
        <f>VLOOKUP(E34,VIP!$A$2:$O11301,2,0)</f>
        <v>DRBR439</v>
      </c>
      <c r="G34" s="99" t="str">
        <f>VLOOKUP(E34,'LISTADO ATM'!$A$2:$B$893,2,0)</f>
        <v xml:space="preserve">ATM UNP Montellano </v>
      </c>
      <c r="H34" s="99" t="str">
        <f>VLOOKUP(E34,VIP!$A$2:$O16222,7,FALSE)</f>
        <v>Si</v>
      </c>
      <c r="I34" s="99" t="str">
        <f>VLOOKUP(E34,VIP!$A$2:$O8187,8,FALSE)</f>
        <v>Si</v>
      </c>
      <c r="J34" s="99" t="str">
        <f>VLOOKUP(E34,VIP!$A$2:$O8137,8,FALSE)</f>
        <v>Si</v>
      </c>
      <c r="K34" s="99" t="str">
        <f>VLOOKUP(E34,VIP!$A$2:$O11711,6,0)</f>
        <v>NO</v>
      </c>
      <c r="L34" s="110" t="s">
        <v>2228</v>
      </c>
      <c r="M34" s="107" t="s">
        <v>2509</v>
      </c>
      <c r="N34" s="160" t="s">
        <v>2510</v>
      </c>
      <c r="O34" s="104" t="s">
        <v>2482</v>
      </c>
      <c r="P34" s="104"/>
      <c r="Q34" s="118">
        <v>44211.585416666669</v>
      </c>
    </row>
    <row r="35" spans="1:17" ht="18" x14ac:dyDescent="0.25">
      <c r="A35" s="85" t="str">
        <f>VLOOKUP(E35,'LISTADO ATM'!$A$2:$C$894,3,0)</f>
        <v>DISTRITO NACIONAL</v>
      </c>
      <c r="B35" s="116">
        <v>335763879</v>
      </c>
      <c r="C35" s="105">
        <v>44210.591550925928</v>
      </c>
      <c r="D35" s="104" t="s">
        <v>2189</v>
      </c>
      <c r="E35" s="100">
        <v>70</v>
      </c>
      <c r="F35" s="85" t="str">
        <f>VLOOKUP(E35,VIP!$A$2:$O11300,2,0)</f>
        <v>DRBR070</v>
      </c>
      <c r="G35" s="99" t="str">
        <f>VLOOKUP(E35,'LISTADO ATM'!$A$2:$B$893,2,0)</f>
        <v xml:space="preserve">ATM Autoservicio Plaza Lama Zona Oriental </v>
      </c>
      <c r="H35" s="99" t="str">
        <f>VLOOKUP(E35,VIP!$A$2:$O16221,7,FALSE)</f>
        <v>Si</v>
      </c>
      <c r="I35" s="99" t="str">
        <f>VLOOKUP(E35,VIP!$A$2:$O8186,8,FALSE)</f>
        <v>Si</v>
      </c>
      <c r="J35" s="99" t="str">
        <f>VLOOKUP(E35,VIP!$A$2:$O8136,8,FALSE)</f>
        <v>Si</v>
      </c>
      <c r="K35" s="99" t="str">
        <f>VLOOKUP(E35,VIP!$A$2:$O11710,6,0)</f>
        <v>NO</v>
      </c>
      <c r="L35" s="110" t="s">
        <v>2502</v>
      </c>
      <c r="M35" s="109" t="s">
        <v>2473</v>
      </c>
      <c r="N35" s="106" t="s">
        <v>2481</v>
      </c>
      <c r="O35" s="104" t="s">
        <v>2484</v>
      </c>
      <c r="P35" s="104"/>
      <c r="Q35" s="109" t="s">
        <v>2502</v>
      </c>
    </row>
    <row r="36" spans="1:17" ht="18" x14ac:dyDescent="0.25">
      <c r="A36" s="85" t="str">
        <f>VLOOKUP(E36,'LISTADO ATM'!$A$2:$C$894,3,0)</f>
        <v>DISTRITO NACIONAL</v>
      </c>
      <c r="B36" s="116">
        <v>335763917</v>
      </c>
      <c r="C36" s="105">
        <v>44210.595659722225</v>
      </c>
      <c r="D36" s="104" t="s">
        <v>2189</v>
      </c>
      <c r="E36" s="100">
        <v>18</v>
      </c>
      <c r="F36" s="85" t="str">
        <f>VLOOKUP(E36,VIP!$A$2:$O11332,2,0)</f>
        <v>DRBR018</v>
      </c>
      <c r="G36" s="99" t="str">
        <f>VLOOKUP(E36,'LISTADO ATM'!$A$2:$B$893,2,0)</f>
        <v xml:space="preserve">ATM Oficina Haina Occidental I </v>
      </c>
      <c r="H36" s="99" t="str">
        <f>VLOOKUP(E36,VIP!$A$2:$O16253,7,FALSE)</f>
        <v>Si</v>
      </c>
      <c r="I36" s="99" t="str">
        <f>VLOOKUP(E36,VIP!$A$2:$O8218,8,FALSE)</f>
        <v>Si</v>
      </c>
      <c r="J36" s="99" t="str">
        <f>VLOOKUP(E36,VIP!$A$2:$O8168,8,FALSE)</f>
        <v>Si</v>
      </c>
      <c r="K36" s="99" t="str">
        <f>VLOOKUP(E36,VIP!$A$2:$O11742,6,0)</f>
        <v>SI</v>
      </c>
      <c r="L36" s="110" t="s">
        <v>2228</v>
      </c>
      <c r="M36" s="107" t="s">
        <v>2509</v>
      </c>
      <c r="N36" s="160" t="s">
        <v>2510</v>
      </c>
      <c r="O36" s="104" t="s">
        <v>2484</v>
      </c>
      <c r="P36" s="104"/>
      <c r="Q36" s="118">
        <v>44211.590277777781</v>
      </c>
    </row>
    <row r="37" spans="1:17" ht="18" x14ac:dyDescent="0.25">
      <c r="A37" s="85" t="str">
        <f>VLOOKUP(E37,'LISTADO ATM'!$A$2:$C$894,3,0)</f>
        <v>DISTRITO NACIONAL</v>
      </c>
      <c r="B37" s="116">
        <v>335763901</v>
      </c>
      <c r="C37" s="105">
        <v>44210.596087962964</v>
      </c>
      <c r="D37" s="104" t="s">
        <v>2477</v>
      </c>
      <c r="E37" s="100">
        <v>980</v>
      </c>
      <c r="F37" s="85" t="str">
        <f>VLOOKUP(E37,VIP!$A$2:$O11298,2,0)</f>
        <v>DRBR980</v>
      </c>
      <c r="G37" s="99" t="str">
        <f>VLOOKUP(E37,'LISTADO ATM'!$A$2:$B$893,2,0)</f>
        <v xml:space="preserve">ATM Oficina Bella Vista Mall II </v>
      </c>
      <c r="H37" s="99" t="str">
        <f>VLOOKUP(E37,VIP!$A$2:$O16219,7,FALSE)</f>
        <v>Si</v>
      </c>
      <c r="I37" s="99" t="str">
        <f>VLOOKUP(E37,VIP!$A$2:$O8184,8,FALSE)</f>
        <v>Si</v>
      </c>
      <c r="J37" s="99" t="str">
        <f>VLOOKUP(E37,VIP!$A$2:$O8134,8,FALSE)</f>
        <v>Si</v>
      </c>
      <c r="K37" s="99" t="str">
        <f>VLOOKUP(E37,VIP!$A$2:$O11708,6,0)</f>
        <v>NO</v>
      </c>
      <c r="L37" s="110" t="s">
        <v>2430</v>
      </c>
      <c r="M37" s="107" t="s">
        <v>2509</v>
      </c>
      <c r="N37" s="106" t="s">
        <v>2481</v>
      </c>
      <c r="O37" s="104" t="s">
        <v>2483</v>
      </c>
      <c r="P37" s="104"/>
      <c r="Q37" s="118">
        <v>44211.451388888891</v>
      </c>
    </row>
    <row r="38" spans="1:17" ht="18" x14ac:dyDescent="0.25">
      <c r="A38" s="85" t="str">
        <f>VLOOKUP(E38,'LISTADO ATM'!$A$2:$C$894,3,0)</f>
        <v>NORTE</v>
      </c>
      <c r="B38" s="116">
        <v>335763919</v>
      </c>
      <c r="C38" s="105">
        <v>44210.596238425926</v>
      </c>
      <c r="D38" s="104" t="s">
        <v>2190</v>
      </c>
      <c r="E38" s="100">
        <v>88</v>
      </c>
      <c r="F38" s="85" t="str">
        <f>VLOOKUP(E38,VIP!$A$2:$O11331,2,0)</f>
        <v>DRBR088</v>
      </c>
      <c r="G38" s="99" t="str">
        <f>VLOOKUP(E38,'LISTADO ATM'!$A$2:$B$893,2,0)</f>
        <v xml:space="preserve">ATM S/M La Fuente (Santiago) </v>
      </c>
      <c r="H38" s="99" t="str">
        <f>VLOOKUP(E38,VIP!$A$2:$O16252,7,FALSE)</f>
        <v>Si</v>
      </c>
      <c r="I38" s="99" t="str">
        <f>VLOOKUP(E38,VIP!$A$2:$O8217,8,FALSE)</f>
        <v>Si</v>
      </c>
      <c r="J38" s="99" t="str">
        <f>VLOOKUP(E38,VIP!$A$2:$O8167,8,FALSE)</f>
        <v>Si</v>
      </c>
      <c r="K38" s="99" t="str">
        <f>VLOOKUP(E38,VIP!$A$2:$O11741,6,0)</f>
        <v>NO</v>
      </c>
      <c r="L38" s="110" t="s">
        <v>2228</v>
      </c>
      <c r="M38" s="107" t="s">
        <v>2509</v>
      </c>
      <c r="N38" s="160" t="s">
        <v>2510</v>
      </c>
      <c r="O38" s="104" t="s">
        <v>2493</v>
      </c>
      <c r="P38" s="104"/>
      <c r="Q38" s="118">
        <v>44211.590277777781</v>
      </c>
    </row>
    <row r="39" spans="1:17" ht="18" x14ac:dyDescent="0.25">
      <c r="A39" s="85" t="str">
        <f>VLOOKUP(E39,'LISTADO ATM'!$A$2:$C$894,3,0)</f>
        <v>NORTE</v>
      </c>
      <c r="B39" s="116">
        <v>335763932</v>
      </c>
      <c r="C39" s="105">
        <v>44210.602986111109</v>
      </c>
      <c r="D39" s="104" t="s">
        <v>2497</v>
      </c>
      <c r="E39" s="100">
        <v>649</v>
      </c>
      <c r="F39" s="85" t="str">
        <f>VLOOKUP(E39,VIP!$A$2:$O11330,2,0)</f>
        <v>DRBR649</v>
      </c>
      <c r="G39" s="99" t="str">
        <f>VLOOKUP(E39,'LISTADO ATM'!$A$2:$B$893,2,0)</f>
        <v xml:space="preserve">ATM Oficina Galería 56 (San Francisco de Macorís) </v>
      </c>
      <c r="H39" s="99" t="str">
        <f>VLOOKUP(E39,VIP!$A$2:$O16251,7,FALSE)</f>
        <v>Si</v>
      </c>
      <c r="I39" s="99" t="str">
        <f>VLOOKUP(E39,VIP!$A$2:$O8216,8,FALSE)</f>
        <v>Si</v>
      </c>
      <c r="J39" s="99" t="str">
        <f>VLOOKUP(E39,VIP!$A$2:$O8166,8,FALSE)</f>
        <v>Si</v>
      </c>
      <c r="K39" s="99" t="str">
        <f>VLOOKUP(E39,VIP!$A$2:$O11740,6,0)</f>
        <v>SI</v>
      </c>
      <c r="L39" s="110" t="s">
        <v>2430</v>
      </c>
      <c r="M39" s="107" t="s">
        <v>2509</v>
      </c>
      <c r="N39" s="106" t="s">
        <v>2481</v>
      </c>
      <c r="O39" s="104" t="s">
        <v>2499</v>
      </c>
      <c r="P39" s="104"/>
      <c r="Q39" s="118">
        <v>44212.451388888891</v>
      </c>
    </row>
    <row r="40" spans="1:17" ht="18" x14ac:dyDescent="0.25">
      <c r="A40" s="85" t="str">
        <f>VLOOKUP(E40,'LISTADO ATM'!$A$2:$C$894,3,0)</f>
        <v>NORTE</v>
      </c>
      <c r="B40" s="104">
        <v>335763924</v>
      </c>
      <c r="C40" s="105">
        <v>44210.604166666664</v>
      </c>
      <c r="D40" s="104" t="s">
        <v>2190</v>
      </c>
      <c r="E40" s="100">
        <v>172</v>
      </c>
      <c r="F40" s="85" t="str">
        <f>VLOOKUP(E40,VIP!$A$2:$O11328,2,0)</f>
        <v>DRBR172</v>
      </c>
      <c r="G40" s="99" t="str">
        <f>VLOOKUP(E40,'LISTADO ATM'!$A$2:$B$893,2,0)</f>
        <v xml:space="preserve">ATM UNP Guaucí </v>
      </c>
      <c r="H40" s="99" t="str">
        <f>VLOOKUP(E40,VIP!$A$2:$O16249,7,FALSE)</f>
        <v>Si</v>
      </c>
      <c r="I40" s="99" t="str">
        <f>VLOOKUP(E40,VIP!$A$2:$O8214,8,FALSE)</f>
        <v>Si</v>
      </c>
      <c r="J40" s="99" t="str">
        <f>VLOOKUP(E40,VIP!$A$2:$O8164,8,FALSE)</f>
        <v>Si</v>
      </c>
      <c r="K40" s="99" t="str">
        <f>VLOOKUP(E40,VIP!$A$2:$O11738,6,0)</f>
        <v>NO</v>
      </c>
      <c r="L40" s="110" t="s">
        <v>2228</v>
      </c>
      <c r="M40" s="107" t="s">
        <v>2509</v>
      </c>
      <c r="N40" s="160" t="s">
        <v>2510</v>
      </c>
      <c r="O40" s="104" t="s">
        <v>2503</v>
      </c>
      <c r="P40" s="104"/>
      <c r="Q40" s="118">
        <v>44211.41878472222</v>
      </c>
    </row>
    <row r="41" spans="1:17" ht="18" x14ac:dyDescent="0.25">
      <c r="A41" s="85" t="str">
        <f>VLOOKUP(E41,'LISTADO ATM'!$A$2:$C$894,3,0)</f>
        <v>ESTE</v>
      </c>
      <c r="B41" s="116">
        <v>335764021</v>
      </c>
      <c r="C41" s="105">
        <v>44210.63821759259</v>
      </c>
      <c r="D41" s="104" t="s">
        <v>2497</v>
      </c>
      <c r="E41" s="100">
        <v>211</v>
      </c>
      <c r="F41" s="85" t="str">
        <f>VLOOKUP(E41,VIP!$A$2:$O11334,2,0)</f>
        <v>DRBR211</v>
      </c>
      <c r="G41" s="99" t="str">
        <f>VLOOKUP(E41,'LISTADO ATM'!$A$2:$B$893,2,0)</f>
        <v xml:space="preserve">ATM Oficina La Romana I </v>
      </c>
      <c r="H41" s="99" t="str">
        <f>VLOOKUP(E41,VIP!$A$2:$O16255,7,FALSE)</f>
        <v>Si</v>
      </c>
      <c r="I41" s="99" t="str">
        <f>VLOOKUP(E41,VIP!$A$2:$O8220,8,FALSE)</f>
        <v>Si</v>
      </c>
      <c r="J41" s="99" t="str">
        <f>VLOOKUP(E41,VIP!$A$2:$O8170,8,FALSE)</f>
        <v>Si</v>
      </c>
      <c r="K41" s="99" t="str">
        <f>VLOOKUP(E41,VIP!$A$2:$O11744,6,0)</f>
        <v>NO</v>
      </c>
      <c r="L41" s="110" t="s">
        <v>2430</v>
      </c>
      <c r="M41" s="107" t="s">
        <v>2509</v>
      </c>
      <c r="N41" s="106" t="s">
        <v>2481</v>
      </c>
      <c r="O41" s="104" t="s">
        <v>2499</v>
      </c>
      <c r="P41" s="104"/>
      <c r="Q41" s="118">
        <v>44211.606249999997</v>
      </c>
    </row>
    <row r="42" spans="1:17" ht="18" x14ac:dyDescent="0.25">
      <c r="A42" s="85" t="str">
        <f>VLOOKUP(E42,'LISTADO ATM'!$A$2:$C$894,3,0)</f>
        <v>NORTE</v>
      </c>
      <c r="B42" s="116">
        <v>335764044</v>
      </c>
      <c r="C42" s="105">
        <v>44210.651331018518</v>
      </c>
      <c r="D42" s="104" t="s">
        <v>2190</v>
      </c>
      <c r="E42" s="100">
        <v>691</v>
      </c>
      <c r="F42" s="85" t="str">
        <f>VLOOKUP(E42,VIP!$A$2:$O11332,2,0)</f>
        <v>DRBR691</v>
      </c>
      <c r="G42" s="99" t="str">
        <f>VLOOKUP(E42,'LISTADO ATM'!$A$2:$B$893,2,0)</f>
        <v>ATM Eco Petroleo Manzanillo</v>
      </c>
      <c r="H42" s="99" t="str">
        <f>VLOOKUP(E42,VIP!$A$2:$O16253,7,FALSE)</f>
        <v>Si</v>
      </c>
      <c r="I42" s="99" t="str">
        <f>VLOOKUP(E42,VIP!$A$2:$O8218,8,FALSE)</f>
        <v>Si</v>
      </c>
      <c r="J42" s="99" t="str">
        <f>VLOOKUP(E42,VIP!$A$2:$O8168,8,FALSE)</f>
        <v>Si</v>
      </c>
      <c r="K42" s="99" t="str">
        <f>VLOOKUP(E42,VIP!$A$2:$O11742,6,0)</f>
        <v>NO</v>
      </c>
      <c r="L42" s="110" t="s">
        <v>2463</v>
      </c>
      <c r="M42" s="107" t="s">
        <v>2509</v>
      </c>
      <c r="N42" s="160" t="s">
        <v>2510</v>
      </c>
      <c r="O42" s="104" t="s">
        <v>2482</v>
      </c>
      <c r="P42" s="104"/>
      <c r="Q42" s="118">
        <v>44211.432638888888</v>
      </c>
    </row>
    <row r="43" spans="1:17" ht="18" x14ac:dyDescent="0.25">
      <c r="A43" s="85" t="str">
        <f>VLOOKUP(E43,'LISTADO ATM'!$A$2:$C$894,3,0)</f>
        <v>NORTE</v>
      </c>
      <c r="B43" s="116">
        <v>335764069</v>
      </c>
      <c r="C43" s="105">
        <v>44210.661909722221</v>
      </c>
      <c r="D43" s="104" t="s">
        <v>2190</v>
      </c>
      <c r="E43" s="100">
        <v>775</v>
      </c>
      <c r="F43" s="85" t="str">
        <f>VLOOKUP(E43,VIP!$A$2:$O11340,2,0)</f>
        <v>DRBR450</v>
      </c>
      <c r="G43" s="99" t="str">
        <f>VLOOKUP(E43,'LISTADO ATM'!$A$2:$B$893,2,0)</f>
        <v xml:space="preserve">ATM S/M Lilo (Montecristi) </v>
      </c>
      <c r="H43" s="99" t="str">
        <f>VLOOKUP(E43,VIP!$A$2:$O16261,7,FALSE)</f>
        <v>Si</v>
      </c>
      <c r="I43" s="99" t="str">
        <f>VLOOKUP(E43,VIP!$A$2:$O8226,8,FALSE)</f>
        <v>Si</v>
      </c>
      <c r="J43" s="99" t="str">
        <f>VLOOKUP(E43,VIP!$A$2:$O8176,8,FALSE)</f>
        <v>Si</v>
      </c>
      <c r="K43" s="99" t="str">
        <f>VLOOKUP(E43,VIP!$A$2:$O11750,6,0)</f>
        <v>NO</v>
      </c>
      <c r="L43" s="110" t="s">
        <v>2502</v>
      </c>
      <c r="M43" s="107" t="s">
        <v>2509</v>
      </c>
      <c r="N43" s="160" t="s">
        <v>2510</v>
      </c>
      <c r="O43" s="104" t="s">
        <v>2493</v>
      </c>
      <c r="P43" s="104"/>
      <c r="Q43" s="118">
        <v>44211.599305555559</v>
      </c>
    </row>
    <row r="44" spans="1:17" ht="18" x14ac:dyDescent="0.25">
      <c r="A44" s="85" t="str">
        <f>VLOOKUP(E44,'LISTADO ATM'!$A$2:$C$894,3,0)</f>
        <v>NORTE</v>
      </c>
      <c r="B44" s="116">
        <v>335764101</v>
      </c>
      <c r="C44" s="105">
        <v>44210.675034722219</v>
      </c>
      <c r="D44" s="104" t="s">
        <v>2497</v>
      </c>
      <c r="E44" s="100">
        <v>119</v>
      </c>
      <c r="F44" s="85" t="str">
        <f>VLOOKUP(E44,VIP!$A$2:$O11339,2,0)</f>
        <v>DRBR119</v>
      </c>
      <c r="G44" s="99" t="str">
        <f>VLOOKUP(E44,'LISTADO ATM'!$A$2:$B$893,2,0)</f>
        <v>ATM Oficina La Barranquita</v>
      </c>
      <c r="H44" s="99" t="str">
        <f>VLOOKUP(E44,VIP!$A$2:$O16260,7,FALSE)</f>
        <v>N/A</v>
      </c>
      <c r="I44" s="99" t="str">
        <f>VLOOKUP(E44,VIP!$A$2:$O8225,8,FALSE)</f>
        <v>N/A</v>
      </c>
      <c r="J44" s="99" t="str">
        <f>VLOOKUP(E44,VIP!$A$2:$O8175,8,FALSE)</f>
        <v>N/A</v>
      </c>
      <c r="K44" s="99" t="str">
        <f>VLOOKUP(E44,VIP!$A$2:$O11749,6,0)</f>
        <v>N/A</v>
      </c>
      <c r="L44" s="110" t="s">
        <v>2430</v>
      </c>
      <c r="M44" s="107" t="s">
        <v>2509</v>
      </c>
      <c r="N44" s="106" t="s">
        <v>2481</v>
      </c>
      <c r="O44" s="104" t="s">
        <v>2499</v>
      </c>
      <c r="P44" s="104"/>
      <c r="Q44" s="118">
        <v>44212.451388888891</v>
      </c>
    </row>
    <row r="45" spans="1:17" ht="18" x14ac:dyDescent="0.25">
      <c r="A45" s="85" t="str">
        <f>VLOOKUP(E45,'LISTADO ATM'!$A$2:$C$894,3,0)</f>
        <v>DISTRITO NACIONAL</v>
      </c>
      <c r="B45" s="116">
        <v>335764106</v>
      </c>
      <c r="C45" s="105">
        <v>44210.677048611113</v>
      </c>
      <c r="D45" s="104" t="s">
        <v>2477</v>
      </c>
      <c r="E45" s="100">
        <v>194</v>
      </c>
      <c r="F45" s="85" t="str">
        <f>VLOOKUP(E45,VIP!$A$2:$O11338,2,0)</f>
        <v>DRBR194</v>
      </c>
      <c r="G45" s="99" t="str">
        <f>VLOOKUP(E45,'LISTADO ATM'!$A$2:$B$893,2,0)</f>
        <v xml:space="preserve">ATM UNP Pantoja </v>
      </c>
      <c r="H45" s="99" t="str">
        <f>VLOOKUP(E45,VIP!$A$2:$O16259,7,FALSE)</f>
        <v>Si</v>
      </c>
      <c r="I45" s="99" t="str">
        <f>VLOOKUP(E45,VIP!$A$2:$O8224,8,FALSE)</f>
        <v>No</v>
      </c>
      <c r="J45" s="99" t="str">
        <f>VLOOKUP(E45,VIP!$A$2:$O8174,8,FALSE)</f>
        <v>No</v>
      </c>
      <c r="K45" s="99" t="str">
        <f>VLOOKUP(E45,VIP!$A$2:$O11748,6,0)</f>
        <v>NO</v>
      </c>
      <c r="L45" s="110" t="s">
        <v>2430</v>
      </c>
      <c r="M45" s="107" t="s">
        <v>2509</v>
      </c>
      <c r="N45" s="106" t="s">
        <v>2481</v>
      </c>
      <c r="O45" s="104" t="s">
        <v>2483</v>
      </c>
      <c r="P45" s="104"/>
      <c r="Q45" s="118">
        <v>44211.606249999997</v>
      </c>
    </row>
    <row r="46" spans="1:17" ht="18" x14ac:dyDescent="0.25">
      <c r="A46" s="85" t="str">
        <f>VLOOKUP(E46,'LISTADO ATM'!$A$2:$C$894,3,0)</f>
        <v>ESTE</v>
      </c>
      <c r="B46" s="116">
        <v>335764118</v>
      </c>
      <c r="C46" s="105">
        <v>44210.681238425925</v>
      </c>
      <c r="D46" s="104" t="s">
        <v>2497</v>
      </c>
      <c r="E46" s="100">
        <v>117</v>
      </c>
      <c r="F46" s="85" t="str">
        <f>VLOOKUP(E46,VIP!$A$2:$O11337,2,0)</f>
        <v>DRBR117</v>
      </c>
      <c r="G46" s="99" t="str">
        <f>VLOOKUP(E46,'LISTADO ATM'!$A$2:$B$893,2,0)</f>
        <v xml:space="preserve">ATM Oficina El Seybo </v>
      </c>
      <c r="H46" s="99" t="str">
        <f>VLOOKUP(E46,VIP!$A$2:$O16258,7,FALSE)</f>
        <v>Si</v>
      </c>
      <c r="I46" s="99" t="str">
        <f>VLOOKUP(E46,VIP!$A$2:$O8223,8,FALSE)</f>
        <v>Si</v>
      </c>
      <c r="J46" s="99" t="str">
        <f>VLOOKUP(E46,VIP!$A$2:$O8173,8,FALSE)</f>
        <v>Si</v>
      </c>
      <c r="K46" s="99" t="str">
        <f>VLOOKUP(E46,VIP!$A$2:$O11747,6,0)</f>
        <v>SI</v>
      </c>
      <c r="L46" s="110" t="s">
        <v>2505</v>
      </c>
      <c r="M46" s="109" t="s">
        <v>2473</v>
      </c>
      <c r="N46" s="106" t="s">
        <v>2481</v>
      </c>
      <c r="O46" s="104" t="s">
        <v>2499</v>
      </c>
      <c r="P46" s="104"/>
      <c r="Q46" s="109" t="s">
        <v>2505</v>
      </c>
    </row>
    <row r="47" spans="1:17" ht="18" x14ac:dyDescent="0.25">
      <c r="A47" s="85" t="str">
        <f>VLOOKUP(E47,'LISTADO ATM'!$A$2:$C$894,3,0)</f>
        <v>DISTRITO NACIONAL</v>
      </c>
      <c r="B47" s="116">
        <v>335764121</v>
      </c>
      <c r="C47" s="105">
        <v>44210.682638888888</v>
      </c>
      <c r="D47" s="104" t="s">
        <v>2477</v>
      </c>
      <c r="E47" s="100">
        <v>410</v>
      </c>
      <c r="F47" s="85" t="str">
        <f>VLOOKUP(E47,VIP!$A$2:$O11336,2,0)</f>
        <v>DRBR410</v>
      </c>
      <c r="G47" s="99" t="str">
        <f>VLOOKUP(E47,'LISTADO ATM'!$A$2:$B$893,2,0)</f>
        <v xml:space="preserve">ATM Oficina Las Palmas de Herrera II </v>
      </c>
      <c r="H47" s="99" t="str">
        <f>VLOOKUP(E47,VIP!$A$2:$O16257,7,FALSE)</f>
        <v>Si</v>
      </c>
      <c r="I47" s="99" t="str">
        <f>VLOOKUP(E47,VIP!$A$2:$O8222,8,FALSE)</f>
        <v>Si</v>
      </c>
      <c r="J47" s="99" t="str">
        <f>VLOOKUP(E47,VIP!$A$2:$O8172,8,FALSE)</f>
        <v>Si</v>
      </c>
      <c r="K47" s="99" t="str">
        <f>VLOOKUP(E47,VIP!$A$2:$O11746,6,0)</f>
        <v>NO</v>
      </c>
      <c r="L47" s="110" t="s">
        <v>2506</v>
      </c>
      <c r="M47" s="107" t="s">
        <v>2509</v>
      </c>
      <c r="N47" s="106" t="s">
        <v>2481</v>
      </c>
      <c r="O47" s="104" t="s">
        <v>2483</v>
      </c>
      <c r="P47" s="104"/>
      <c r="Q47" s="118">
        <v>44211.59375</v>
      </c>
    </row>
    <row r="48" spans="1:17" ht="18" x14ac:dyDescent="0.25">
      <c r="A48" s="85" t="str">
        <f>VLOOKUP(E48,'LISTADO ATM'!$A$2:$C$894,3,0)</f>
        <v>ESTE</v>
      </c>
      <c r="B48" s="116">
        <v>335764122</v>
      </c>
      <c r="C48" s="105">
        <v>44210.682673611111</v>
      </c>
      <c r="D48" s="104" t="s">
        <v>2477</v>
      </c>
      <c r="E48" s="100">
        <v>912</v>
      </c>
      <c r="F48" s="85" t="str">
        <f>VLOOKUP(E48,VIP!$A$2:$O11335,2,0)</f>
        <v>DRBR973</v>
      </c>
      <c r="G48" s="99" t="str">
        <f>VLOOKUP(E48,'LISTADO ATM'!$A$2:$B$893,2,0)</f>
        <v xml:space="preserve">ATM Oficina San Pedro II </v>
      </c>
      <c r="H48" s="99" t="str">
        <f>VLOOKUP(E48,VIP!$A$2:$O16256,7,FALSE)</f>
        <v>Si</v>
      </c>
      <c r="I48" s="99" t="str">
        <f>VLOOKUP(E48,VIP!$A$2:$O8221,8,FALSE)</f>
        <v>Si</v>
      </c>
      <c r="J48" s="99" t="str">
        <f>VLOOKUP(E48,VIP!$A$2:$O8171,8,FALSE)</f>
        <v>Si</v>
      </c>
      <c r="K48" s="99" t="str">
        <f>VLOOKUP(E48,VIP!$A$2:$O11745,6,0)</f>
        <v>SI</v>
      </c>
      <c r="L48" s="110" t="s">
        <v>2430</v>
      </c>
      <c r="M48" s="107" t="s">
        <v>2509</v>
      </c>
      <c r="N48" s="106" t="s">
        <v>2481</v>
      </c>
      <c r="O48" s="104" t="s">
        <v>2483</v>
      </c>
      <c r="P48" s="104"/>
      <c r="Q48" s="118">
        <v>44212.451388888891</v>
      </c>
    </row>
    <row r="49" spans="1:17" ht="18" x14ac:dyDescent="0.25">
      <c r="A49" s="85" t="str">
        <f>VLOOKUP(E49,'LISTADO ATM'!$A$2:$C$894,3,0)</f>
        <v>DISTRITO NACIONAL</v>
      </c>
      <c r="B49" s="116">
        <v>335764127</v>
      </c>
      <c r="C49" s="105">
        <v>44210.686319444445</v>
      </c>
      <c r="D49" s="104" t="s">
        <v>2497</v>
      </c>
      <c r="E49" s="100">
        <v>734</v>
      </c>
      <c r="F49" s="85" t="str">
        <f>VLOOKUP(E49,VIP!$A$2:$O11334,2,0)</f>
        <v>DRBR178</v>
      </c>
      <c r="G49" s="99" t="str">
        <f>VLOOKUP(E49,'LISTADO ATM'!$A$2:$B$893,2,0)</f>
        <v xml:space="preserve">ATM Oficina Independencia I </v>
      </c>
      <c r="H49" s="99" t="str">
        <f>VLOOKUP(E49,VIP!$A$2:$O16255,7,FALSE)</f>
        <v>Si</v>
      </c>
      <c r="I49" s="99" t="str">
        <f>VLOOKUP(E49,VIP!$A$2:$O8220,8,FALSE)</f>
        <v>Si</v>
      </c>
      <c r="J49" s="99" t="str">
        <f>VLOOKUP(E49,VIP!$A$2:$O8170,8,FALSE)</f>
        <v>Si</v>
      </c>
      <c r="K49" s="99" t="str">
        <f>VLOOKUP(E49,VIP!$A$2:$O11744,6,0)</f>
        <v>SI</v>
      </c>
      <c r="L49" s="110" t="s">
        <v>2466</v>
      </c>
      <c r="M49" s="107" t="s">
        <v>2509</v>
      </c>
      <c r="N49" s="106" t="s">
        <v>2481</v>
      </c>
      <c r="O49" s="104" t="s">
        <v>2499</v>
      </c>
      <c r="P49" s="104"/>
      <c r="Q49" s="118">
        <v>44211.599305555559</v>
      </c>
    </row>
    <row r="50" spans="1:17" ht="18" x14ac:dyDescent="0.25">
      <c r="A50" s="85" t="str">
        <f>VLOOKUP(E50,'LISTADO ATM'!$A$2:$C$894,3,0)</f>
        <v>SUR</v>
      </c>
      <c r="B50" s="116">
        <v>335764162</v>
      </c>
      <c r="C50" s="105">
        <v>44210.705266203702</v>
      </c>
      <c r="D50" s="104" t="s">
        <v>2497</v>
      </c>
      <c r="E50" s="100">
        <v>5</v>
      </c>
      <c r="F50" s="85" t="str">
        <f>VLOOKUP(E50,VIP!$A$2:$O11333,2,0)</f>
        <v>DRBR005</v>
      </c>
      <c r="G50" s="99" t="str">
        <f>VLOOKUP(E50,'LISTADO ATM'!$A$2:$B$893,2,0)</f>
        <v>ATM Oficina Autoservicio Villa Ofelia (San Juan)</v>
      </c>
      <c r="H50" s="99" t="str">
        <f>VLOOKUP(E50,VIP!$A$2:$O16254,7,FALSE)</f>
        <v>Si</v>
      </c>
      <c r="I50" s="99" t="str">
        <f>VLOOKUP(E50,VIP!$A$2:$O8219,8,FALSE)</f>
        <v>Si</v>
      </c>
      <c r="J50" s="99" t="str">
        <f>VLOOKUP(E50,VIP!$A$2:$O8169,8,FALSE)</f>
        <v>Si</v>
      </c>
      <c r="K50" s="99" t="str">
        <f>VLOOKUP(E50,VIP!$A$2:$O11743,6,0)</f>
        <v>NO</v>
      </c>
      <c r="L50" s="110" t="s">
        <v>2505</v>
      </c>
      <c r="M50" s="107" t="s">
        <v>2509</v>
      </c>
      <c r="N50" s="106" t="s">
        <v>2481</v>
      </c>
      <c r="O50" s="104" t="s">
        <v>2499</v>
      </c>
      <c r="P50" s="104"/>
      <c r="Q50" s="118">
        <v>44211.595833333333</v>
      </c>
    </row>
    <row r="51" spans="1:17" ht="18" x14ac:dyDescent="0.25">
      <c r="A51" s="85" t="str">
        <f>VLOOKUP(E51,'LISTADO ATM'!$A$2:$C$894,3,0)</f>
        <v>NORTE</v>
      </c>
      <c r="B51" s="116">
        <v>335764177</v>
      </c>
      <c r="C51" s="105">
        <v>44210.716365740744</v>
      </c>
      <c r="D51" s="104" t="s">
        <v>2190</v>
      </c>
      <c r="E51" s="100">
        <v>275</v>
      </c>
      <c r="F51" s="85" t="str">
        <f>VLOOKUP(E51,VIP!$A$2:$O11341,2,0)</f>
        <v>DRBR275</v>
      </c>
      <c r="G51" s="99" t="str">
        <f>VLOOKUP(E51,'LISTADO ATM'!$A$2:$B$893,2,0)</f>
        <v xml:space="preserve">ATM Autobanco Duarte Stgo. II </v>
      </c>
      <c r="H51" s="99" t="str">
        <f>VLOOKUP(E51,VIP!$A$2:$O16262,7,FALSE)</f>
        <v>Si</v>
      </c>
      <c r="I51" s="99" t="str">
        <f>VLOOKUP(E51,VIP!$A$2:$O8227,8,FALSE)</f>
        <v>Si</v>
      </c>
      <c r="J51" s="99" t="str">
        <f>VLOOKUP(E51,VIP!$A$2:$O8177,8,FALSE)</f>
        <v>Si</v>
      </c>
      <c r="K51" s="99" t="str">
        <f>VLOOKUP(E51,VIP!$A$2:$O11751,6,0)</f>
        <v>NO</v>
      </c>
      <c r="L51" s="110" t="s">
        <v>2228</v>
      </c>
      <c r="M51" s="107" t="s">
        <v>2509</v>
      </c>
      <c r="N51" s="160" t="s">
        <v>2510</v>
      </c>
      <c r="O51" s="104" t="s">
        <v>2482</v>
      </c>
      <c r="P51" s="104"/>
      <c r="Q51" s="118">
        <v>44211.413229166668</v>
      </c>
    </row>
    <row r="52" spans="1:17" ht="18" x14ac:dyDescent="0.25">
      <c r="A52" s="85" t="str">
        <f>VLOOKUP(E52,'LISTADO ATM'!$A$2:$C$894,3,0)</f>
        <v>NORTE</v>
      </c>
      <c r="B52" s="116">
        <v>335764192</v>
      </c>
      <c r="C52" s="105">
        <v>44210.726620370369</v>
      </c>
      <c r="D52" s="104" t="s">
        <v>2500</v>
      </c>
      <c r="E52" s="100">
        <v>538</v>
      </c>
      <c r="F52" s="85" t="str">
        <f>VLOOKUP(E52,VIP!$A$2:$O11339,2,0)</f>
        <v>DRBR538</v>
      </c>
      <c r="G52" s="99" t="str">
        <f>VLOOKUP(E52,'LISTADO ATM'!$A$2:$B$893,2,0)</f>
        <v>ATM  Autoservicio San Fco. Macorís</v>
      </c>
      <c r="H52" s="99" t="str">
        <f>VLOOKUP(E52,VIP!$A$2:$O16260,7,FALSE)</f>
        <v>Si</v>
      </c>
      <c r="I52" s="99" t="str">
        <f>VLOOKUP(E52,VIP!$A$2:$O8225,8,FALSE)</f>
        <v>Si</v>
      </c>
      <c r="J52" s="99" t="str">
        <f>VLOOKUP(E52,VIP!$A$2:$O8175,8,FALSE)</f>
        <v>Si</v>
      </c>
      <c r="K52" s="99" t="str">
        <f>VLOOKUP(E52,VIP!$A$2:$O11749,6,0)</f>
        <v>NO</v>
      </c>
      <c r="L52" s="110" t="s">
        <v>2505</v>
      </c>
      <c r="M52" s="159" t="s">
        <v>2509</v>
      </c>
      <c r="N52" s="106" t="s">
        <v>2481</v>
      </c>
      <c r="O52" s="104" t="s">
        <v>2504</v>
      </c>
      <c r="P52" s="104"/>
      <c r="Q52" s="160">
        <v>44211.758333333331</v>
      </c>
    </row>
    <row r="53" spans="1:17" ht="18" x14ac:dyDescent="0.25">
      <c r="A53" s="85" t="str">
        <f>VLOOKUP(E53,'LISTADO ATM'!$A$2:$C$894,3,0)</f>
        <v>NORTE</v>
      </c>
      <c r="B53" s="116">
        <v>335764193</v>
      </c>
      <c r="C53" s="105">
        <v>44210.727627314816</v>
      </c>
      <c r="D53" s="104" t="s">
        <v>2500</v>
      </c>
      <c r="E53" s="100">
        <v>645</v>
      </c>
      <c r="F53" s="85" t="str">
        <f>VLOOKUP(E53,VIP!$A$2:$O11338,2,0)</f>
        <v>DRBR329</v>
      </c>
      <c r="G53" s="99" t="str">
        <f>VLOOKUP(E53,'LISTADO ATM'!$A$2:$B$893,2,0)</f>
        <v xml:space="preserve">ATM UNP Cabrera </v>
      </c>
      <c r="H53" s="99" t="str">
        <f>VLOOKUP(E53,VIP!$A$2:$O16259,7,FALSE)</f>
        <v>Si</v>
      </c>
      <c r="I53" s="99" t="str">
        <f>VLOOKUP(E53,VIP!$A$2:$O8224,8,FALSE)</f>
        <v>Si</v>
      </c>
      <c r="J53" s="99" t="str">
        <f>VLOOKUP(E53,VIP!$A$2:$O8174,8,FALSE)</f>
        <v>Si</v>
      </c>
      <c r="K53" s="99" t="str">
        <f>VLOOKUP(E53,VIP!$A$2:$O11748,6,0)</f>
        <v>NO</v>
      </c>
      <c r="L53" s="110" t="s">
        <v>2505</v>
      </c>
      <c r="M53" s="107" t="s">
        <v>2509</v>
      </c>
      <c r="N53" s="106" t="s">
        <v>2481</v>
      </c>
      <c r="O53" s="104" t="s">
        <v>2504</v>
      </c>
      <c r="P53" s="104"/>
      <c r="Q53" s="118">
        <v>44211.319479166668</v>
      </c>
    </row>
    <row r="54" spans="1:17" ht="18" x14ac:dyDescent="0.25">
      <c r="A54" s="85" t="str">
        <f>VLOOKUP(E54,'LISTADO ATM'!$A$2:$C$894,3,0)</f>
        <v>SUR</v>
      </c>
      <c r="B54" s="116">
        <v>335764195</v>
      </c>
      <c r="C54" s="105">
        <v>44210.73027777778</v>
      </c>
      <c r="D54" s="104" t="s">
        <v>2477</v>
      </c>
      <c r="E54" s="100">
        <v>880</v>
      </c>
      <c r="F54" s="85" t="str">
        <f>VLOOKUP(E54,VIP!$A$2:$O11337,2,0)</f>
        <v>DRBR880</v>
      </c>
      <c r="G54" s="99" t="str">
        <f>VLOOKUP(E54,'LISTADO ATM'!$A$2:$B$893,2,0)</f>
        <v xml:space="preserve">ATM Autoservicio Barahona II </v>
      </c>
      <c r="H54" s="99" t="str">
        <f>VLOOKUP(E54,VIP!$A$2:$O16258,7,FALSE)</f>
        <v>Si</v>
      </c>
      <c r="I54" s="99" t="str">
        <f>VLOOKUP(E54,VIP!$A$2:$O8223,8,FALSE)</f>
        <v>Si</v>
      </c>
      <c r="J54" s="99" t="str">
        <f>VLOOKUP(E54,VIP!$A$2:$O8173,8,FALSE)</f>
        <v>Si</v>
      </c>
      <c r="K54" s="99" t="str">
        <f>VLOOKUP(E54,VIP!$A$2:$O11747,6,0)</f>
        <v>SI</v>
      </c>
      <c r="L54" s="110" t="s">
        <v>2505</v>
      </c>
      <c r="M54" s="107" t="s">
        <v>2509</v>
      </c>
      <c r="N54" s="106" t="s">
        <v>2481</v>
      </c>
      <c r="O54" s="104" t="s">
        <v>2483</v>
      </c>
      <c r="P54" s="104"/>
      <c r="Q54" s="118">
        <v>44211.428472222222</v>
      </c>
    </row>
    <row r="55" spans="1:17" ht="18" x14ac:dyDescent="0.25">
      <c r="A55" s="85" t="str">
        <f>VLOOKUP(E55,'LISTADO ATM'!$A$2:$C$894,3,0)</f>
        <v>NORTE</v>
      </c>
      <c r="B55" s="116">
        <v>335764197</v>
      </c>
      <c r="C55" s="105">
        <v>44210.736597222225</v>
      </c>
      <c r="D55" s="104" t="s">
        <v>2500</v>
      </c>
      <c r="E55" s="100">
        <v>431</v>
      </c>
      <c r="F55" s="85" t="str">
        <f>VLOOKUP(E55,VIP!$A$2:$O11336,2,0)</f>
        <v>DRBR583</v>
      </c>
      <c r="G55" s="99" t="str">
        <f>VLOOKUP(E55,'LISTADO ATM'!$A$2:$B$893,2,0)</f>
        <v xml:space="preserve">ATM Autoservicio Sol (Santiago) </v>
      </c>
      <c r="H55" s="99" t="str">
        <f>VLOOKUP(E55,VIP!$A$2:$O16257,7,FALSE)</f>
        <v>Si</v>
      </c>
      <c r="I55" s="99" t="str">
        <f>VLOOKUP(E55,VIP!$A$2:$O8222,8,FALSE)</f>
        <v>Si</v>
      </c>
      <c r="J55" s="99" t="str">
        <f>VLOOKUP(E55,VIP!$A$2:$O8172,8,FALSE)</f>
        <v>Si</v>
      </c>
      <c r="K55" s="99" t="str">
        <f>VLOOKUP(E55,VIP!$A$2:$O11746,6,0)</f>
        <v>SI</v>
      </c>
      <c r="L55" s="110" t="s">
        <v>2505</v>
      </c>
      <c r="M55" s="107" t="s">
        <v>2509</v>
      </c>
      <c r="N55" s="106" t="s">
        <v>2481</v>
      </c>
      <c r="O55" s="104" t="s">
        <v>2504</v>
      </c>
      <c r="P55" s="104"/>
      <c r="Q55" s="118">
        <v>44211.598611111112</v>
      </c>
    </row>
    <row r="56" spans="1:17" ht="18" x14ac:dyDescent="0.25">
      <c r="A56" s="85" t="str">
        <f>VLOOKUP(E56,'LISTADO ATM'!$A$2:$C$894,3,0)</f>
        <v>DISTRITO NACIONAL</v>
      </c>
      <c r="B56" s="116">
        <v>335764205</v>
      </c>
      <c r="C56" s="105">
        <v>44210.747870370367</v>
      </c>
      <c r="D56" s="104" t="s">
        <v>2189</v>
      </c>
      <c r="E56" s="100">
        <v>839</v>
      </c>
      <c r="F56" s="85" t="str">
        <f>VLOOKUP(E56,VIP!$A$2:$O11335,2,0)</f>
        <v>DRBR839</v>
      </c>
      <c r="G56" s="99" t="str">
        <f>VLOOKUP(E56,'LISTADO ATM'!$A$2:$B$893,2,0)</f>
        <v xml:space="preserve">ATM INAPA </v>
      </c>
      <c r="H56" s="99" t="str">
        <f>VLOOKUP(E56,VIP!$A$2:$O16256,7,FALSE)</f>
        <v>Si</v>
      </c>
      <c r="I56" s="99" t="str">
        <f>VLOOKUP(E56,VIP!$A$2:$O8221,8,FALSE)</f>
        <v>Si</v>
      </c>
      <c r="J56" s="99" t="str">
        <f>VLOOKUP(E56,VIP!$A$2:$O8171,8,FALSE)</f>
        <v>Si</v>
      </c>
      <c r="K56" s="99" t="str">
        <f>VLOOKUP(E56,VIP!$A$2:$O11745,6,0)</f>
        <v>NO</v>
      </c>
      <c r="L56" s="110" t="s">
        <v>2254</v>
      </c>
      <c r="M56" s="107" t="s">
        <v>2509</v>
      </c>
      <c r="N56" s="160" t="s">
        <v>2510</v>
      </c>
      <c r="O56" s="104" t="s">
        <v>2484</v>
      </c>
      <c r="P56" s="104"/>
      <c r="Q56" s="118">
        <v>44211.312534722223</v>
      </c>
    </row>
    <row r="57" spans="1:17" ht="18" x14ac:dyDescent="0.25">
      <c r="A57" s="85" t="str">
        <f>VLOOKUP(E57,'LISTADO ATM'!$A$2:$C$894,3,0)</f>
        <v>DISTRITO NACIONAL</v>
      </c>
      <c r="B57" s="116">
        <v>335764209</v>
      </c>
      <c r="C57" s="105">
        <v>44210.752708333333</v>
      </c>
      <c r="D57" s="104" t="s">
        <v>2497</v>
      </c>
      <c r="E57" s="100">
        <v>735</v>
      </c>
      <c r="F57" s="85" t="str">
        <f>VLOOKUP(E57,VIP!$A$2:$O11334,2,0)</f>
        <v>DRBR179</v>
      </c>
      <c r="G57" s="99" t="str">
        <f>VLOOKUP(E57,'LISTADO ATM'!$A$2:$B$893,2,0)</f>
        <v xml:space="preserve">ATM Oficina Independencia II  </v>
      </c>
      <c r="H57" s="99" t="str">
        <f>VLOOKUP(E57,VIP!$A$2:$O16255,7,FALSE)</f>
        <v>Si</v>
      </c>
      <c r="I57" s="99" t="str">
        <f>VLOOKUP(E57,VIP!$A$2:$O8220,8,FALSE)</f>
        <v>Si</v>
      </c>
      <c r="J57" s="99" t="str">
        <f>VLOOKUP(E57,VIP!$A$2:$O8170,8,FALSE)</f>
        <v>Si</v>
      </c>
      <c r="K57" s="99" t="str">
        <f>VLOOKUP(E57,VIP!$A$2:$O11744,6,0)</f>
        <v>NO</v>
      </c>
      <c r="L57" s="110" t="s">
        <v>2430</v>
      </c>
      <c r="M57" s="107" t="s">
        <v>2509</v>
      </c>
      <c r="N57" s="106" t="s">
        <v>2481</v>
      </c>
      <c r="O57" s="104" t="s">
        <v>2499</v>
      </c>
      <c r="P57" s="104"/>
      <c r="Q57" s="118">
        <v>44211.607638888891</v>
      </c>
    </row>
    <row r="58" spans="1:17" ht="18" x14ac:dyDescent="0.25">
      <c r="A58" s="85" t="str">
        <f>VLOOKUP(E58,'LISTADO ATM'!$A$2:$C$894,3,0)</f>
        <v>DISTRITO NACIONAL</v>
      </c>
      <c r="B58" s="116">
        <v>335764220</v>
      </c>
      <c r="C58" s="105">
        <v>44210.772777777776</v>
      </c>
      <c r="D58" s="104" t="s">
        <v>2189</v>
      </c>
      <c r="E58" s="100">
        <v>461</v>
      </c>
      <c r="F58" s="85" t="str">
        <f>VLOOKUP(E58,VIP!$A$2:$O11343,2,0)</f>
        <v>DRBR461</v>
      </c>
      <c r="G58" s="99" t="str">
        <f>VLOOKUP(E58,'LISTADO ATM'!$A$2:$B$893,2,0)</f>
        <v xml:space="preserve">ATM Autobanco Sarasota I </v>
      </c>
      <c r="H58" s="99" t="str">
        <f>VLOOKUP(E58,VIP!$A$2:$O16264,7,FALSE)</f>
        <v>Si</v>
      </c>
      <c r="I58" s="99" t="str">
        <f>VLOOKUP(E58,VIP!$A$2:$O8229,8,FALSE)</f>
        <v>Si</v>
      </c>
      <c r="J58" s="99" t="str">
        <f>VLOOKUP(E58,VIP!$A$2:$O8179,8,FALSE)</f>
        <v>Si</v>
      </c>
      <c r="K58" s="99" t="str">
        <f>VLOOKUP(E58,VIP!$A$2:$O11753,6,0)</f>
        <v>SI</v>
      </c>
      <c r="L58" s="110" t="s">
        <v>2254</v>
      </c>
      <c r="M58" s="109" t="s">
        <v>2473</v>
      </c>
      <c r="N58" s="106" t="s">
        <v>2481</v>
      </c>
      <c r="O58" s="104" t="s">
        <v>2484</v>
      </c>
      <c r="P58" s="104"/>
      <c r="Q58" s="109" t="s">
        <v>2254</v>
      </c>
    </row>
    <row r="59" spans="1:17" ht="18" x14ac:dyDescent="0.25">
      <c r="A59" s="85" t="str">
        <f>VLOOKUP(E59,'LISTADO ATM'!$A$2:$C$894,3,0)</f>
        <v>DISTRITO NACIONAL</v>
      </c>
      <c r="B59" s="116">
        <v>335764221</v>
      </c>
      <c r="C59" s="105">
        <v>44210.773287037038</v>
      </c>
      <c r="D59" s="104" t="s">
        <v>2189</v>
      </c>
      <c r="E59" s="100">
        <v>183</v>
      </c>
      <c r="F59" s="85" t="str">
        <f>VLOOKUP(E59,VIP!$A$2:$O11342,2,0)</f>
        <v>DRBR183</v>
      </c>
      <c r="G59" s="99" t="str">
        <f>VLOOKUP(E59,'LISTADO ATM'!$A$2:$B$893,2,0)</f>
        <v>ATM Estación Nativa Km. 22 Aut. Duarte.</v>
      </c>
      <c r="H59" s="99" t="str">
        <f>VLOOKUP(E59,VIP!$A$2:$O16263,7,FALSE)</f>
        <v>N/A</v>
      </c>
      <c r="I59" s="99" t="str">
        <f>VLOOKUP(E59,VIP!$A$2:$O8228,8,FALSE)</f>
        <v>N/A</v>
      </c>
      <c r="J59" s="99" t="str">
        <f>VLOOKUP(E59,VIP!$A$2:$O8178,8,FALSE)</f>
        <v>N/A</v>
      </c>
      <c r="K59" s="99" t="str">
        <f>VLOOKUP(E59,VIP!$A$2:$O11752,6,0)</f>
        <v>N/A</v>
      </c>
      <c r="L59" s="110" t="s">
        <v>2463</v>
      </c>
      <c r="M59" s="107" t="s">
        <v>2509</v>
      </c>
      <c r="N59" s="160" t="s">
        <v>2510</v>
      </c>
      <c r="O59" s="104" t="s">
        <v>2484</v>
      </c>
      <c r="P59" s="104"/>
      <c r="Q59" s="118">
        <v>44211.320868055554</v>
      </c>
    </row>
    <row r="60" spans="1:17" ht="18" x14ac:dyDescent="0.25">
      <c r="A60" s="85" t="str">
        <f>VLOOKUP(E60,'LISTADO ATM'!$A$2:$C$894,3,0)</f>
        <v>DISTRITO NACIONAL</v>
      </c>
      <c r="B60" s="116">
        <v>335764222</v>
      </c>
      <c r="C60" s="105">
        <v>44210.774606481478</v>
      </c>
      <c r="D60" s="104" t="s">
        <v>2189</v>
      </c>
      <c r="E60" s="100">
        <v>85</v>
      </c>
      <c r="F60" s="85" t="str">
        <f>VLOOKUP(E60,VIP!$A$2:$O11341,2,0)</f>
        <v>DRBR085</v>
      </c>
      <c r="G60" s="99" t="str">
        <f>VLOOKUP(E60,'LISTADO ATM'!$A$2:$B$893,2,0)</f>
        <v xml:space="preserve">ATM Oficina San Isidro (Fuerza Aérea) </v>
      </c>
      <c r="H60" s="99" t="str">
        <f>VLOOKUP(E60,VIP!$A$2:$O16262,7,FALSE)</f>
        <v>Si</v>
      </c>
      <c r="I60" s="99" t="str">
        <f>VLOOKUP(E60,VIP!$A$2:$O8227,8,FALSE)</f>
        <v>Si</v>
      </c>
      <c r="J60" s="99" t="str">
        <f>VLOOKUP(E60,VIP!$A$2:$O8177,8,FALSE)</f>
        <v>Si</v>
      </c>
      <c r="K60" s="99" t="str">
        <f>VLOOKUP(E60,VIP!$A$2:$O11751,6,0)</f>
        <v>NO</v>
      </c>
      <c r="L60" s="110" t="s">
        <v>2463</v>
      </c>
      <c r="M60" s="107" t="s">
        <v>2509</v>
      </c>
      <c r="N60" s="160" t="s">
        <v>2510</v>
      </c>
      <c r="O60" s="104" t="s">
        <v>2484</v>
      </c>
      <c r="P60" s="104"/>
      <c r="Q60" s="118">
        <v>44211.429861111108</v>
      </c>
    </row>
    <row r="61" spans="1:17" ht="18" x14ac:dyDescent="0.25">
      <c r="A61" s="85" t="str">
        <f>VLOOKUP(E61,'LISTADO ATM'!$A$2:$C$894,3,0)</f>
        <v>NORTE</v>
      </c>
      <c r="B61" s="116">
        <v>335764223</v>
      </c>
      <c r="C61" s="105">
        <v>44210.774907407409</v>
      </c>
      <c r="D61" s="104" t="s">
        <v>2190</v>
      </c>
      <c r="E61" s="100">
        <v>854</v>
      </c>
      <c r="F61" s="85" t="str">
        <f>VLOOKUP(E61,VIP!$A$2:$O11340,2,0)</f>
        <v>DRBR854</v>
      </c>
      <c r="G61" s="99" t="str">
        <f>VLOOKUP(E61,'LISTADO ATM'!$A$2:$B$893,2,0)</f>
        <v xml:space="preserve">ATM Centro Comercial Blanco Batista </v>
      </c>
      <c r="H61" s="99" t="str">
        <f>VLOOKUP(E61,VIP!$A$2:$O16261,7,FALSE)</f>
        <v>Si</v>
      </c>
      <c r="I61" s="99" t="str">
        <f>VLOOKUP(E61,VIP!$A$2:$O8226,8,FALSE)</f>
        <v>Si</v>
      </c>
      <c r="J61" s="99" t="str">
        <f>VLOOKUP(E61,VIP!$A$2:$O8176,8,FALSE)</f>
        <v>Si</v>
      </c>
      <c r="K61" s="99" t="str">
        <f>VLOOKUP(E61,VIP!$A$2:$O11750,6,0)</f>
        <v>NO</v>
      </c>
      <c r="L61" s="110" t="s">
        <v>2228</v>
      </c>
      <c r="M61" s="107" t="s">
        <v>2509</v>
      </c>
      <c r="N61" s="160" t="s">
        <v>2510</v>
      </c>
      <c r="O61" s="104" t="s">
        <v>2482</v>
      </c>
      <c r="P61" s="104"/>
      <c r="Q61" s="118">
        <v>44211.418090277781</v>
      </c>
    </row>
    <row r="62" spans="1:17" ht="18" x14ac:dyDescent="0.25">
      <c r="A62" s="85" t="str">
        <f>VLOOKUP(E62,'LISTADO ATM'!$A$2:$C$894,3,0)</f>
        <v>SUR</v>
      </c>
      <c r="B62" s="116">
        <v>335764226</v>
      </c>
      <c r="C62" s="105">
        <v>44210.778275462966</v>
      </c>
      <c r="D62" s="104" t="s">
        <v>2189</v>
      </c>
      <c r="E62" s="100">
        <v>885</v>
      </c>
      <c r="F62" s="85" t="str">
        <f>VLOOKUP(E62,VIP!$A$2:$O11339,2,0)</f>
        <v>DRBR885</v>
      </c>
      <c r="G62" s="99" t="str">
        <f>VLOOKUP(E62,'LISTADO ATM'!$A$2:$B$893,2,0)</f>
        <v xml:space="preserve">ATM UNP Rancho Arriba </v>
      </c>
      <c r="H62" s="99" t="str">
        <f>VLOOKUP(E62,VIP!$A$2:$O16260,7,FALSE)</f>
        <v>Si</v>
      </c>
      <c r="I62" s="99" t="str">
        <f>VLOOKUP(E62,VIP!$A$2:$O8225,8,FALSE)</f>
        <v>Si</v>
      </c>
      <c r="J62" s="99" t="str">
        <f>VLOOKUP(E62,VIP!$A$2:$O8175,8,FALSE)</f>
        <v>Si</v>
      </c>
      <c r="K62" s="99" t="str">
        <f>VLOOKUP(E62,VIP!$A$2:$O11749,6,0)</f>
        <v>NO</v>
      </c>
      <c r="L62" s="110" t="s">
        <v>2254</v>
      </c>
      <c r="M62" s="107" t="s">
        <v>2509</v>
      </c>
      <c r="N62" s="160" t="s">
        <v>2510</v>
      </c>
      <c r="O62" s="104" t="s">
        <v>2484</v>
      </c>
      <c r="P62" s="104"/>
      <c r="Q62" s="118">
        <v>44211.415312500001</v>
      </c>
    </row>
    <row r="63" spans="1:17" ht="18" x14ac:dyDescent="0.25">
      <c r="A63" s="85" t="str">
        <f>VLOOKUP(E63,'LISTADO ATM'!$A$2:$C$894,3,0)</f>
        <v>DISTRITO NACIONAL</v>
      </c>
      <c r="B63" s="116">
        <v>335764239</v>
      </c>
      <c r="C63" s="105">
        <v>44210.874039351853</v>
      </c>
      <c r="D63" s="104" t="s">
        <v>2477</v>
      </c>
      <c r="E63" s="100">
        <v>884</v>
      </c>
      <c r="F63" s="85" t="str">
        <f>VLOOKUP(E63,VIP!$A$2:$O11343,2,0)</f>
        <v>DRBR884</v>
      </c>
      <c r="G63" s="99" t="str">
        <f>VLOOKUP(E63,'LISTADO ATM'!$A$2:$B$893,2,0)</f>
        <v xml:space="preserve">ATM UNP Olé Sabana Perdida </v>
      </c>
      <c r="H63" s="99" t="str">
        <f>VLOOKUP(E63,VIP!$A$2:$O16264,7,FALSE)</f>
        <v>Si</v>
      </c>
      <c r="I63" s="99" t="str">
        <f>VLOOKUP(E63,VIP!$A$2:$O8229,8,FALSE)</f>
        <v>Si</v>
      </c>
      <c r="J63" s="99" t="str">
        <f>VLOOKUP(E63,VIP!$A$2:$O8179,8,FALSE)</f>
        <v>Si</v>
      </c>
      <c r="K63" s="99" t="str">
        <f>VLOOKUP(E63,VIP!$A$2:$O11753,6,0)</f>
        <v>NO</v>
      </c>
      <c r="L63" s="110" t="s">
        <v>2430</v>
      </c>
      <c r="M63" s="107" t="s">
        <v>2509</v>
      </c>
      <c r="N63" s="106" t="s">
        <v>2481</v>
      </c>
      <c r="O63" s="104" t="s">
        <v>2483</v>
      </c>
      <c r="P63" s="104"/>
      <c r="Q63" s="118">
        <v>44211.607638888891</v>
      </c>
    </row>
    <row r="64" spans="1:17" ht="18" x14ac:dyDescent="0.25">
      <c r="A64" s="85" t="str">
        <f>VLOOKUP(E64,'LISTADO ATM'!$A$2:$C$894,3,0)</f>
        <v>NORTE</v>
      </c>
      <c r="B64" s="116">
        <v>335764241</v>
      </c>
      <c r="C64" s="105">
        <v>44210.877152777779</v>
      </c>
      <c r="D64" s="104" t="s">
        <v>2500</v>
      </c>
      <c r="E64" s="100">
        <v>136</v>
      </c>
      <c r="F64" s="85" t="str">
        <f>VLOOKUP(E64,VIP!$A$2:$O11342,2,0)</f>
        <v>DRBR136</v>
      </c>
      <c r="G64" s="99" t="str">
        <f>VLOOKUP(E64,'LISTADO ATM'!$A$2:$B$893,2,0)</f>
        <v>ATM S/M Xtra (Santiago)</v>
      </c>
      <c r="H64" s="99" t="str">
        <f>VLOOKUP(E64,VIP!$A$2:$O16263,7,FALSE)</f>
        <v>Si</v>
      </c>
      <c r="I64" s="99" t="str">
        <f>VLOOKUP(E64,VIP!$A$2:$O8228,8,FALSE)</f>
        <v>Si</v>
      </c>
      <c r="J64" s="99" t="str">
        <f>VLOOKUP(E64,VIP!$A$2:$O8178,8,FALSE)</f>
        <v>Si</v>
      </c>
      <c r="K64" s="99" t="str">
        <f>VLOOKUP(E64,VIP!$A$2:$O11752,6,0)</f>
        <v>NO</v>
      </c>
      <c r="L64" s="110" t="s">
        <v>2430</v>
      </c>
      <c r="M64" s="107" t="s">
        <v>2509</v>
      </c>
      <c r="N64" s="106" t="s">
        <v>2481</v>
      </c>
      <c r="O64" s="104" t="s">
        <v>2507</v>
      </c>
      <c r="P64" s="104"/>
      <c r="Q64" s="118">
        <v>44211.609027777777</v>
      </c>
    </row>
    <row r="65" spans="1:17" ht="18" x14ac:dyDescent="0.25">
      <c r="A65" s="85" t="str">
        <f>VLOOKUP(E65,'LISTADO ATM'!$A$2:$C$894,3,0)</f>
        <v>DISTRITO NACIONAL</v>
      </c>
      <c r="B65" s="116">
        <v>335764245</v>
      </c>
      <c r="C65" s="105">
        <v>44210.894317129627</v>
      </c>
      <c r="D65" s="104" t="s">
        <v>2189</v>
      </c>
      <c r="E65" s="100">
        <v>160</v>
      </c>
      <c r="F65" s="85" t="str">
        <f>VLOOKUP(E65,VIP!$A$2:$O11341,2,0)</f>
        <v>DRBR160</v>
      </c>
      <c r="G65" s="99" t="str">
        <f>VLOOKUP(E65,'LISTADO ATM'!$A$2:$B$893,2,0)</f>
        <v xml:space="preserve">ATM Oficina Herrera </v>
      </c>
      <c r="H65" s="99" t="str">
        <f>VLOOKUP(E65,VIP!$A$2:$O16262,7,FALSE)</f>
        <v>Si</v>
      </c>
      <c r="I65" s="99" t="str">
        <f>VLOOKUP(E65,VIP!$A$2:$O8227,8,FALSE)</f>
        <v>Si</v>
      </c>
      <c r="J65" s="99" t="str">
        <f>VLOOKUP(E65,VIP!$A$2:$O8177,8,FALSE)</f>
        <v>Si</v>
      </c>
      <c r="K65" s="99" t="str">
        <f>VLOOKUP(E65,VIP!$A$2:$O11751,6,0)</f>
        <v>NO</v>
      </c>
      <c r="L65" s="110" t="s">
        <v>2228</v>
      </c>
      <c r="M65" s="107" t="s">
        <v>2509</v>
      </c>
      <c r="N65" s="160" t="s">
        <v>2510</v>
      </c>
      <c r="O65" s="104" t="s">
        <v>2484</v>
      </c>
      <c r="P65" s="104"/>
      <c r="Q65" s="118">
        <v>44211.42291666667</v>
      </c>
    </row>
    <row r="66" spans="1:17" ht="18" x14ac:dyDescent="0.25">
      <c r="A66" s="85" t="str">
        <f>VLOOKUP(E66,'LISTADO ATM'!$A$2:$C$894,3,0)</f>
        <v>NORTE</v>
      </c>
      <c r="B66" s="116">
        <v>335764246</v>
      </c>
      <c r="C66" s="105">
        <v>44210.895520833335</v>
      </c>
      <c r="D66" s="104" t="s">
        <v>2497</v>
      </c>
      <c r="E66" s="100">
        <v>944</v>
      </c>
      <c r="F66" s="85" t="str">
        <f>VLOOKUP(E66,VIP!$A$2:$O11340,2,0)</f>
        <v>DRBR944</v>
      </c>
      <c r="G66" s="99" t="str">
        <f>VLOOKUP(E66,'LISTADO ATM'!$A$2:$B$893,2,0)</f>
        <v xml:space="preserve">ATM UNP Mao </v>
      </c>
      <c r="H66" s="99" t="str">
        <f>VLOOKUP(E66,VIP!$A$2:$O16261,7,FALSE)</f>
        <v>Si</v>
      </c>
      <c r="I66" s="99" t="str">
        <f>VLOOKUP(E66,VIP!$A$2:$O8226,8,FALSE)</f>
        <v>Si</v>
      </c>
      <c r="J66" s="99" t="str">
        <f>VLOOKUP(E66,VIP!$A$2:$O8176,8,FALSE)</f>
        <v>Si</v>
      </c>
      <c r="K66" s="99" t="str">
        <f>VLOOKUP(E66,VIP!$A$2:$O11750,6,0)</f>
        <v>NO</v>
      </c>
      <c r="L66" s="110" t="s">
        <v>2505</v>
      </c>
      <c r="M66" s="109" t="s">
        <v>2473</v>
      </c>
      <c r="N66" s="106" t="s">
        <v>2481</v>
      </c>
      <c r="O66" s="104" t="s">
        <v>2499</v>
      </c>
      <c r="P66" s="104"/>
      <c r="Q66" s="109" t="s">
        <v>2505</v>
      </c>
    </row>
    <row r="67" spans="1:17" ht="18" x14ac:dyDescent="0.25">
      <c r="A67" s="85" t="str">
        <f>VLOOKUP(E67,'LISTADO ATM'!$A$2:$C$894,3,0)</f>
        <v>NORTE</v>
      </c>
      <c r="B67" s="116">
        <v>335764251</v>
      </c>
      <c r="C67" s="105">
        <v>44210.952777777777</v>
      </c>
      <c r="D67" s="104" t="s">
        <v>2189</v>
      </c>
      <c r="E67" s="100">
        <v>851</v>
      </c>
      <c r="F67" s="85" t="str">
        <f>VLOOKUP(E67,VIP!$A$2:$O11304,2,0)</f>
        <v>DRBR851</v>
      </c>
      <c r="G67" s="99" t="str">
        <f>VLOOKUP(E67,'LISTADO ATM'!$A$2:$B$893,2,0)</f>
        <v xml:space="preserve">ATM Hospital Vinicio Calventi </v>
      </c>
      <c r="H67" s="99" t="str">
        <f>VLOOKUP(E67,VIP!$A$2:$O16225,7,FALSE)</f>
        <v>Si</v>
      </c>
      <c r="I67" s="99" t="str">
        <f>VLOOKUP(E67,VIP!$A$2:$O8190,8,FALSE)</f>
        <v>Si</v>
      </c>
      <c r="J67" s="99" t="str">
        <f>VLOOKUP(E67,VIP!$A$2:$O8140,8,FALSE)</f>
        <v>Si</v>
      </c>
      <c r="K67" s="99" t="str">
        <f>VLOOKUP(E67,VIP!$A$2:$O11714,6,0)</f>
        <v>NO</v>
      </c>
      <c r="L67" s="110" t="s">
        <v>2254</v>
      </c>
      <c r="M67" s="107" t="s">
        <v>2509</v>
      </c>
      <c r="N67" s="160" t="s">
        <v>2510</v>
      </c>
      <c r="O67" s="104" t="s">
        <v>2484</v>
      </c>
      <c r="P67" s="104"/>
      <c r="Q67" s="118">
        <v>44211.323645833334</v>
      </c>
    </row>
    <row r="68" spans="1:17" ht="18" x14ac:dyDescent="0.25">
      <c r="A68" s="85" t="str">
        <f>VLOOKUP(E68,'LISTADO ATM'!$A$2:$C$894,3,0)</f>
        <v>NORTE</v>
      </c>
      <c r="B68" s="116">
        <v>335764255</v>
      </c>
      <c r="C68" s="105">
        <v>44211.296944444446</v>
      </c>
      <c r="D68" s="104" t="s">
        <v>2190</v>
      </c>
      <c r="E68" s="100">
        <v>396</v>
      </c>
      <c r="F68" s="85" t="str">
        <f>VLOOKUP(E68,VIP!$A$2:$O11325,2,0)</f>
        <v>DRBR396</v>
      </c>
      <c r="G68" s="99" t="str">
        <f>VLOOKUP(E68,'LISTADO ATM'!$A$2:$B$893,2,0)</f>
        <v xml:space="preserve">ATM Oficina Plaza Ulloa (La Fuente) </v>
      </c>
      <c r="H68" s="99" t="str">
        <f>VLOOKUP(E68,VIP!$A$2:$O16246,7,FALSE)</f>
        <v>Si</v>
      </c>
      <c r="I68" s="99" t="str">
        <f>VLOOKUP(E68,VIP!$A$2:$O8211,8,FALSE)</f>
        <v>Si</v>
      </c>
      <c r="J68" s="99" t="str">
        <f>VLOOKUP(E68,VIP!$A$2:$O8161,8,FALSE)</f>
        <v>Si</v>
      </c>
      <c r="K68" s="99" t="str">
        <f>VLOOKUP(E68,VIP!$A$2:$O11735,6,0)</f>
        <v>NO</v>
      </c>
      <c r="L68" s="110" t="s">
        <v>2228</v>
      </c>
      <c r="M68" s="107" t="s">
        <v>2509</v>
      </c>
      <c r="N68" s="160" t="s">
        <v>2510</v>
      </c>
      <c r="O68" s="104" t="s">
        <v>2493</v>
      </c>
      <c r="P68" s="104"/>
      <c r="Q68" s="118">
        <v>44211.59375</v>
      </c>
    </row>
    <row r="69" spans="1:17" ht="18" x14ac:dyDescent="0.25">
      <c r="A69" s="85" t="str">
        <f>VLOOKUP(E69,'LISTADO ATM'!$A$2:$C$894,3,0)</f>
        <v>DISTRITO NACIONAL</v>
      </c>
      <c r="B69" s="116">
        <v>335764256</v>
      </c>
      <c r="C69" s="105">
        <v>44211.300046296295</v>
      </c>
      <c r="D69" s="104" t="s">
        <v>2189</v>
      </c>
      <c r="E69" s="100">
        <v>54</v>
      </c>
      <c r="F69" s="85" t="str">
        <f>VLOOKUP(E69,VIP!$A$2:$O11324,2,0)</f>
        <v>DRBR054</v>
      </c>
      <c r="G69" s="99" t="str">
        <f>VLOOKUP(E69,'LISTADO ATM'!$A$2:$B$893,2,0)</f>
        <v xml:space="preserve">ATM Autoservicio Galería 360 </v>
      </c>
      <c r="H69" s="99" t="str">
        <f>VLOOKUP(E69,VIP!$A$2:$O16245,7,FALSE)</f>
        <v>Si</v>
      </c>
      <c r="I69" s="99" t="str">
        <f>VLOOKUP(E69,VIP!$A$2:$O8210,8,FALSE)</f>
        <v>Si</v>
      </c>
      <c r="J69" s="99" t="str">
        <f>VLOOKUP(E69,VIP!$A$2:$O8160,8,FALSE)</f>
        <v>Si</v>
      </c>
      <c r="K69" s="99" t="str">
        <f>VLOOKUP(E69,VIP!$A$2:$O11734,6,0)</f>
        <v>NO</v>
      </c>
      <c r="L69" s="110" t="s">
        <v>2463</v>
      </c>
      <c r="M69" s="109" t="s">
        <v>2473</v>
      </c>
      <c r="N69" s="106" t="s">
        <v>2481</v>
      </c>
      <c r="O69" s="104" t="s">
        <v>2484</v>
      </c>
      <c r="P69" s="104"/>
      <c r="Q69" s="109" t="s">
        <v>2463</v>
      </c>
    </row>
    <row r="70" spans="1:17" ht="18" x14ac:dyDescent="0.25">
      <c r="A70" s="85" t="str">
        <f>VLOOKUP(E70,'LISTADO ATM'!$A$2:$C$894,3,0)</f>
        <v>DISTRITO NACIONAL</v>
      </c>
      <c r="B70" s="116">
        <v>335764257</v>
      </c>
      <c r="C70" s="105">
        <v>44211.301782407405</v>
      </c>
      <c r="D70" s="104" t="s">
        <v>2189</v>
      </c>
      <c r="E70" s="100">
        <v>149</v>
      </c>
      <c r="F70" s="85" t="str">
        <f>VLOOKUP(E70,VIP!$A$2:$O11323,2,0)</f>
        <v>DRBR149</v>
      </c>
      <c r="G70" s="99" t="str">
        <f>VLOOKUP(E70,'LISTADO ATM'!$A$2:$B$893,2,0)</f>
        <v>ATM Estación Metro Concepción</v>
      </c>
      <c r="H70" s="99" t="str">
        <f>VLOOKUP(E70,VIP!$A$2:$O16244,7,FALSE)</f>
        <v>N/A</v>
      </c>
      <c r="I70" s="99" t="str">
        <f>VLOOKUP(E70,VIP!$A$2:$O8209,8,FALSE)</f>
        <v>N/A</v>
      </c>
      <c r="J70" s="99" t="str">
        <f>VLOOKUP(E70,VIP!$A$2:$O8159,8,FALSE)</f>
        <v>N/A</v>
      </c>
      <c r="K70" s="99" t="str">
        <f>VLOOKUP(E70,VIP!$A$2:$O11733,6,0)</f>
        <v>N/A</v>
      </c>
      <c r="L70" s="110" t="s">
        <v>2463</v>
      </c>
      <c r="M70" s="109" t="s">
        <v>2473</v>
      </c>
      <c r="N70" s="106" t="s">
        <v>2481</v>
      </c>
      <c r="O70" s="104" t="s">
        <v>2484</v>
      </c>
      <c r="P70" s="104"/>
      <c r="Q70" s="109" t="s">
        <v>2463</v>
      </c>
    </row>
    <row r="71" spans="1:17" ht="18" x14ac:dyDescent="0.25">
      <c r="A71" s="85" t="str">
        <f>VLOOKUP(E71,'LISTADO ATM'!$A$2:$C$894,3,0)</f>
        <v>NORTE</v>
      </c>
      <c r="B71" s="116">
        <v>335764329</v>
      </c>
      <c r="C71" s="105">
        <v>44211.352569444447</v>
      </c>
      <c r="D71" s="104" t="s">
        <v>2190</v>
      </c>
      <c r="E71" s="100">
        <v>886</v>
      </c>
      <c r="F71" s="85" t="str">
        <f>VLOOKUP(E71,VIP!$A$2:$O11322,2,0)</f>
        <v>DRBR886</v>
      </c>
      <c r="G71" s="99" t="str">
        <f>VLOOKUP(E71,'LISTADO ATM'!$A$2:$B$893,2,0)</f>
        <v xml:space="preserve">ATM Oficina Guayubín </v>
      </c>
      <c r="H71" s="99" t="str">
        <f>VLOOKUP(E71,VIP!$A$2:$O16243,7,FALSE)</f>
        <v>Si</v>
      </c>
      <c r="I71" s="99" t="str">
        <f>VLOOKUP(E71,VIP!$A$2:$O8208,8,FALSE)</f>
        <v>Si</v>
      </c>
      <c r="J71" s="99" t="str">
        <f>VLOOKUP(E71,VIP!$A$2:$O8158,8,FALSE)</f>
        <v>Si</v>
      </c>
      <c r="K71" s="99" t="str">
        <f>VLOOKUP(E71,VIP!$A$2:$O11732,6,0)</f>
        <v>NO</v>
      </c>
      <c r="L71" s="110" t="s">
        <v>2228</v>
      </c>
      <c r="M71" s="107" t="s">
        <v>2509</v>
      </c>
      <c r="N71" s="160" t="s">
        <v>2510</v>
      </c>
      <c r="O71" s="104" t="s">
        <v>2493</v>
      </c>
      <c r="P71" s="104"/>
      <c r="Q71" s="118">
        <v>44211.59375</v>
      </c>
    </row>
    <row r="72" spans="1:17" ht="18" x14ac:dyDescent="0.25">
      <c r="A72" s="85" t="str">
        <f>VLOOKUP(E72,'LISTADO ATM'!$A$2:$C$894,3,0)</f>
        <v>DISTRITO NACIONAL</v>
      </c>
      <c r="B72" s="116">
        <v>335764361</v>
      </c>
      <c r="C72" s="105">
        <v>44211.362662037034</v>
      </c>
      <c r="D72" s="104" t="s">
        <v>2477</v>
      </c>
      <c r="E72" s="100">
        <v>642</v>
      </c>
      <c r="F72" s="85" t="str">
        <f>VLOOKUP(E72,VIP!$A$2:$O11321,2,0)</f>
        <v>DRBR24O</v>
      </c>
      <c r="G72" s="99" t="str">
        <f>VLOOKUP(E72,'LISTADO ATM'!$A$2:$B$893,2,0)</f>
        <v xml:space="preserve">ATM OMSA Sto. Dgo. </v>
      </c>
      <c r="H72" s="99" t="str">
        <f>VLOOKUP(E72,VIP!$A$2:$O16242,7,FALSE)</f>
        <v>Si</v>
      </c>
      <c r="I72" s="99" t="str">
        <f>VLOOKUP(E72,VIP!$A$2:$O8207,8,FALSE)</f>
        <v>Si</v>
      </c>
      <c r="J72" s="99" t="str">
        <f>VLOOKUP(E72,VIP!$A$2:$O8157,8,FALSE)</f>
        <v>Si</v>
      </c>
      <c r="K72" s="99" t="str">
        <f>VLOOKUP(E72,VIP!$A$2:$O11731,6,0)</f>
        <v>NO</v>
      </c>
      <c r="L72" s="110" t="s">
        <v>2466</v>
      </c>
      <c r="M72" s="107" t="s">
        <v>2509</v>
      </c>
      <c r="N72" s="106" t="s">
        <v>2481</v>
      </c>
      <c r="O72" s="104" t="s">
        <v>2483</v>
      </c>
      <c r="P72" s="104"/>
      <c r="Q72" s="118">
        <v>44211.597916666666</v>
      </c>
    </row>
    <row r="73" spans="1:17" ht="18" x14ac:dyDescent="0.25">
      <c r="A73" s="85" t="str">
        <f>VLOOKUP(E73,'LISTADO ATM'!$A$2:$C$894,3,0)</f>
        <v>NORTE</v>
      </c>
      <c r="B73" s="116">
        <v>335764367</v>
      </c>
      <c r="C73" s="105">
        <v>44211.364895833336</v>
      </c>
      <c r="D73" s="104" t="s">
        <v>2497</v>
      </c>
      <c r="E73" s="100">
        <v>796</v>
      </c>
      <c r="F73" s="85" t="str">
        <f>VLOOKUP(E73,VIP!$A$2:$O11320,2,0)</f>
        <v>DRBR155</v>
      </c>
      <c r="G73" s="99" t="str">
        <f>VLOOKUP(E73,'LISTADO ATM'!$A$2:$B$893,2,0)</f>
        <v xml:space="preserve">ATM Oficina Plaza Ventura (Nagua) </v>
      </c>
      <c r="H73" s="99" t="str">
        <f>VLOOKUP(E73,VIP!$A$2:$O16241,7,FALSE)</f>
        <v>Si</v>
      </c>
      <c r="I73" s="99" t="str">
        <f>VLOOKUP(E73,VIP!$A$2:$O8206,8,FALSE)</f>
        <v>Si</v>
      </c>
      <c r="J73" s="99" t="str">
        <f>VLOOKUP(E73,VIP!$A$2:$O8156,8,FALSE)</f>
        <v>Si</v>
      </c>
      <c r="K73" s="99" t="str">
        <f>VLOOKUP(E73,VIP!$A$2:$O11730,6,0)</f>
        <v>SI</v>
      </c>
      <c r="L73" s="110" t="s">
        <v>2430</v>
      </c>
      <c r="M73" s="107" t="s">
        <v>2509</v>
      </c>
      <c r="N73" s="106" t="s">
        <v>2481</v>
      </c>
      <c r="O73" s="104" t="s">
        <v>2499</v>
      </c>
      <c r="P73" s="104"/>
      <c r="Q73" s="118">
        <v>44211.613888888889</v>
      </c>
    </row>
    <row r="74" spans="1:17" ht="18" x14ac:dyDescent="0.25">
      <c r="A74" s="85" t="str">
        <f>VLOOKUP(E74,'LISTADO ATM'!$A$2:$C$894,3,0)</f>
        <v>ESTE</v>
      </c>
      <c r="B74" s="116">
        <v>335764379</v>
      </c>
      <c r="C74" s="105">
        <v>44211.367106481484</v>
      </c>
      <c r="D74" s="104" t="s">
        <v>2497</v>
      </c>
      <c r="E74" s="100">
        <v>399</v>
      </c>
      <c r="F74" s="85" t="str">
        <f>VLOOKUP(E74,VIP!$A$2:$O11332,2,0)</f>
        <v>DRBR399</v>
      </c>
      <c r="G74" s="99" t="str">
        <f>VLOOKUP(E74,'LISTADO ATM'!$A$2:$B$893,2,0)</f>
        <v xml:space="preserve">ATM Oficina La Romana II </v>
      </c>
      <c r="H74" s="99" t="str">
        <f>VLOOKUP(E74,VIP!$A$2:$O16253,7,FALSE)</f>
        <v>Si</v>
      </c>
      <c r="I74" s="99" t="str">
        <f>VLOOKUP(E74,VIP!$A$2:$O8218,8,FALSE)</f>
        <v>Si</v>
      </c>
      <c r="J74" s="99" t="str">
        <f>VLOOKUP(E74,VIP!$A$2:$O8168,8,FALSE)</f>
        <v>Si</v>
      </c>
      <c r="K74" s="99" t="str">
        <f>VLOOKUP(E74,VIP!$A$2:$O11742,6,0)</f>
        <v>NO</v>
      </c>
      <c r="L74" s="110" t="s">
        <v>2490</v>
      </c>
      <c r="M74" s="107" t="s">
        <v>2509</v>
      </c>
      <c r="N74" s="118" t="s">
        <v>2510</v>
      </c>
      <c r="O74" s="104" t="s">
        <v>2512</v>
      </c>
      <c r="P74" s="107" t="s">
        <v>2514</v>
      </c>
      <c r="Q74" s="107" t="s">
        <v>2490</v>
      </c>
    </row>
    <row r="75" spans="1:17" ht="18" x14ac:dyDescent="0.25">
      <c r="A75" s="85" t="str">
        <f>VLOOKUP(E75,'LISTADO ATM'!$A$2:$C$894,3,0)</f>
        <v>DISTRITO NACIONAL</v>
      </c>
      <c r="B75" s="116">
        <v>335764380</v>
      </c>
      <c r="C75" s="105">
        <v>44211.367361111108</v>
      </c>
      <c r="D75" s="104" t="s">
        <v>2477</v>
      </c>
      <c r="E75" s="100">
        <v>525</v>
      </c>
      <c r="F75" s="85" t="str">
        <f>VLOOKUP(E75,VIP!$A$2:$O11319,2,0)</f>
        <v>DRBR525</v>
      </c>
      <c r="G75" s="99" t="str">
        <f>VLOOKUP(E75,'LISTADO ATM'!$A$2:$B$893,2,0)</f>
        <v>ATM S/M Bravo Las Americas</v>
      </c>
      <c r="H75" s="99" t="str">
        <f>VLOOKUP(E75,VIP!$A$2:$O16240,7,FALSE)</f>
        <v>Si</v>
      </c>
      <c r="I75" s="99" t="str">
        <f>VLOOKUP(E75,VIP!$A$2:$O8205,8,FALSE)</f>
        <v>Si</v>
      </c>
      <c r="J75" s="99" t="str">
        <f>VLOOKUP(E75,VIP!$A$2:$O8155,8,FALSE)</f>
        <v>Si</v>
      </c>
      <c r="K75" s="99" t="str">
        <f>VLOOKUP(E75,VIP!$A$2:$O11729,6,0)</f>
        <v>NO</v>
      </c>
      <c r="L75" s="110" t="s">
        <v>2430</v>
      </c>
      <c r="M75" s="107" t="s">
        <v>2509</v>
      </c>
      <c r="N75" s="106" t="s">
        <v>2481</v>
      </c>
      <c r="O75" s="104" t="s">
        <v>2483</v>
      </c>
      <c r="P75" s="104"/>
      <c r="Q75" s="118">
        <v>44211.613888888889</v>
      </c>
    </row>
    <row r="76" spans="1:17" ht="18" x14ac:dyDescent="0.25">
      <c r="A76" s="85" t="str">
        <f>VLOOKUP(E76,'LISTADO ATM'!$A$2:$C$894,3,0)</f>
        <v>DISTRITO NACIONAL</v>
      </c>
      <c r="B76" s="116">
        <v>335764384</v>
      </c>
      <c r="C76" s="105">
        <v>44211.368113425924</v>
      </c>
      <c r="D76" s="104" t="s">
        <v>2497</v>
      </c>
      <c r="E76" s="100">
        <v>390</v>
      </c>
      <c r="F76" s="85" t="str">
        <f>VLOOKUP(E76,VIP!$A$2:$O11331,2,0)</f>
        <v>DRBR390</v>
      </c>
      <c r="G76" s="99" t="str">
        <f>VLOOKUP(E76,'LISTADO ATM'!$A$2:$B$893,2,0)</f>
        <v xml:space="preserve">ATM Oficina Boca Chica II </v>
      </c>
      <c r="H76" s="99" t="str">
        <f>VLOOKUP(E76,VIP!$A$2:$O16252,7,FALSE)</f>
        <v>Si</v>
      </c>
      <c r="I76" s="99" t="str">
        <f>VLOOKUP(E76,VIP!$A$2:$O8217,8,FALSE)</f>
        <v>Si</v>
      </c>
      <c r="J76" s="99" t="str">
        <f>VLOOKUP(E76,VIP!$A$2:$O8167,8,FALSE)</f>
        <v>Si</v>
      </c>
      <c r="K76" s="99" t="str">
        <f>VLOOKUP(E76,VIP!$A$2:$O11741,6,0)</f>
        <v>NO</v>
      </c>
      <c r="L76" s="110" t="s">
        <v>2490</v>
      </c>
      <c r="M76" s="107" t="s">
        <v>2509</v>
      </c>
      <c r="N76" s="118" t="s">
        <v>2510</v>
      </c>
      <c r="O76" s="104" t="s">
        <v>2512</v>
      </c>
      <c r="P76" s="107" t="s">
        <v>2514</v>
      </c>
      <c r="Q76" s="107" t="s">
        <v>2490</v>
      </c>
    </row>
    <row r="77" spans="1:17" ht="18" x14ac:dyDescent="0.25">
      <c r="A77" s="85" t="str">
        <f>VLOOKUP(E77,'LISTADO ATM'!$A$2:$C$894,3,0)</f>
        <v>NORTE</v>
      </c>
      <c r="B77" s="116">
        <v>335764387</v>
      </c>
      <c r="C77" s="105">
        <v>44211.36855324074</v>
      </c>
      <c r="D77" s="104" t="s">
        <v>2497</v>
      </c>
      <c r="E77" s="100">
        <v>261</v>
      </c>
      <c r="F77" s="85" t="str">
        <f>VLOOKUP(E77,VIP!$A$2:$O11330,2,0)</f>
        <v>DRBR261</v>
      </c>
      <c r="G77" s="99" t="str">
        <f>VLOOKUP(E77,'LISTADO ATM'!$A$2:$B$893,2,0)</f>
        <v xml:space="preserve">ATM UNP Aeropuerto Cibao (Santiago) </v>
      </c>
      <c r="H77" s="99" t="str">
        <f>VLOOKUP(E77,VIP!$A$2:$O16251,7,FALSE)</f>
        <v>Si</v>
      </c>
      <c r="I77" s="99" t="str">
        <f>VLOOKUP(E77,VIP!$A$2:$O8216,8,FALSE)</f>
        <v>Si</v>
      </c>
      <c r="J77" s="99" t="str">
        <f>VLOOKUP(E77,VIP!$A$2:$O8166,8,FALSE)</f>
        <v>Si</v>
      </c>
      <c r="K77" s="99" t="str">
        <f>VLOOKUP(E77,VIP!$A$2:$O11740,6,0)</f>
        <v>NO</v>
      </c>
      <c r="L77" s="110" t="s">
        <v>2490</v>
      </c>
      <c r="M77" s="107" t="s">
        <v>2509</v>
      </c>
      <c r="N77" s="118" t="s">
        <v>2510</v>
      </c>
      <c r="O77" s="104" t="s">
        <v>2512</v>
      </c>
      <c r="P77" s="107" t="s">
        <v>2514</v>
      </c>
      <c r="Q77" s="107" t="s">
        <v>2490</v>
      </c>
    </row>
    <row r="78" spans="1:17" ht="18" x14ac:dyDescent="0.25">
      <c r="A78" s="85" t="str">
        <f>VLOOKUP(E78,'LISTADO ATM'!$A$2:$C$894,3,0)</f>
        <v>DISTRITO NACIONAL</v>
      </c>
      <c r="B78" s="116">
        <v>335764409</v>
      </c>
      <c r="C78" s="105">
        <v>44211.374178240738</v>
      </c>
      <c r="D78" s="104" t="s">
        <v>2477</v>
      </c>
      <c r="E78" s="100">
        <v>813</v>
      </c>
      <c r="F78" s="85" t="str">
        <f>VLOOKUP(E78,VIP!$A$2:$O11318,2,0)</f>
        <v>DRBR815</v>
      </c>
      <c r="G78" s="99" t="str">
        <f>VLOOKUP(E78,'LISTADO ATM'!$A$2:$B$893,2,0)</f>
        <v>ATM Occidental Mall</v>
      </c>
      <c r="H78" s="99" t="str">
        <f>VLOOKUP(E78,VIP!$A$2:$O16239,7,FALSE)</f>
        <v>Si</v>
      </c>
      <c r="I78" s="99" t="str">
        <f>VLOOKUP(E78,VIP!$A$2:$O8204,8,FALSE)</f>
        <v>Si</v>
      </c>
      <c r="J78" s="99" t="str">
        <f>VLOOKUP(E78,VIP!$A$2:$O8154,8,FALSE)</f>
        <v>Si</v>
      </c>
      <c r="K78" s="99" t="str">
        <f>VLOOKUP(E78,VIP!$A$2:$O11728,6,0)</f>
        <v>NO</v>
      </c>
      <c r="L78" s="110" t="s">
        <v>2430</v>
      </c>
      <c r="M78" s="107" t="s">
        <v>2509</v>
      </c>
      <c r="N78" s="106" t="s">
        <v>2481</v>
      </c>
      <c r="O78" s="104" t="s">
        <v>2483</v>
      </c>
      <c r="P78" s="104"/>
      <c r="Q78" s="118">
        <v>44211.451388888891</v>
      </c>
    </row>
    <row r="79" spans="1:17" ht="18" x14ac:dyDescent="0.25">
      <c r="A79" s="85" t="str">
        <f>VLOOKUP(E79,'LISTADO ATM'!$A$2:$C$894,3,0)</f>
        <v>DISTRITO NACIONAL</v>
      </c>
      <c r="B79" s="116">
        <v>335764425</v>
      </c>
      <c r="C79" s="105">
        <v>44211.381331018521</v>
      </c>
      <c r="D79" s="104" t="s">
        <v>2189</v>
      </c>
      <c r="E79" s="100">
        <v>568</v>
      </c>
      <c r="F79" s="85" t="str">
        <f>VLOOKUP(E79,VIP!$A$2:$O11317,2,0)</f>
        <v>DRBR01F</v>
      </c>
      <c r="G79" s="99" t="str">
        <f>VLOOKUP(E79,'LISTADO ATM'!$A$2:$B$893,2,0)</f>
        <v xml:space="preserve">ATM Ministerio de Educación </v>
      </c>
      <c r="H79" s="99" t="str">
        <f>VLOOKUP(E79,VIP!$A$2:$O16238,7,FALSE)</f>
        <v>Si</v>
      </c>
      <c r="I79" s="99" t="str">
        <f>VLOOKUP(E79,VIP!$A$2:$O8203,8,FALSE)</f>
        <v>Si</v>
      </c>
      <c r="J79" s="99" t="str">
        <f>VLOOKUP(E79,VIP!$A$2:$O8153,8,FALSE)</f>
        <v>Si</v>
      </c>
      <c r="K79" s="99" t="str">
        <f>VLOOKUP(E79,VIP!$A$2:$O11727,6,0)</f>
        <v>NO</v>
      </c>
      <c r="L79" s="110" t="s">
        <v>2254</v>
      </c>
      <c r="M79" s="159" t="s">
        <v>2509</v>
      </c>
      <c r="N79" s="106" t="s">
        <v>2481</v>
      </c>
      <c r="O79" s="104" t="s">
        <v>2484</v>
      </c>
      <c r="P79" s="104"/>
      <c r="Q79" s="160">
        <v>44211.743750000001</v>
      </c>
    </row>
    <row r="80" spans="1:17" ht="18" x14ac:dyDescent="0.25">
      <c r="A80" s="85" t="str">
        <f>VLOOKUP(E80,'LISTADO ATM'!$A$2:$C$894,3,0)</f>
        <v>DISTRITO NACIONAL</v>
      </c>
      <c r="B80" s="116">
        <v>335764441</v>
      </c>
      <c r="C80" s="105">
        <v>44211.384780092594</v>
      </c>
      <c r="D80" s="104" t="s">
        <v>2189</v>
      </c>
      <c r="E80" s="100">
        <v>686</v>
      </c>
      <c r="F80" s="85" t="str">
        <f>VLOOKUP(E80,VIP!$A$2:$O11316,2,0)</f>
        <v>DRBR686</v>
      </c>
      <c r="G80" s="99" t="str">
        <f>VLOOKUP(E80,'LISTADO ATM'!$A$2:$B$893,2,0)</f>
        <v>ATM Autoservicio Oficina Máximo Gómez</v>
      </c>
      <c r="H80" s="99" t="str">
        <f>VLOOKUP(E80,VIP!$A$2:$O16237,7,FALSE)</f>
        <v>Si</v>
      </c>
      <c r="I80" s="99" t="str">
        <f>VLOOKUP(E80,VIP!$A$2:$O8202,8,FALSE)</f>
        <v>Si</v>
      </c>
      <c r="J80" s="99" t="str">
        <f>VLOOKUP(E80,VIP!$A$2:$O8152,8,FALSE)</f>
        <v>Si</v>
      </c>
      <c r="K80" s="99" t="str">
        <f>VLOOKUP(E80,VIP!$A$2:$O11726,6,0)</f>
        <v>NO</v>
      </c>
      <c r="L80" s="110" t="s">
        <v>2502</v>
      </c>
      <c r="M80" s="109" t="s">
        <v>2473</v>
      </c>
      <c r="N80" s="106" t="s">
        <v>2481</v>
      </c>
      <c r="O80" s="104" t="s">
        <v>2484</v>
      </c>
      <c r="P80" s="104"/>
      <c r="Q80" s="109" t="s">
        <v>2502</v>
      </c>
    </row>
    <row r="81" spans="1:17" ht="18" x14ac:dyDescent="0.25">
      <c r="A81" s="85" t="str">
        <f>VLOOKUP(E81,'LISTADO ATM'!$A$2:$C$894,3,0)</f>
        <v>NORTE</v>
      </c>
      <c r="B81" s="116">
        <v>335764458</v>
      </c>
      <c r="C81" s="105">
        <v>44211.392233796294</v>
      </c>
      <c r="D81" s="104" t="s">
        <v>2189</v>
      </c>
      <c r="E81" s="100">
        <v>261</v>
      </c>
      <c r="F81" s="85" t="str">
        <f>VLOOKUP(E81,VIP!$A$2:$O11315,2,0)</f>
        <v>DRBR261</v>
      </c>
      <c r="G81" s="99" t="str">
        <f>VLOOKUP(E81,'LISTADO ATM'!$A$2:$B$893,2,0)</f>
        <v xml:space="preserve">ATM UNP Aeropuerto Cibao (Santiago) </v>
      </c>
      <c r="H81" s="99" t="str">
        <f>VLOOKUP(E81,VIP!$A$2:$O16236,7,FALSE)</f>
        <v>Si</v>
      </c>
      <c r="I81" s="99" t="str">
        <f>VLOOKUP(E81,VIP!$A$2:$O8201,8,FALSE)</f>
        <v>Si</v>
      </c>
      <c r="J81" s="99" t="str">
        <f>VLOOKUP(E81,VIP!$A$2:$O8151,8,FALSE)</f>
        <v>Si</v>
      </c>
      <c r="K81" s="99" t="str">
        <f>VLOOKUP(E81,VIP!$A$2:$O11725,6,0)</f>
        <v>NO</v>
      </c>
      <c r="L81" s="110" t="s">
        <v>2441</v>
      </c>
      <c r="M81" s="107" t="s">
        <v>2509</v>
      </c>
      <c r="N81" s="160" t="s">
        <v>2510</v>
      </c>
      <c r="O81" s="104" t="s">
        <v>2493</v>
      </c>
      <c r="P81" s="104"/>
      <c r="Q81" s="118">
        <v>44211.597916666666</v>
      </c>
    </row>
    <row r="82" spans="1:17" ht="18" x14ac:dyDescent="0.25">
      <c r="A82" s="85" t="str">
        <f>VLOOKUP(E82,'LISTADO ATM'!$A$2:$C$894,3,0)</f>
        <v>NORTE</v>
      </c>
      <c r="B82" s="116">
        <v>335764467</v>
      </c>
      <c r="C82" s="105">
        <v>44211.395358796297</v>
      </c>
      <c r="D82" s="104" t="s">
        <v>2500</v>
      </c>
      <c r="E82" s="100">
        <v>315</v>
      </c>
      <c r="F82" s="85" t="str">
        <f>VLOOKUP(E82,VIP!$A$2:$O11314,2,0)</f>
        <v>DRBR315</v>
      </c>
      <c r="G82" s="99" t="str">
        <f>VLOOKUP(E82,'LISTADO ATM'!$A$2:$B$893,2,0)</f>
        <v xml:space="preserve">ATM Oficina Estrella Sadalá </v>
      </c>
      <c r="H82" s="99" t="str">
        <f>VLOOKUP(E82,VIP!$A$2:$O16235,7,FALSE)</f>
        <v>Si</v>
      </c>
      <c r="I82" s="99" t="str">
        <f>VLOOKUP(E82,VIP!$A$2:$O8200,8,FALSE)</f>
        <v>Si</v>
      </c>
      <c r="J82" s="99" t="str">
        <f>VLOOKUP(E82,VIP!$A$2:$O8150,8,FALSE)</f>
        <v>Si</v>
      </c>
      <c r="K82" s="99" t="str">
        <f>VLOOKUP(E82,VIP!$A$2:$O11724,6,0)</f>
        <v>NO</v>
      </c>
      <c r="L82" s="110" t="s">
        <v>2466</v>
      </c>
      <c r="M82" s="159" t="s">
        <v>2509</v>
      </c>
      <c r="N82" s="106" t="s">
        <v>2481</v>
      </c>
      <c r="O82" s="104" t="s">
        <v>2504</v>
      </c>
      <c r="P82" s="104"/>
      <c r="Q82" s="160">
        <v>44211.744444444441</v>
      </c>
    </row>
    <row r="83" spans="1:17" ht="18" x14ac:dyDescent="0.25">
      <c r="A83" s="85" t="str">
        <f>VLOOKUP(E83,'LISTADO ATM'!$A$2:$C$894,3,0)</f>
        <v>NORTE</v>
      </c>
      <c r="B83" s="116">
        <v>335764476</v>
      </c>
      <c r="C83" s="105">
        <v>44211.399224537039</v>
      </c>
      <c r="D83" s="104" t="s">
        <v>2190</v>
      </c>
      <c r="E83" s="100">
        <v>299</v>
      </c>
      <c r="F83" s="85" t="str">
        <f>VLOOKUP(E83,VIP!$A$2:$O11313,2,0)</f>
        <v>DRBR299</v>
      </c>
      <c r="G83" s="99" t="str">
        <f>VLOOKUP(E83,'LISTADO ATM'!$A$2:$B$893,2,0)</f>
        <v xml:space="preserve">ATM S/M Aprezio Cotui </v>
      </c>
      <c r="H83" s="99" t="str">
        <f>VLOOKUP(E83,VIP!$A$2:$O16234,7,FALSE)</f>
        <v>Si</v>
      </c>
      <c r="I83" s="99" t="str">
        <f>VLOOKUP(E83,VIP!$A$2:$O8199,8,FALSE)</f>
        <v>Si</v>
      </c>
      <c r="J83" s="99" t="str">
        <f>VLOOKUP(E83,VIP!$A$2:$O8149,8,FALSE)</f>
        <v>Si</v>
      </c>
      <c r="K83" s="99" t="str">
        <f>VLOOKUP(E83,VIP!$A$2:$O11723,6,0)</f>
        <v>NO</v>
      </c>
      <c r="L83" s="110" t="s">
        <v>2228</v>
      </c>
      <c r="M83" s="159" t="s">
        <v>2509</v>
      </c>
      <c r="N83" s="106" t="s">
        <v>2481</v>
      </c>
      <c r="O83" s="104" t="s">
        <v>2493</v>
      </c>
      <c r="P83" s="104"/>
      <c r="Q83" s="160">
        <v>44211.718055555553</v>
      </c>
    </row>
    <row r="84" spans="1:17" ht="18" x14ac:dyDescent="0.25">
      <c r="A84" s="85" t="str">
        <f>VLOOKUP(E84,'LISTADO ATM'!$A$2:$C$894,3,0)</f>
        <v>DISTRITO NACIONAL</v>
      </c>
      <c r="B84" s="116">
        <v>335764484</v>
      </c>
      <c r="C84" s="105">
        <v>44211.403611111113</v>
      </c>
      <c r="D84" s="104" t="s">
        <v>2477</v>
      </c>
      <c r="E84" s="100">
        <v>717</v>
      </c>
      <c r="F84" s="85" t="str">
        <f>VLOOKUP(E84,VIP!$A$2:$O11312,2,0)</f>
        <v>DRBR24K</v>
      </c>
      <c r="G84" s="99" t="str">
        <f>VLOOKUP(E84,'LISTADO ATM'!$A$2:$B$893,2,0)</f>
        <v xml:space="preserve">ATM Oficina Los Alcarrizos </v>
      </c>
      <c r="H84" s="99" t="str">
        <f>VLOOKUP(E84,VIP!$A$2:$O16233,7,FALSE)</f>
        <v>Si</v>
      </c>
      <c r="I84" s="99" t="str">
        <f>VLOOKUP(E84,VIP!$A$2:$O8198,8,FALSE)</f>
        <v>Si</v>
      </c>
      <c r="J84" s="99" t="str">
        <f>VLOOKUP(E84,VIP!$A$2:$O8148,8,FALSE)</f>
        <v>Si</v>
      </c>
      <c r="K84" s="99" t="str">
        <f>VLOOKUP(E84,VIP!$A$2:$O11722,6,0)</f>
        <v>SI</v>
      </c>
      <c r="L84" s="110" t="s">
        <v>2430</v>
      </c>
      <c r="M84" s="107" t="s">
        <v>2509</v>
      </c>
      <c r="N84" s="106" t="s">
        <v>2481</v>
      </c>
      <c r="O84" s="104" t="s">
        <v>2483</v>
      </c>
      <c r="P84" s="104"/>
      <c r="Q84" s="118">
        <v>44211.612500000003</v>
      </c>
    </row>
    <row r="85" spans="1:17" ht="18" x14ac:dyDescent="0.25">
      <c r="A85" s="85" t="str">
        <f>VLOOKUP(E85,'LISTADO ATM'!$A$2:$C$894,3,0)</f>
        <v>DISTRITO NACIONAL</v>
      </c>
      <c r="B85" s="116">
        <v>335764493</v>
      </c>
      <c r="C85" s="105">
        <v>44211.407638888886</v>
      </c>
      <c r="D85" s="104" t="s">
        <v>2477</v>
      </c>
      <c r="E85" s="100">
        <v>908</v>
      </c>
      <c r="F85" s="85" t="str">
        <f>VLOOKUP(E85,VIP!$A$2:$O11311,2,0)</f>
        <v>DRBR16D</v>
      </c>
      <c r="G85" s="99" t="str">
        <f>VLOOKUP(E85,'LISTADO ATM'!$A$2:$B$893,2,0)</f>
        <v xml:space="preserve">ATM Oficina Plaza Botánika </v>
      </c>
      <c r="H85" s="99" t="str">
        <f>VLOOKUP(E85,VIP!$A$2:$O16232,7,FALSE)</f>
        <v>Si</v>
      </c>
      <c r="I85" s="99" t="str">
        <f>VLOOKUP(E85,VIP!$A$2:$O8197,8,FALSE)</f>
        <v>Si</v>
      </c>
      <c r="J85" s="99" t="str">
        <f>VLOOKUP(E85,VIP!$A$2:$O8147,8,FALSE)</f>
        <v>Si</v>
      </c>
      <c r="K85" s="99" t="str">
        <f>VLOOKUP(E85,VIP!$A$2:$O11721,6,0)</f>
        <v>NO</v>
      </c>
      <c r="L85" s="110" t="s">
        <v>2430</v>
      </c>
      <c r="M85" s="107" t="s">
        <v>2509</v>
      </c>
      <c r="N85" s="106" t="s">
        <v>2481</v>
      </c>
      <c r="O85" s="104" t="s">
        <v>2483</v>
      </c>
      <c r="P85" s="104"/>
      <c r="Q85" s="118">
        <v>44211.609722222223</v>
      </c>
    </row>
    <row r="86" spans="1:17" ht="18" x14ac:dyDescent="0.25">
      <c r="A86" s="85" t="str">
        <f>VLOOKUP(E86,'LISTADO ATM'!$A$2:$C$894,3,0)</f>
        <v>DISTRITO NACIONAL</v>
      </c>
      <c r="B86" s="116">
        <v>335764508</v>
      </c>
      <c r="C86" s="105">
        <v>44211.414699074077</v>
      </c>
      <c r="D86" s="104" t="s">
        <v>2477</v>
      </c>
      <c r="E86" s="100">
        <v>554</v>
      </c>
      <c r="F86" s="85" t="str">
        <f>VLOOKUP(E86,VIP!$A$2:$O11310,2,0)</f>
        <v>DRBR011</v>
      </c>
      <c r="G86" s="99" t="str">
        <f>VLOOKUP(E86,'LISTADO ATM'!$A$2:$B$893,2,0)</f>
        <v xml:space="preserve">ATM Oficina Isabel La Católica I </v>
      </c>
      <c r="H86" s="99" t="str">
        <f>VLOOKUP(E86,VIP!$A$2:$O16231,7,FALSE)</f>
        <v>Si</v>
      </c>
      <c r="I86" s="99" t="str">
        <f>VLOOKUP(E86,VIP!$A$2:$O8196,8,FALSE)</f>
        <v>Si</v>
      </c>
      <c r="J86" s="99" t="str">
        <f>VLOOKUP(E86,VIP!$A$2:$O8146,8,FALSE)</f>
        <v>Si</v>
      </c>
      <c r="K86" s="99" t="str">
        <f>VLOOKUP(E86,VIP!$A$2:$O11720,6,0)</f>
        <v>NO</v>
      </c>
      <c r="L86" s="110" t="s">
        <v>2430</v>
      </c>
      <c r="M86" s="107" t="s">
        <v>2509</v>
      </c>
      <c r="N86" s="106" t="s">
        <v>2481</v>
      </c>
      <c r="O86" s="104" t="s">
        <v>2483</v>
      </c>
      <c r="P86" s="104"/>
      <c r="Q86" s="118">
        <v>44211.451388888891</v>
      </c>
    </row>
    <row r="87" spans="1:17" ht="18" x14ac:dyDescent="0.25">
      <c r="A87" s="85" t="str">
        <f>VLOOKUP(E87,'LISTADO ATM'!$A$2:$C$894,3,0)</f>
        <v>DISTRITO NACIONAL</v>
      </c>
      <c r="B87" s="116">
        <v>335764514</v>
      </c>
      <c r="C87" s="105">
        <v>44211.416608796295</v>
      </c>
      <c r="D87" s="104" t="s">
        <v>2477</v>
      </c>
      <c r="E87" s="100">
        <v>696</v>
      </c>
      <c r="F87" s="85" t="str">
        <f>VLOOKUP(E87,VIP!$A$2:$O11309,2,0)</f>
        <v>DRBR696</v>
      </c>
      <c r="G87" s="99" t="str">
        <f>VLOOKUP(E87,'LISTADO ATM'!$A$2:$B$893,2,0)</f>
        <v>ATM Olé Jacobo Majluta</v>
      </c>
      <c r="H87" s="99" t="str">
        <f>VLOOKUP(E87,VIP!$A$2:$O16230,7,FALSE)</f>
        <v>Si</v>
      </c>
      <c r="I87" s="99" t="str">
        <f>VLOOKUP(E87,VIP!$A$2:$O8195,8,FALSE)</f>
        <v>Si</v>
      </c>
      <c r="J87" s="99" t="str">
        <f>VLOOKUP(E87,VIP!$A$2:$O8145,8,FALSE)</f>
        <v>Si</v>
      </c>
      <c r="K87" s="99" t="str">
        <f>VLOOKUP(E87,VIP!$A$2:$O11719,6,0)</f>
        <v>NO</v>
      </c>
      <c r="L87" s="110" t="s">
        <v>2430</v>
      </c>
      <c r="M87" s="107" t="s">
        <v>2509</v>
      </c>
      <c r="N87" s="106" t="s">
        <v>2481</v>
      </c>
      <c r="O87" s="104" t="s">
        <v>2483</v>
      </c>
      <c r="P87" s="104"/>
      <c r="Q87" s="118">
        <v>44211.611111111109</v>
      </c>
    </row>
    <row r="88" spans="1:17" ht="18" x14ac:dyDescent="0.25">
      <c r="A88" s="85" t="str">
        <f>VLOOKUP(E88,'LISTADO ATM'!$A$2:$C$894,3,0)</f>
        <v>SUR</v>
      </c>
      <c r="B88" s="116">
        <v>335764520</v>
      </c>
      <c r="C88" s="105">
        <v>44211.418495370373</v>
      </c>
      <c r="D88" s="104" t="s">
        <v>2477</v>
      </c>
      <c r="E88" s="100">
        <v>301</v>
      </c>
      <c r="F88" s="85" t="str">
        <f>VLOOKUP(E88,VIP!$A$2:$O11308,2,0)</f>
        <v>DRBR301</v>
      </c>
      <c r="G88" s="99" t="str">
        <f>VLOOKUP(E88,'LISTADO ATM'!$A$2:$B$893,2,0)</f>
        <v xml:space="preserve">ATM UNP Alfa y Omega (Barahona) </v>
      </c>
      <c r="H88" s="99" t="str">
        <f>VLOOKUP(E88,VIP!$A$2:$O16229,7,FALSE)</f>
        <v>Si</v>
      </c>
      <c r="I88" s="99" t="str">
        <f>VLOOKUP(E88,VIP!$A$2:$O8194,8,FALSE)</f>
        <v>Si</v>
      </c>
      <c r="J88" s="99" t="str">
        <f>VLOOKUP(E88,VIP!$A$2:$O8144,8,FALSE)</f>
        <v>Si</v>
      </c>
      <c r="K88" s="99" t="str">
        <f>VLOOKUP(E88,VIP!$A$2:$O11718,6,0)</f>
        <v>NO</v>
      </c>
      <c r="L88" s="110" t="s">
        <v>2430</v>
      </c>
      <c r="M88" s="107" t="s">
        <v>2509</v>
      </c>
      <c r="N88" s="106" t="s">
        <v>2481</v>
      </c>
      <c r="O88" s="104" t="s">
        <v>2483</v>
      </c>
      <c r="P88" s="104"/>
      <c r="Q88" s="118">
        <v>44211.609722222223</v>
      </c>
    </row>
    <row r="89" spans="1:17" ht="18" x14ac:dyDescent="0.25">
      <c r="A89" s="85" t="str">
        <f>VLOOKUP(E89,'LISTADO ATM'!$A$2:$C$894,3,0)</f>
        <v>DISTRITO NACIONAL</v>
      </c>
      <c r="B89" s="116">
        <v>335764526</v>
      </c>
      <c r="C89" s="105">
        <v>44211.42114583333</v>
      </c>
      <c r="D89" s="104" t="s">
        <v>2477</v>
      </c>
      <c r="E89" s="100">
        <v>707</v>
      </c>
      <c r="F89" s="85" t="str">
        <f>VLOOKUP(E89,VIP!$A$2:$O11307,2,0)</f>
        <v>DRBR707</v>
      </c>
      <c r="G89" s="99" t="str">
        <f>VLOOKUP(E89,'LISTADO ATM'!$A$2:$B$893,2,0)</f>
        <v xml:space="preserve">ATM IAD </v>
      </c>
      <c r="H89" s="99" t="str">
        <f>VLOOKUP(E89,VIP!$A$2:$O16228,7,FALSE)</f>
        <v>No</v>
      </c>
      <c r="I89" s="99" t="str">
        <f>VLOOKUP(E89,VIP!$A$2:$O8193,8,FALSE)</f>
        <v>No</v>
      </c>
      <c r="J89" s="99" t="str">
        <f>VLOOKUP(E89,VIP!$A$2:$O8143,8,FALSE)</f>
        <v>No</v>
      </c>
      <c r="K89" s="99" t="str">
        <f>VLOOKUP(E89,VIP!$A$2:$O11717,6,0)</f>
        <v>NO</v>
      </c>
      <c r="L89" s="110" t="s">
        <v>2466</v>
      </c>
      <c r="M89" s="107" t="s">
        <v>2509</v>
      </c>
      <c r="N89" s="106" t="s">
        <v>2481</v>
      </c>
      <c r="O89" s="104" t="s">
        <v>2483</v>
      </c>
      <c r="P89" s="104"/>
      <c r="Q89" s="118">
        <v>44211.600694444445</v>
      </c>
    </row>
    <row r="90" spans="1:17" ht="18" x14ac:dyDescent="0.25">
      <c r="A90" s="85" t="str">
        <f>VLOOKUP(E90,'LISTADO ATM'!$A$2:$C$894,3,0)</f>
        <v>SUR</v>
      </c>
      <c r="B90" s="116">
        <v>335764583</v>
      </c>
      <c r="C90" s="105">
        <v>44211.439895833333</v>
      </c>
      <c r="D90" s="104" t="s">
        <v>2189</v>
      </c>
      <c r="E90" s="100">
        <v>135</v>
      </c>
      <c r="F90" s="85" t="str">
        <f>VLOOKUP(E90,VIP!$A$2:$O11306,2,0)</f>
        <v>DRBR135</v>
      </c>
      <c r="G90" s="99" t="str">
        <f>VLOOKUP(E90,'LISTADO ATM'!$A$2:$B$893,2,0)</f>
        <v xml:space="preserve">ATM Oficina Las Dunas Baní </v>
      </c>
      <c r="H90" s="99" t="str">
        <f>VLOOKUP(E90,VIP!$A$2:$O16227,7,FALSE)</f>
        <v>Si</v>
      </c>
      <c r="I90" s="99" t="str">
        <f>VLOOKUP(E90,VIP!$A$2:$O8192,8,FALSE)</f>
        <v>Si</v>
      </c>
      <c r="J90" s="99" t="str">
        <f>VLOOKUP(E90,VIP!$A$2:$O8142,8,FALSE)</f>
        <v>Si</v>
      </c>
      <c r="K90" s="99" t="str">
        <f>VLOOKUP(E90,VIP!$A$2:$O11716,6,0)</f>
        <v>SI</v>
      </c>
      <c r="L90" s="110" t="s">
        <v>2463</v>
      </c>
      <c r="M90" s="107" t="s">
        <v>2509</v>
      </c>
      <c r="N90" s="106" t="s">
        <v>2481</v>
      </c>
      <c r="O90" s="104" t="s">
        <v>2484</v>
      </c>
      <c r="P90" s="104"/>
      <c r="Q90" s="118">
        <v>44211.613194444442</v>
      </c>
    </row>
    <row r="91" spans="1:17" ht="18" x14ac:dyDescent="0.25">
      <c r="A91" s="85" t="str">
        <f>VLOOKUP(E91,'LISTADO ATM'!$A$2:$C$894,3,0)</f>
        <v>SUR</v>
      </c>
      <c r="B91" s="116">
        <v>335764586</v>
      </c>
      <c r="C91" s="105">
        <v>44211.440798611111</v>
      </c>
      <c r="D91" s="104" t="s">
        <v>2477</v>
      </c>
      <c r="E91" s="100">
        <v>677</v>
      </c>
      <c r="F91" s="85" t="str">
        <f>VLOOKUP(E91,VIP!$A$2:$O11305,2,0)</f>
        <v>DRBR677</v>
      </c>
      <c r="G91" s="99" t="str">
        <f>VLOOKUP(E91,'LISTADO ATM'!$A$2:$B$893,2,0)</f>
        <v>ATM PBG Villa Jaragua</v>
      </c>
      <c r="H91" s="99" t="str">
        <f>VLOOKUP(E91,VIP!$A$2:$O16226,7,FALSE)</f>
        <v>Si</v>
      </c>
      <c r="I91" s="99" t="str">
        <f>VLOOKUP(E91,VIP!$A$2:$O8191,8,FALSE)</f>
        <v>Si</v>
      </c>
      <c r="J91" s="99" t="str">
        <f>VLOOKUP(E91,VIP!$A$2:$O8141,8,FALSE)</f>
        <v>Si</v>
      </c>
      <c r="K91" s="99" t="str">
        <f>VLOOKUP(E91,VIP!$A$2:$O11715,6,0)</f>
        <v>SI</v>
      </c>
      <c r="L91" s="110" t="s">
        <v>2430</v>
      </c>
      <c r="M91" s="107" t="s">
        <v>2509</v>
      </c>
      <c r="N91" s="106" t="s">
        <v>2481</v>
      </c>
      <c r="O91" s="104" t="s">
        <v>2483</v>
      </c>
      <c r="P91" s="104"/>
      <c r="Q91" s="118">
        <v>44211.609722222223</v>
      </c>
    </row>
    <row r="92" spans="1:17" ht="18" x14ac:dyDescent="0.25">
      <c r="A92" s="85" t="str">
        <f>VLOOKUP(E92,'LISTADO ATM'!$A$2:$C$894,3,0)</f>
        <v>ESTE</v>
      </c>
      <c r="B92" s="116">
        <v>335764618</v>
      </c>
      <c r="C92" s="105">
        <v>44211.45244212963</v>
      </c>
      <c r="D92" s="104" t="s">
        <v>2497</v>
      </c>
      <c r="E92" s="100">
        <v>121</v>
      </c>
      <c r="F92" s="85" t="str">
        <f>VLOOKUP(E92,VIP!$A$2:$O11329,2,0)</f>
        <v>DRBR121</v>
      </c>
      <c r="G92" s="99" t="str">
        <f>VLOOKUP(E92,'LISTADO ATM'!$A$2:$B$893,2,0)</f>
        <v xml:space="preserve">ATM Oficina Bayaguana </v>
      </c>
      <c r="H92" s="99" t="str">
        <f>VLOOKUP(E92,VIP!$A$2:$O16250,7,FALSE)</f>
        <v>Si</v>
      </c>
      <c r="I92" s="99" t="str">
        <f>VLOOKUP(E92,VIP!$A$2:$O8215,8,FALSE)</f>
        <v>Si</v>
      </c>
      <c r="J92" s="99" t="str">
        <f>VLOOKUP(E92,VIP!$A$2:$O8165,8,FALSE)</f>
        <v>Si</v>
      </c>
      <c r="K92" s="99" t="str">
        <f>VLOOKUP(E92,VIP!$A$2:$O11739,6,0)</f>
        <v>SI</v>
      </c>
      <c r="L92" s="110" t="s">
        <v>2441</v>
      </c>
      <c r="M92" s="107" t="s">
        <v>2509</v>
      </c>
      <c r="N92" s="118" t="s">
        <v>2510</v>
      </c>
      <c r="O92" s="104" t="s">
        <v>2511</v>
      </c>
      <c r="P92" s="107" t="s">
        <v>2513</v>
      </c>
      <c r="Q92" s="107" t="s">
        <v>2441</v>
      </c>
    </row>
    <row r="93" spans="1:17" ht="18" x14ac:dyDescent="0.25">
      <c r="A93" s="85" t="str">
        <f>VLOOKUP(E93,'LISTADO ATM'!$A$2:$C$894,3,0)</f>
        <v>DISTRITO NACIONAL</v>
      </c>
      <c r="B93" s="116">
        <v>335764669</v>
      </c>
      <c r="C93" s="105">
        <v>44211.468136574076</v>
      </c>
      <c r="D93" s="104" t="s">
        <v>2477</v>
      </c>
      <c r="E93" s="100">
        <v>390</v>
      </c>
      <c r="F93" s="85" t="str">
        <f>VLOOKUP(E93,VIP!$A$2:$O11365,2,0)</f>
        <v>DRBR390</v>
      </c>
      <c r="G93" s="99" t="str">
        <f>VLOOKUP(E93,'LISTADO ATM'!$A$2:$B$893,2,0)</f>
        <v xml:space="preserve">ATM Oficina Boca Chica II </v>
      </c>
      <c r="H93" s="99" t="str">
        <f>VLOOKUP(E93,VIP!$A$2:$O16286,7,FALSE)</f>
        <v>Si</v>
      </c>
      <c r="I93" s="99" t="str">
        <f>VLOOKUP(E93,VIP!$A$2:$O8251,8,FALSE)</f>
        <v>Si</v>
      </c>
      <c r="J93" s="99" t="str">
        <f>VLOOKUP(E93,VIP!$A$2:$O8201,8,FALSE)</f>
        <v>Si</v>
      </c>
      <c r="K93" s="99" t="str">
        <f>VLOOKUP(E93,VIP!$A$2:$O11775,6,0)</f>
        <v>NO</v>
      </c>
      <c r="L93" s="110" t="s">
        <v>2430</v>
      </c>
      <c r="M93" s="107" t="s">
        <v>2509</v>
      </c>
      <c r="N93" s="106" t="s">
        <v>2481</v>
      </c>
      <c r="O93" s="104" t="s">
        <v>2483</v>
      </c>
      <c r="P93" s="104"/>
      <c r="Q93" s="118">
        <v>44211.607638888891</v>
      </c>
    </row>
    <row r="94" spans="1:17" ht="18" x14ac:dyDescent="0.25">
      <c r="A94" s="85" t="str">
        <f>VLOOKUP(E94,'LISTADO ATM'!$A$2:$C$894,3,0)</f>
        <v>DISTRITO NACIONAL</v>
      </c>
      <c r="B94" s="116">
        <v>335764681</v>
      </c>
      <c r="C94" s="105">
        <v>44211.471053240741</v>
      </c>
      <c r="D94" s="104" t="s">
        <v>2497</v>
      </c>
      <c r="E94" s="100">
        <v>527</v>
      </c>
      <c r="F94" s="85" t="str">
        <f>VLOOKUP(E94,VIP!$A$2:$O11364,2,0)</f>
        <v>DRBR527</v>
      </c>
      <c r="G94" s="99" t="str">
        <f>VLOOKUP(E94,'LISTADO ATM'!$A$2:$B$893,2,0)</f>
        <v>ATM Oficina Zona Oriental II</v>
      </c>
      <c r="H94" s="99" t="str">
        <f>VLOOKUP(E94,VIP!$A$2:$O16285,7,FALSE)</f>
        <v>Si</v>
      </c>
      <c r="I94" s="99" t="str">
        <f>VLOOKUP(E94,VIP!$A$2:$O8250,8,FALSE)</f>
        <v>Si</v>
      </c>
      <c r="J94" s="99" t="str">
        <f>VLOOKUP(E94,VIP!$A$2:$O8200,8,FALSE)</f>
        <v>Si</v>
      </c>
      <c r="K94" s="99" t="str">
        <f>VLOOKUP(E94,VIP!$A$2:$O11774,6,0)</f>
        <v>SI</v>
      </c>
      <c r="L94" s="110" t="s">
        <v>2430</v>
      </c>
      <c r="M94" s="107" t="s">
        <v>2509</v>
      </c>
      <c r="N94" s="106" t="s">
        <v>2481</v>
      </c>
      <c r="O94" s="104" t="s">
        <v>2499</v>
      </c>
      <c r="P94" s="104"/>
      <c r="Q94" s="160">
        <v>44211.737500000003</v>
      </c>
    </row>
    <row r="95" spans="1:17" ht="18" x14ac:dyDescent="0.25">
      <c r="A95" s="85" t="str">
        <f>VLOOKUP(E95,'LISTADO ATM'!$A$2:$C$894,3,0)</f>
        <v>DISTRITO NACIONAL</v>
      </c>
      <c r="B95" s="116">
        <v>335764689</v>
      </c>
      <c r="C95" s="105">
        <v>44211.47284722222</v>
      </c>
      <c r="D95" s="104" t="s">
        <v>2477</v>
      </c>
      <c r="E95" s="100">
        <v>958</v>
      </c>
      <c r="F95" s="85" t="str">
        <f>VLOOKUP(E95,VIP!$A$2:$O11363,2,0)</f>
        <v>DRBR958</v>
      </c>
      <c r="G95" s="99" t="str">
        <f>VLOOKUP(E95,'LISTADO ATM'!$A$2:$B$893,2,0)</f>
        <v xml:space="preserve">ATM Olé Aut. San Isidro </v>
      </c>
      <c r="H95" s="99" t="str">
        <f>VLOOKUP(E95,VIP!$A$2:$O16284,7,FALSE)</f>
        <v>Si</v>
      </c>
      <c r="I95" s="99" t="str">
        <f>VLOOKUP(E95,VIP!$A$2:$O8249,8,FALSE)</f>
        <v>Si</v>
      </c>
      <c r="J95" s="99" t="str">
        <f>VLOOKUP(E95,VIP!$A$2:$O8199,8,FALSE)</f>
        <v>Si</v>
      </c>
      <c r="K95" s="99" t="str">
        <f>VLOOKUP(E95,VIP!$A$2:$O11773,6,0)</f>
        <v>NO</v>
      </c>
      <c r="L95" s="110" t="s">
        <v>2430</v>
      </c>
      <c r="M95" s="109" t="s">
        <v>2473</v>
      </c>
      <c r="N95" s="106" t="s">
        <v>2481</v>
      </c>
      <c r="O95" s="104" t="s">
        <v>2483</v>
      </c>
      <c r="P95" s="104"/>
      <c r="Q95" s="109" t="s">
        <v>2430</v>
      </c>
    </row>
    <row r="96" spans="1:17" ht="18" x14ac:dyDescent="0.25">
      <c r="A96" s="85" t="str">
        <f>VLOOKUP(E96,'LISTADO ATM'!$A$2:$C$894,3,0)</f>
        <v>DISTRITO NACIONAL</v>
      </c>
      <c r="B96" s="116">
        <v>335764690</v>
      </c>
      <c r="C96" s="105">
        <v>44211.473032407404</v>
      </c>
      <c r="D96" s="104" t="s">
        <v>2189</v>
      </c>
      <c r="E96" s="100">
        <v>264</v>
      </c>
      <c r="F96" s="85" t="str">
        <f>VLOOKUP(E96,VIP!$A$2:$O11362,2,0)</f>
        <v>DRBR264</v>
      </c>
      <c r="G96" s="99" t="str">
        <f>VLOOKUP(E96,'LISTADO ATM'!$A$2:$B$893,2,0)</f>
        <v xml:space="preserve">ATM S/M Nacional Independencia </v>
      </c>
      <c r="H96" s="99" t="str">
        <f>VLOOKUP(E96,VIP!$A$2:$O16283,7,FALSE)</f>
        <v>Si</v>
      </c>
      <c r="I96" s="99" t="str">
        <f>VLOOKUP(E96,VIP!$A$2:$O8248,8,FALSE)</f>
        <v>Si</v>
      </c>
      <c r="J96" s="99" t="str">
        <f>VLOOKUP(E96,VIP!$A$2:$O8198,8,FALSE)</f>
        <v>Si</v>
      </c>
      <c r="K96" s="99" t="str">
        <f>VLOOKUP(E96,VIP!$A$2:$O11772,6,0)</f>
        <v>SI</v>
      </c>
      <c r="L96" s="110" t="s">
        <v>2463</v>
      </c>
      <c r="M96" s="109" t="s">
        <v>2473</v>
      </c>
      <c r="N96" s="106" t="s">
        <v>2481</v>
      </c>
      <c r="O96" s="104" t="s">
        <v>2484</v>
      </c>
      <c r="P96" s="104"/>
      <c r="Q96" s="109" t="s">
        <v>2463</v>
      </c>
    </row>
    <row r="97" spans="1:17" ht="18" x14ac:dyDescent="0.25">
      <c r="A97" s="85" t="str">
        <f>VLOOKUP(E97,'LISTADO ATM'!$A$2:$C$894,3,0)</f>
        <v>DISTRITO NACIONAL</v>
      </c>
      <c r="B97" s="116">
        <v>335764697</v>
      </c>
      <c r="C97" s="105">
        <v>44211.475312499999</v>
      </c>
      <c r="D97" s="104" t="s">
        <v>2189</v>
      </c>
      <c r="E97" s="100">
        <v>983</v>
      </c>
      <c r="F97" s="85" t="str">
        <f>VLOOKUP(E97,VIP!$A$2:$O11361,2,0)</f>
        <v>DRBR983</v>
      </c>
      <c r="G97" s="99" t="str">
        <f>VLOOKUP(E97,'LISTADO ATM'!$A$2:$B$893,2,0)</f>
        <v xml:space="preserve">ATM Bravo República de Colombia </v>
      </c>
      <c r="H97" s="99" t="str">
        <f>VLOOKUP(E97,VIP!$A$2:$O16282,7,FALSE)</f>
        <v>Si</v>
      </c>
      <c r="I97" s="99" t="str">
        <f>VLOOKUP(E97,VIP!$A$2:$O8247,8,FALSE)</f>
        <v>No</v>
      </c>
      <c r="J97" s="99" t="str">
        <f>VLOOKUP(E97,VIP!$A$2:$O8197,8,FALSE)</f>
        <v>No</v>
      </c>
      <c r="K97" s="99" t="str">
        <f>VLOOKUP(E97,VIP!$A$2:$O11771,6,0)</f>
        <v>NO</v>
      </c>
      <c r="L97" s="110" t="s">
        <v>2228</v>
      </c>
      <c r="M97" s="159" t="s">
        <v>2509</v>
      </c>
      <c r="N97" s="106" t="s">
        <v>2481</v>
      </c>
      <c r="O97" s="104" t="s">
        <v>2484</v>
      </c>
      <c r="P97" s="104"/>
      <c r="Q97" s="160">
        <v>44211.760416666664</v>
      </c>
    </row>
    <row r="98" spans="1:17" ht="18" x14ac:dyDescent="0.25">
      <c r="A98" s="85" t="str">
        <f>VLOOKUP(E98,'LISTADO ATM'!$A$2:$C$894,3,0)</f>
        <v>DISTRITO NACIONAL</v>
      </c>
      <c r="B98" s="116">
        <v>335764703</v>
      </c>
      <c r="C98" s="105">
        <v>44211.477152777778</v>
      </c>
      <c r="D98" s="104" t="s">
        <v>2189</v>
      </c>
      <c r="E98" s="100">
        <v>338</v>
      </c>
      <c r="F98" s="85" t="str">
        <f>VLOOKUP(E98,VIP!$A$2:$O11360,2,0)</f>
        <v>DRBR338</v>
      </c>
      <c r="G98" s="99" t="str">
        <f>VLOOKUP(E98,'LISTADO ATM'!$A$2:$B$893,2,0)</f>
        <v>ATM S/M Aprezio Pantoja</v>
      </c>
      <c r="H98" s="99" t="str">
        <f>VLOOKUP(E98,VIP!$A$2:$O16281,7,FALSE)</f>
        <v>Si</v>
      </c>
      <c r="I98" s="99" t="str">
        <f>VLOOKUP(E98,VIP!$A$2:$O8246,8,FALSE)</f>
        <v>Si</v>
      </c>
      <c r="J98" s="99" t="str">
        <f>VLOOKUP(E98,VIP!$A$2:$O8196,8,FALSE)</f>
        <v>Si</v>
      </c>
      <c r="K98" s="99" t="str">
        <f>VLOOKUP(E98,VIP!$A$2:$O11770,6,0)</f>
        <v>NO</v>
      </c>
      <c r="L98" s="110" t="s">
        <v>2463</v>
      </c>
      <c r="M98" s="109" t="s">
        <v>2473</v>
      </c>
      <c r="N98" s="106" t="s">
        <v>2481</v>
      </c>
      <c r="O98" s="104" t="s">
        <v>2484</v>
      </c>
      <c r="P98" s="104"/>
      <c r="Q98" s="109" t="s">
        <v>2463</v>
      </c>
    </row>
    <row r="99" spans="1:17" ht="18" x14ac:dyDescent="0.25">
      <c r="A99" s="85" t="str">
        <f>VLOOKUP(E99,'LISTADO ATM'!$A$2:$C$894,3,0)</f>
        <v>DISTRITO NACIONAL</v>
      </c>
      <c r="B99" s="116">
        <v>335764720</v>
      </c>
      <c r="C99" s="105">
        <v>44211.484363425923</v>
      </c>
      <c r="D99" s="104" t="s">
        <v>2189</v>
      </c>
      <c r="E99" s="100">
        <v>697</v>
      </c>
      <c r="F99" s="85" t="str">
        <f>VLOOKUP(E99,VIP!$A$2:$O11359,2,0)</f>
        <v>DRBR697</v>
      </c>
      <c r="G99" s="99" t="str">
        <f>VLOOKUP(E99,'LISTADO ATM'!$A$2:$B$893,2,0)</f>
        <v>ATM Hipermercado Olé Ciudad Juan Bosch</v>
      </c>
      <c r="H99" s="99" t="str">
        <f>VLOOKUP(E99,VIP!$A$2:$O16280,7,FALSE)</f>
        <v>Si</v>
      </c>
      <c r="I99" s="99" t="str">
        <f>VLOOKUP(E99,VIP!$A$2:$O8245,8,FALSE)</f>
        <v>Si</v>
      </c>
      <c r="J99" s="99" t="str">
        <f>VLOOKUP(E99,VIP!$A$2:$O8195,8,FALSE)</f>
        <v>Si</v>
      </c>
      <c r="K99" s="99" t="str">
        <f>VLOOKUP(E99,VIP!$A$2:$O11769,6,0)</f>
        <v>NO</v>
      </c>
      <c r="L99" s="110" t="s">
        <v>2228</v>
      </c>
      <c r="M99" s="159" t="s">
        <v>2509</v>
      </c>
      <c r="N99" s="106" t="s">
        <v>2481</v>
      </c>
      <c r="O99" s="104" t="s">
        <v>2484</v>
      </c>
      <c r="P99" s="104"/>
      <c r="Q99" s="160">
        <v>44211.76458333333</v>
      </c>
    </row>
    <row r="100" spans="1:17" ht="18" x14ac:dyDescent="0.25">
      <c r="A100" s="85" t="str">
        <f>VLOOKUP(E100,'LISTADO ATM'!$A$2:$C$894,3,0)</f>
        <v>DISTRITO NACIONAL</v>
      </c>
      <c r="B100" s="116">
        <v>335764722</v>
      </c>
      <c r="C100" s="105">
        <v>44211.485706018517</v>
      </c>
      <c r="D100" s="104" t="s">
        <v>2189</v>
      </c>
      <c r="E100" s="100">
        <v>115</v>
      </c>
      <c r="F100" s="85" t="str">
        <f>VLOOKUP(E100,VIP!$A$2:$O11358,2,0)</f>
        <v>DRBR115</v>
      </c>
      <c r="G100" s="99" t="str">
        <f>VLOOKUP(E100,'LISTADO ATM'!$A$2:$B$893,2,0)</f>
        <v xml:space="preserve">ATM Oficina Megacentro I </v>
      </c>
      <c r="H100" s="99" t="str">
        <f>VLOOKUP(E100,VIP!$A$2:$O16279,7,FALSE)</f>
        <v>Si</v>
      </c>
      <c r="I100" s="99" t="str">
        <f>VLOOKUP(E100,VIP!$A$2:$O8244,8,FALSE)</f>
        <v>Si</v>
      </c>
      <c r="J100" s="99" t="str">
        <f>VLOOKUP(E100,VIP!$A$2:$O8194,8,FALSE)</f>
        <v>Si</v>
      </c>
      <c r="K100" s="99" t="str">
        <f>VLOOKUP(E100,VIP!$A$2:$O11768,6,0)</f>
        <v>SI</v>
      </c>
      <c r="L100" s="110" t="s">
        <v>2254</v>
      </c>
      <c r="M100" s="109" t="s">
        <v>2473</v>
      </c>
      <c r="N100" s="106" t="s">
        <v>2481</v>
      </c>
      <c r="O100" s="104" t="s">
        <v>2484</v>
      </c>
      <c r="P100" s="104"/>
      <c r="Q100" s="109" t="s">
        <v>2254</v>
      </c>
    </row>
    <row r="101" spans="1:17" ht="18" x14ac:dyDescent="0.25">
      <c r="A101" s="85" t="str">
        <f>VLOOKUP(E101,'LISTADO ATM'!$A$2:$C$894,3,0)</f>
        <v>SUR</v>
      </c>
      <c r="B101" s="116">
        <v>335764726</v>
      </c>
      <c r="C101" s="105">
        <v>44211.487997685188</v>
      </c>
      <c r="D101" s="104" t="s">
        <v>2189</v>
      </c>
      <c r="E101" s="100">
        <v>5</v>
      </c>
      <c r="F101" s="85" t="str">
        <f>VLOOKUP(E101,VIP!$A$2:$O11357,2,0)</f>
        <v>DRBR005</v>
      </c>
      <c r="G101" s="99" t="str">
        <f>VLOOKUP(E101,'LISTADO ATM'!$A$2:$B$893,2,0)</f>
        <v>ATM Oficina Autoservicio Villa Ofelia (San Juan)</v>
      </c>
      <c r="H101" s="99" t="str">
        <f>VLOOKUP(E101,VIP!$A$2:$O16278,7,FALSE)</f>
        <v>Si</v>
      </c>
      <c r="I101" s="99" t="str">
        <f>VLOOKUP(E101,VIP!$A$2:$O8243,8,FALSE)</f>
        <v>Si</v>
      </c>
      <c r="J101" s="99" t="str">
        <f>VLOOKUP(E101,VIP!$A$2:$O8193,8,FALSE)</f>
        <v>Si</v>
      </c>
      <c r="K101" s="99" t="str">
        <f>VLOOKUP(E101,VIP!$A$2:$O11767,6,0)</f>
        <v>NO</v>
      </c>
      <c r="L101" s="110" t="s">
        <v>2228</v>
      </c>
      <c r="M101" s="159" t="s">
        <v>2509</v>
      </c>
      <c r="N101" s="106" t="s">
        <v>2481</v>
      </c>
      <c r="O101" s="104" t="s">
        <v>2484</v>
      </c>
      <c r="P101" s="104"/>
      <c r="Q101" s="160">
        <v>44211.755555555559</v>
      </c>
    </row>
    <row r="102" spans="1:17" ht="18" x14ac:dyDescent="0.25">
      <c r="A102" s="85" t="str">
        <f>VLOOKUP(E102,'LISTADO ATM'!$A$2:$C$894,3,0)</f>
        <v>DISTRITO NACIONAL</v>
      </c>
      <c r="B102" s="116">
        <v>335764730</v>
      </c>
      <c r="C102" s="105">
        <v>44211.489016203705</v>
      </c>
      <c r="D102" s="104" t="s">
        <v>2189</v>
      </c>
      <c r="E102" s="100">
        <v>486</v>
      </c>
      <c r="F102" s="85" t="str">
        <f>VLOOKUP(E102,VIP!$A$2:$O11356,2,0)</f>
        <v>DRBR486</v>
      </c>
      <c r="G102" s="99" t="str">
        <f>VLOOKUP(E102,'LISTADO ATM'!$A$2:$B$893,2,0)</f>
        <v xml:space="preserve">ATM Olé La Caleta </v>
      </c>
      <c r="H102" s="99" t="str">
        <f>VLOOKUP(E102,VIP!$A$2:$O16277,7,FALSE)</f>
        <v>Si</v>
      </c>
      <c r="I102" s="99" t="str">
        <f>VLOOKUP(E102,VIP!$A$2:$O8242,8,FALSE)</f>
        <v>Si</v>
      </c>
      <c r="J102" s="99" t="str">
        <f>VLOOKUP(E102,VIP!$A$2:$O8192,8,FALSE)</f>
        <v>Si</v>
      </c>
      <c r="K102" s="99" t="str">
        <f>VLOOKUP(E102,VIP!$A$2:$O11766,6,0)</f>
        <v>NO</v>
      </c>
      <c r="L102" s="110" t="s">
        <v>2502</v>
      </c>
      <c r="M102" s="109" t="s">
        <v>2473</v>
      </c>
      <c r="N102" s="106" t="s">
        <v>2481</v>
      </c>
      <c r="O102" s="104" t="s">
        <v>2484</v>
      </c>
      <c r="P102" s="104"/>
      <c r="Q102" s="109" t="s">
        <v>2502</v>
      </c>
    </row>
    <row r="103" spans="1:17" ht="18" x14ac:dyDescent="0.25">
      <c r="A103" s="85" t="str">
        <f>VLOOKUP(E103,'LISTADO ATM'!$A$2:$C$894,3,0)</f>
        <v>DISTRITO NACIONAL</v>
      </c>
      <c r="B103" s="116">
        <v>335764739</v>
      </c>
      <c r="C103" s="105">
        <v>44211.4924537037</v>
      </c>
      <c r="D103" s="104" t="s">
        <v>2189</v>
      </c>
      <c r="E103" s="100">
        <v>235</v>
      </c>
      <c r="F103" s="85" t="str">
        <f>VLOOKUP(E103,VIP!$A$2:$O11355,2,0)</f>
        <v>DRBR235</v>
      </c>
      <c r="G103" s="99" t="str">
        <f>VLOOKUP(E103,'LISTADO ATM'!$A$2:$B$893,2,0)</f>
        <v xml:space="preserve">ATM Oficina Multicentro La Sirena San Isidro </v>
      </c>
      <c r="H103" s="99" t="str">
        <f>VLOOKUP(E103,VIP!$A$2:$O16276,7,FALSE)</f>
        <v>Si</v>
      </c>
      <c r="I103" s="99" t="str">
        <f>VLOOKUP(E103,VIP!$A$2:$O8241,8,FALSE)</f>
        <v>Si</v>
      </c>
      <c r="J103" s="99" t="str">
        <f>VLOOKUP(E103,VIP!$A$2:$O8191,8,FALSE)</f>
        <v>Si</v>
      </c>
      <c r="K103" s="99" t="str">
        <f>VLOOKUP(E103,VIP!$A$2:$O11765,6,0)</f>
        <v>SI</v>
      </c>
      <c r="L103" s="110" t="s">
        <v>2463</v>
      </c>
      <c r="M103" s="109" t="s">
        <v>2473</v>
      </c>
      <c r="N103" s="106" t="s">
        <v>2481</v>
      </c>
      <c r="O103" s="104" t="s">
        <v>2484</v>
      </c>
      <c r="P103" s="104"/>
      <c r="Q103" s="109" t="s">
        <v>2463</v>
      </c>
    </row>
    <row r="104" spans="1:17" ht="18" x14ac:dyDescent="0.25">
      <c r="A104" s="85" t="str">
        <f>VLOOKUP(E104,'LISTADO ATM'!$A$2:$C$894,3,0)</f>
        <v>NORTE</v>
      </c>
      <c r="B104" s="116">
        <v>335764765</v>
      </c>
      <c r="C104" s="105">
        <v>44211.498194444444</v>
      </c>
      <c r="D104" s="104" t="s">
        <v>2497</v>
      </c>
      <c r="E104" s="100">
        <v>746</v>
      </c>
      <c r="F104" s="85" t="str">
        <f>VLOOKUP(E104,VIP!$A$2:$O11354,2,0)</f>
        <v>DRBR156</v>
      </c>
      <c r="G104" s="99" t="str">
        <f>VLOOKUP(E104,'LISTADO ATM'!$A$2:$B$893,2,0)</f>
        <v xml:space="preserve">ATM Oficina Las Terrenas </v>
      </c>
      <c r="H104" s="99" t="str">
        <f>VLOOKUP(E104,VIP!$A$2:$O16275,7,FALSE)</f>
        <v>Si</v>
      </c>
      <c r="I104" s="99" t="str">
        <f>VLOOKUP(E104,VIP!$A$2:$O8240,8,FALSE)</f>
        <v>Si</v>
      </c>
      <c r="J104" s="99" t="str">
        <f>VLOOKUP(E104,VIP!$A$2:$O8190,8,FALSE)</f>
        <v>Si</v>
      </c>
      <c r="K104" s="99" t="str">
        <f>VLOOKUP(E104,VIP!$A$2:$O11764,6,0)</f>
        <v>SI</v>
      </c>
      <c r="L104" s="110" t="s">
        <v>2430</v>
      </c>
      <c r="M104" s="159" t="s">
        <v>2509</v>
      </c>
      <c r="N104" s="106" t="s">
        <v>2481</v>
      </c>
      <c r="O104" s="104" t="s">
        <v>2499</v>
      </c>
      <c r="P104" s="104"/>
      <c r="Q104" s="160">
        <v>43845.708333333336</v>
      </c>
    </row>
    <row r="105" spans="1:17" ht="18" x14ac:dyDescent="0.25">
      <c r="A105" s="85" t="str">
        <f>VLOOKUP(E105,'LISTADO ATM'!$A$2:$C$894,3,0)</f>
        <v>SUR</v>
      </c>
      <c r="B105" s="116">
        <v>335764776</v>
      </c>
      <c r="C105" s="105">
        <v>44211.500706018516</v>
      </c>
      <c r="D105" s="104" t="s">
        <v>2477</v>
      </c>
      <c r="E105" s="100">
        <v>249</v>
      </c>
      <c r="F105" s="85" t="str">
        <f>VLOOKUP(E105,VIP!$A$2:$O11353,2,0)</f>
        <v>DRBR249</v>
      </c>
      <c r="G105" s="99" t="str">
        <f>VLOOKUP(E105,'LISTADO ATM'!$A$2:$B$893,2,0)</f>
        <v xml:space="preserve">ATM Banco Agrícola Neiba </v>
      </c>
      <c r="H105" s="99" t="str">
        <f>VLOOKUP(E105,VIP!$A$2:$O16274,7,FALSE)</f>
        <v>Si</v>
      </c>
      <c r="I105" s="99" t="str">
        <f>VLOOKUP(E105,VIP!$A$2:$O8239,8,FALSE)</f>
        <v>Si</v>
      </c>
      <c r="J105" s="99" t="str">
        <f>VLOOKUP(E105,VIP!$A$2:$O8189,8,FALSE)</f>
        <v>Si</v>
      </c>
      <c r="K105" s="99" t="str">
        <f>VLOOKUP(E105,VIP!$A$2:$O11763,6,0)</f>
        <v>NO</v>
      </c>
      <c r="L105" s="110" t="s">
        <v>2430</v>
      </c>
      <c r="M105" s="107" t="s">
        <v>2509</v>
      </c>
      <c r="N105" s="106" t="s">
        <v>2481</v>
      </c>
      <c r="O105" s="104" t="s">
        <v>2483</v>
      </c>
      <c r="P105" s="104"/>
      <c r="Q105" s="118">
        <v>44211.607638888891</v>
      </c>
    </row>
    <row r="106" spans="1:17" ht="18" x14ac:dyDescent="0.25">
      <c r="A106" s="85" t="str">
        <f>VLOOKUP(E106,'LISTADO ATM'!$A$2:$C$894,3,0)</f>
        <v>DISTRITO NACIONAL</v>
      </c>
      <c r="B106" s="116">
        <v>335764777</v>
      </c>
      <c r="C106" s="105">
        <v>44211.501527777778</v>
      </c>
      <c r="D106" s="104" t="s">
        <v>2189</v>
      </c>
      <c r="E106" s="100">
        <v>231</v>
      </c>
      <c r="F106" s="85" t="str">
        <f>VLOOKUP(E106,VIP!$A$2:$O11352,2,0)</f>
        <v>DRBR231</v>
      </c>
      <c r="G106" s="99" t="str">
        <f>VLOOKUP(E106,'LISTADO ATM'!$A$2:$B$893,2,0)</f>
        <v xml:space="preserve">ATM Oficina Zona Oriental </v>
      </c>
      <c r="H106" s="99" t="str">
        <f>VLOOKUP(E106,VIP!$A$2:$O16273,7,FALSE)</f>
        <v>Si</v>
      </c>
      <c r="I106" s="99" t="str">
        <f>VLOOKUP(E106,VIP!$A$2:$O8238,8,FALSE)</f>
        <v>Si</v>
      </c>
      <c r="J106" s="99" t="str">
        <f>VLOOKUP(E106,VIP!$A$2:$O8188,8,FALSE)</f>
        <v>Si</v>
      </c>
      <c r="K106" s="99" t="str">
        <f>VLOOKUP(E106,VIP!$A$2:$O11762,6,0)</f>
        <v>SI</v>
      </c>
      <c r="L106" s="110" t="s">
        <v>2463</v>
      </c>
      <c r="M106" s="159" t="s">
        <v>2509</v>
      </c>
      <c r="N106" s="106" t="s">
        <v>2481</v>
      </c>
      <c r="O106" s="104" t="s">
        <v>2484</v>
      </c>
      <c r="P106" s="104"/>
      <c r="Q106" s="160">
        <v>44211.755555555559</v>
      </c>
    </row>
    <row r="107" spans="1:17" ht="18" x14ac:dyDescent="0.25">
      <c r="A107" s="85" t="str">
        <f>VLOOKUP(E107,'LISTADO ATM'!$A$2:$C$894,3,0)</f>
        <v>SUR</v>
      </c>
      <c r="B107" s="116">
        <v>335764783</v>
      </c>
      <c r="C107" s="105">
        <v>44211.503460648149</v>
      </c>
      <c r="D107" s="104" t="s">
        <v>2477</v>
      </c>
      <c r="E107" s="100">
        <v>356</v>
      </c>
      <c r="F107" s="85" t="str">
        <f>VLOOKUP(E107,VIP!$A$2:$O11351,2,0)</f>
        <v>DRBR356</v>
      </c>
      <c r="G107" s="99" t="str">
        <f>VLOOKUP(E107,'LISTADO ATM'!$A$2:$B$893,2,0)</f>
        <v xml:space="preserve">ATM Estación Sigma (San Cristóbal) </v>
      </c>
      <c r="H107" s="99" t="str">
        <f>VLOOKUP(E107,VIP!$A$2:$O16272,7,FALSE)</f>
        <v>Si</v>
      </c>
      <c r="I107" s="99" t="str">
        <f>VLOOKUP(E107,VIP!$A$2:$O8237,8,FALSE)</f>
        <v>Si</v>
      </c>
      <c r="J107" s="99" t="str">
        <f>VLOOKUP(E107,VIP!$A$2:$O8187,8,FALSE)</f>
        <v>Si</v>
      </c>
      <c r="K107" s="99" t="str">
        <f>VLOOKUP(E107,VIP!$A$2:$O11761,6,0)</f>
        <v>NO</v>
      </c>
      <c r="L107" s="110" t="s">
        <v>2430</v>
      </c>
      <c r="M107" s="109" t="s">
        <v>2473</v>
      </c>
      <c r="N107" s="106" t="s">
        <v>2481</v>
      </c>
      <c r="O107" s="104" t="s">
        <v>2483</v>
      </c>
      <c r="P107" s="104"/>
      <c r="Q107" s="109" t="s">
        <v>2430</v>
      </c>
    </row>
    <row r="108" spans="1:17" ht="18" x14ac:dyDescent="0.25">
      <c r="A108" s="85" t="str">
        <f>VLOOKUP(E108,'LISTADO ATM'!$A$2:$C$894,3,0)</f>
        <v>DISTRITO NACIONAL</v>
      </c>
      <c r="B108" s="116">
        <v>335764801</v>
      </c>
      <c r="C108" s="105">
        <v>44211.509293981479</v>
      </c>
      <c r="D108" s="104" t="s">
        <v>2189</v>
      </c>
      <c r="E108" s="100">
        <v>435</v>
      </c>
      <c r="F108" s="85" t="str">
        <f>VLOOKUP(E108,VIP!$A$2:$O11350,2,0)</f>
        <v>DRBR435</v>
      </c>
      <c r="G108" s="99" t="str">
        <f>VLOOKUP(E108,'LISTADO ATM'!$A$2:$B$893,2,0)</f>
        <v xml:space="preserve">ATM Autobanco Torre I </v>
      </c>
      <c r="H108" s="99" t="str">
        <f>VLOOKUP(E108,VIP!$A$2:$O16271,7,FALSE)</f>
        <v>Si</v>
      </c>
      <c r="I108" s="99" t="str">
        <f>VLOOKUP(E108,VIP!$A$2:$O8236,8,FALSE)</f>
        <v>Si</v>
      </c>
      <c r="J108" s="99" t="str">
        <f>VLOOKUP(E108,VIP!$A$2:$O8186,8,FALSE)</f>
        <v>Si</v>
      </c>
      <c r="K108" s="99" t="str">
        <f>VLOOKUP(E108,VIP!$A$2:$O11760,6,0)</f>
        <v>SI</v>
      </c>
      <c r="L108" s="110" t="s">
        <v>2228</v>
      </c>
      <c r="M108" s="109" t="s">
        <v>2473</v>
      </c>
      <c r="N108" s="106" t="s">
        <v>2481</v>
      </c>
      <c r="O108" s="104" t="s">
        <v>2484</v>
      </c>
      <c r="P108" s="104"/>
      <c r="Q108" s="109" t="s">
        <v>2228</v>
      </c>
    </row>
    <row r="109" spans="1:17" ht="18" x14ac:dyDescent="0.25">
      <c r="A109" s="85" t="str">
        <f>VLOOKUP(E109,'LISTADO ATM'!$A$2:$C$894,3,0)</f>
        <v>NORTE</v>
      </c>
      <c r="B109" s="116">
        <v>335764802</v>
      </c>
      <c r="C109" s="105">
        <v>44211.50949074074</v>
      </c>
      <c r="D109" s="104" t="s">
        <v>2500</v>
      </c>
      <c r="E109" s="100">
        <v>632</v>
      </c>
      <c r="F109" s="85" t="str">
        <f>VLOOKUP(E109,VIP!$A$2:$O11349,2,0)</f>
        <v>DRBR263</v>
      </c>
      <c r="G109" s="99" t="str">
        <f>VLOOKUP(E109,'LISTADO ATM'!$A$2:$B$893,2,0)</f>
        <v xml:space="preserve">ATM Autobanco Gurabo </v>
      </c>
      <c r="H109" s="99" t="str">
        <f>VLOOKUP(E109,VIP!$A$2:$O16270,7,FALSE)</f>
        <v>Si</v>
      </c>
      <c r="I109" s="99" t="str">
        <f>VLOOKUP(E109,VIP!$A$2:$O8235,8,FALSE)</f>
        <v>Si</v>
      </c>
      <c r="J109" s="99" t="str">
        <f>VLOOKUP(E109,VIP!$A$2:$O8185,8,FALSE)</f>
        <v>Si</v>
      </c>
      <c r="K109" s="99" t="str">
        <f>VLOOKUP(E109,VIP!$A$2:$O11759,6,0)</f>
        <v>NO</v>
      </c>
      <c r="L109" s="110" t="s">
        <v>2430</v>
      </c>
      <c r="M109" s="159" t="s">
        <v>2509</v>
      </c>
      <c r="N109" s="106" t="s">
        <v>2481</v>
      </c>
      <c r="O109" s="104" t="s">
        <v>2499</v>
      </c>
      <c r="P109" s="104"/>
      <c r="Q109" s="160">
        <v>43845.708333333336</v>
      </c>
    </row>
    <row r="110" spans="1:17" ht="18" x14ac:dyDescent="0.25">
      <c r="A110" s="85" t="str">
        <f>VLOOKUP(E110,'LISTADO ATM'!$A$2:$C$894,3,0)</f>
        <v>SUR</v>
      </c>
      <c r="B110" s="116">
        <v>335764809</v>
      </c>
      <c r="C110" s="105">
        <v>44211.512939814813</v>
      </c>
      <c r="D110" s="104" t="s">
        <v>2477</v>
      </c>
      <c r="E110" s="100">
        <v>48</v>
      </c>
      <c r="F110" s="85" t="str">
        <f>VLOOKUP(E110,VIP!$A$2:$O11348,2,0)</f>
        <v>DRBR048</v>
      </c>
      <c r="G110" s="99" t="str">
        <f>VLOOKUP(E110,'LISTADO ATM'!$A$2:$B$893,2,0)</f>
        <v xml:space="preserve">ATM Autoservicio Neiba I </v>
      </c>
      <c r="H110" s="99" t="str">
        <f>VLOOKUP(E110,VIP!$A$2:$O16269,7,FALSE)</f>
        <v>Si</v>
      </c>
      <c r="I110" s="99" t="str">
        <f>VLOOKUP(E110,VIP!$A$2:$O8234,8,FALSE)</f>
        <v>Si</v>
      </c>
      <c r="J110" s="99" t="str">
        <f>VLOOKUP(E110,VIP!$A$2:$O8184,8,FALSE)</f>
        <v>Si</v>
      </c>
      <c r="K110" s="99" t="str">
        <f>VLOOKUP(E110,VIP!$A$2:$O11758,6,0)</f>
        <v>SI</v>
      </c>
      <c r="L110" s="110" t="s">
        <v>2430</v>
      </c>
      <c r="M110" s="107" t="s">
        <v>2509</v>
      </c>
      <c r="N110" s="106" t="s">
        <v>2481</v>
      </c>
      <c r="O110" s="104" t="s">
        <v>2483</v>
      </c>
      <c r="P110" s="104"/>
      <c r="Q110" s="118">
        <v>44211.607638888891</v>
      </c>
    </row>
    <row r="111" spans="1:17" ht="18" x14ac:dyDescent="0.25">
      <c r="A111" s="85" t="str">
        <f>VLOOKUP(E111,'LISTADO ATM'!$A$2:$C$894,3,0)</f>
        <v>ESTE</v>
      </c>
      <c r="B111" s="116">
        <v>335764836</v>
      </c>
      <c r="C111" s="105">
        <v>44211.523287037038</v>
      </c>
      <c r="D111" s="104" t="s">
        <v>2189</v>
      </c>
      <c r="E111" s="100">
        <v>386</v>
      </c>
      <c r="F111" s="85" t="str">
        <f>VLOOKUP(E111,VIP!$A$2:$O11346,2,0)</f>
        <v>DRBR386</v>
      </c>
      <c r="G111" s="99" t="str">
        <f>VLOOKUP(E111,'LISTADO ATM'!$A$2:$B$893,2,0)</f>
        <v xml:space="preserve">ATM Plaza Verón II </v>
      </c>
      <c r="H111" s="99" t="str">
        <f>VLOOKUP(E111,VIP!$A$2:$O16267,7,FALSE)</f>
        <v>Si</v>
      </c>
      <c r="I111" s="99" t="str">
        <f>VLOOKUP(E111,VIP!$A$2:$O8232,8,FALSE)</f>
        <v>Si</v>
      </c>
      <c r="J111" s="99" t="str">
        <f>VLOOKUP(E111,VIP!$A$2:$O8182,8,FALSE)</f>
        <v>Si</v>
      </c>
      <c r="K111" s="99" t="str">
        <f>VLOOKUP(E111,VIP!$A$2:$O11756,6,0)</f>
        <v>NO</v>
      </c>
      <c r="L111" s="110" t="s">
        <v>2228</v>
      </c>
      <c r="M111" s="159" t="s">
        <v>2509</v>
      </c>
      <c r="N111" s="106" t="s">
        <v>2481</v>
      </c>
      <c r="O111" s="104" t="s">
        <v>2484</v>
      </c>
      <c r="P111" s="159"/>
      <c r="Q111" s="160">
        <v>44211.767361111109</v>
      </c>
    </row>
    <row r="112" spans="1:17" ht="18" x14ac:dyDescent="0.25">
      <c r="A112" s="85" t="str">
        <f>VLOOKUP(E112,'LISTADO ATM'!$A$2:$C$894,3,0)</f>
        <v>ESTE</v>
      </c>
      <c r="B112" s="116">
        <v>335764837</v>
      </c>
      <c r="C112" s="105">
        <v>44211.523981481485</v>
      </c>
      <c r="D112" s="104" t="s">
        <v>2189</v>
      </c>
      <c r="E112" s="100">
        <v>399</v>
      </c>
      <c r="F112" s="85" t="str">
        <f>VLOOKUP(E112,VIP!$A$2:$O11345,2,0)</f>
        <v>DRBR399</v>
      </c>
      <c r="G112" s="99" t="str">
        <f>VLOOKUP(E112,'LISTADO ATM'!$A$2:$B$893,2,0)</f>
        <v xml:space="preserve">ATM Oficina La Romana II </v>
      </c>
      <c r="H112" s="99" t="str">
        <f>VLOOKUP(E112,VIP!$A$2:$O16266,7,FALSE)</f>
        <v>Si</v>
      </c>
      <c r="I112" s="99" t="str">
        <f>VLOOKUP(E112,VIP!$A$2:$O8231,8,FALSE)</f>
        <v>Si</v>
      </c>
      <c r="J112" s="99" t="str">
        <f>VLOOKUP(E112,VIP!$A$2:$O8181,8,FALSE)</f>
        <v>Si</v>
      </c>
      <c r="K112" s="99" t="str">
        <f>VLOOKUP(E112,VIP!$A$2:$O11755,6,0)</f>
        <v>NO</v>
      </c>
      <c r="L112" s="110" t="s">
        <v>2228</v>
      </c>
      <c r="M112" s="159" t="s">
        <v>2509</v>
      </c>
      <c r="N112" s="106" t="s">
        <v>2481</v>
      </c>
      <c r="O112" s="104" t="s">
        <v>2484</v>
      </c>
      <c r="P112" s="159"/>
      <c r="Q112" s="160">
        <v>44211.76666666667</v>
      </c>
    </row>
    <row r="113" spans="1:17" ht="18" x14ac:dyDescent="0.25">
      <c r="A113" s="85" t="str">
        <f>VLOOKUP(E113,'LISTADO ATM'!$A$2:$C$894,3,0)</f>
        <v>DISTRITO NACIONAL</v>
      </c>
      <c r="B113" s="116">
        <v>335764854</v>
      </c>
      <c r="C113" s="105">
        <v>44211.532384259262</v>
      </c>
      <c r="D113" s="104" t="s">
        <v>2477</v>
      </c>
      <c r="E113" s="100">
        <v>449</v>
      </c>
      <c r="F113" s="85" t="str">
        <f>VLOOKUP(E113,VIP!$A$2:$O11344,2,0)</f>
        <v>DRBR449</v>
      </c>
      <c r="G113" s="99" t="str">
        <f>VLOOKUP(E113,'LISTADO ATM'!$A$2:$B$893,2,0)</f>
        <v>ATM Autobanco Lope de Vega II</v>
      </c>
      <c r="H113" s="99" t="str">
        <f>VLOOKUP(E113,VIP!$A$2:$O16265,7,FALSE)</f>
        <v>Si</v>
      </c>
      <c r="I113" s="99" t="str">
        <f>VLOOKUP(E113,VIP!$A$2:$O8230,8,FALSE)</f>
        <v>Si</v>
      </c>
      <c r="J113" s="99" t="str">
        <f>VLOOKUP(E113,VIP!$A$2:$O8180,8,FALSE)</f>
        <v>Si</v>
      </c>
      <c r="K113" s="99" t="str">
        <f>VLOOKUP(E113,VIP!$A$2:$O11754,6,0)</f>
        <v>NO</v>
      </c>
      <c r="L113" s="110" t="s">
        <v>2430</v>
      </c>
      <c r="M113" s="109" t="s">
        <v>2473</v>
      </c>
      <c r="N113" s="106" t="s">
        <v>2481</v>
      </c>
      <c r="O113" s="104" t="s">
        <v>2483</v>
      </c>
      <c r="P113" s="104"/>
      <c r="Q113" s="109" t="s">
        <v>2430</v>
      </c>
    </row>
    <row r="114" spans="1:17" ht="18" x14ac:dyDescent="0.25">
      <c r="A114" s="85" t="str">
        <f>VLOOKUP(E114,'LISTADO ATM'!$A$2:$C$894,3,0)</f>
        <v>DISTRITO NACIONAL</v>
      </c>
      <c r="B114" s="116">
        <v>335764884</v>
      </c>
      <c r="C114" s="105">
        <v>44211.538935185185</v>
      </c>
      <c r="D114" s="104" t="s">
        <v>2477</v>
      </c>
      <c r="E114" s="100">
        <v>234</v>
      </c>
      <c r="F114" s="85" t="str">
        <f>VLOOKUP(E114,VIP!$A$2:$O11343,2,0)</f>
        <v>DRBR234</v>
      </c>
      <c r="G114" s="99" t="str">
        <f>VLOOKUP(E114,'LISTADO ATM'!$A$2:$B$893,2,0)</f>
        <v xml:space="preserve">ATM Oficina Boca Chica I </v>
      </c>
      <c r="H114" s="99" t="str">
        <f>VLOOKUP(E114,VIP!$A$2:$O16264,7,FALSE)</f>
        <v>Si</v>
      </c>
      <c r="I114" s="99" t="str">
        <f>VLOOKUP(E114,VIP!$A$2:$O8229,8,FALSE)</f>
        <v>Si</v>
      </c>
      <c r="J114" s="99" t="str">
        <f>VLOOKUP(E114,VIP!$A$2:$O8179,8,FALSE)</f>
        <v>Si</v>
      </c>
      <c r="K114" s="99" t="str">
        <f>VLOOKUP(E114,VIP!$A$2:$O11753,6,0)</f>
        <v>NO</v>
      </c>
      <c r="L114" s="110" t="s">
        <v>2430</v>
      </c>
      <c r="M114" s="107" t="s">
        <v>2509</v>
      </c>
      <c r="N114" s="106" t="s">
        <v>2481</v>
      </c>
      <c r="O114" s="104" t="s">
        <v>2483</v>
      </c>
      <c r="P114" s="104"/>
      <c r="Q114" s="118">
        <v>44211.607638888891</v>
      </c>
    </row>
    <row r="115" spans="1:17" ht="18" x14ac:dyDescent="0.25">
      <c r="A115" s="85" t="str">
        <f>VLOOKUP(E115,'LISTADO ATM'!$A$2:$C$894,3,0)</f>
        <v>DISTRITO NACIONAL</v>
      </c>
      <c r="B115" s="116">
        <v>335764947</v>
      </c>
      <c r="C115" s="105">
        <v>44211.555532407408</v>
      </c>
      <c r="D115" s="104" t="s">
        <v>2477</v>
      </c>
      <c r="E115" s="100">
        <v>387</v>
      </c>
      <c r="F115" s="85" t="str">
        <f>VLOOKUP(E115,VIP!$A$2:$O11342,2,0)</f>
        <v>DRBR387</v>
      </c>
      <c r="G115" s="99" t="str">
        <f>VLOOKUP(E115,'LISTADO ATM'!$A$2:$B$893,2,0)</f>
        <v xml:space="preserve">ATM S/M La Cadena San Vicente de Paul </v>
      </c>
      <c r="H115" s="99" t="str">
        <f>VLOOKUP(E115,VIP!$A$2:$O16263,7,FALSE)</f>
        <v>Si</v>
      </c>
      <c r="I115" s="99" t="str">
        <f>VLOOKUP(E115,VIP!$A$2:$O8228,8,FALSE)</f>
        <v>Si</v>
      </c>
      <c r="J115" s="99" t="str">
        <f>VLOOKUP(E115,VIP!$A$2:$O8178,8,FALSE)</f>
        <v>Si</v>
      </c>
      <c r="K115" s="99" t="str">
        <f>VLOOKUP(E115,VIP!$A$2:$O11752,6,0)</f>
        <v>NO</v>
      </c>
      <c r="L115" s="110" t="s">
        <v>2430</v>
      </c>
      <c r="M115" s="107" t="s">
        <v>2509</v>
      </c>
      <c r="N115" s="106" t="s">
        <v>2481</v>
      </c>
      <c r="O115" s="104" t="s">
        <v>2483</v>
      </c>
      <c r="P115" s="104"/>
      <c r="Q115" s="118">
        <v>44211.598611111112</v>
      </c>
    </row>
    <row r="116" spans="1:17" ht="18" x14ac:dyDescent="0.25">
      <c r="A116" s="85" t="str">
        <f>VLOOKUP(E116,'LISTADO ATM'!$A$2:$C$894,3,0)</f>
        <v>DISTRITO NACIONAL</v>
      </c>
      <c r="B116" s="116">
        <v>335764968</v>
      </c>
      <c r="C116" s="105">
        <v>44211.570196759261</v>
      </c>
      <c r="D116" s="104" t="s">
        <v>2477</v>
      </c>
      <c r="E116" s="100">
        <v>946</v>
      </c>
      <c r="F116" s="85" t="str">
        <f>VLOOKUP(E116,VIP!$A$2:$O11341,2,0)</f>
        <v>DRBR24R</v>
      </c>
      <c r="G116" s="99" t="str">
        <f>VLOOKUP(E116,'LISTADO ATM'!$A$2:$B$893,2,0)</f>
        <v xml:space="preserve">ATM Oficina Núñez de Cáceres I </v>
      </c>
      <c r="H116" s="99" t="str">
        <f>VLOOKUP(E116,VIP!$A$2:$O16262,7,FALSE)</f>
        <v>Si</v>
      </c>
      <c r="I116" s="99" t="str">
        <f>VLOOKUP(E116,VIP!$A$2:$O8227,8,FALSE)</f>
        <v>Si</v>
      </c>
      <c r="J116" s="99" t="str">
        <f>VLOOKUP(E116,VIP!$A$2:$O8177,8,FALSE)</f>
        <v>Si</v>
      </c>
      <c r="K116" s="99" t="str">
        <f>VLOOKUP(E116,VIP!$A$2:$O11751,6,0)</f>
        <v>NO</v>
      </c>
      <c r="L116" s="110" t="s">
        <v>2466</v>
      </c>
      <c r="M116" s="107" t="s">
        <v>2509</v>
      </c>
      <c r="N116" s="106" t="s">
        <v>2481</v>
      </c>
      <c r="O116" s="104" t="s">
        <v>2483</v>
      </c>
      <c r="P116" s="104"/>
      <c r="Q116" s="118">
        <v>44211.599305555559</v>
      </c>
    </row>
    <row r="117" spans="1:17" ht="18" x14ac:dyDescent="0.25">
      <c r="A117" s="85" t="str">
        <f>VLOOKUP(E117,'LISTADO ATM'!$A$2:$C$894,3,0)</f>
        <v>DISTRITO NACIONAL</v>
      </c>
      <c r="B117" s="116">
        <v>335764970</v>
      </c>
      <c r="C117" s="105">
        <v>44211.570289351854</v>
      </c>
      <c r="D117" s="104" t="s">
        <v>2477</v>
      </c>
      <c r="E117" s="100">
        <v>655</v>
      </c>
      <c r="F117" s="85" t="str">
        <f>VLOOKUP(E117,VIP!$A$2:$O11340,2,0)</f>
        <v>DRBR655</v>
      </c>
      <c r="G117" s="99" t="str">
        <f>VLOOKUP(E117,'LISTADO ATM'!$A$2:$B$893,2,0)</f>
        <v>ATM Farmacia Sandra</v>
      </c>
      <c r="H117" s="99" t="str">
        <f>VLOOKUP(E117,VIP!$A$2:$O16261,7,FALSE)</f>
        <v>Si</v>
      </c>
      <c r="I117" s="99" t="str">
        <f>VLOOKUP(E117,VIP!$A$2:$O8226,8,FALSE)</f>
        <v>Si</v>
      </c>
      <c r="J117" s="99" t="str">
        <f>VLOOKUP(E117,VIP!$A$2:$O8176,8,FALSE)</f>
        <v>Si</v>
      </c>
      <c r="K117" s="99" t="str">
        <f>VLOOKUP(E117,VIP!$A$2:$O11750,6,0)</f>
        <v>NO</v>
      </c>
      <c r="L117" s="110" t="s">
        <v>2466</v>
      </c>
      <c r="M117" s="109" t="s">
        <v>2473</v>
      </c>
      <c r="N117" s="106" t="s">
        <v>2481</v>
      </c>
      <c r="O117" s="104" t="s">
        <v>2483</v>
      </c>
      <c r="P117" s="104"/>
      <c r="Q117" s="109" t="s">
        <v>2466</v>
      </c>
    </row>
    <row r="118" spans="1:17" ht="18" x14ac:dyDescent="0.25">
      <c r="A118" s="85" t="str">
        <f>VLOOKUP(E118,'LISTADO ATM'!$A$2:$C$894,3,0)</f>
        <v>NORTE</v>
      </c>
      <c r="B118" s="116">
        <v>335764971</v>
      </c>
      <c r="C118" s="105">
        <v>44211.573379629626</v>
      </c>
      <c r="D118" s="104" t="s">
        <v>2190</v>
      </c>
      <c r="E118" s="100">
        <v>965</v>
      </c>
      <c r="F118" s="85" t="str">
        <f>VLOOKUP(E118,VIP!$A$2:$O11339,2,0)</f>
        <v>DRBR965</v>
      </c>
      <c r="G118" s="99" t="str">
        <f>VLOOKUP(E118,'LISTADO ATM'!$A$2:$B$893,2,0)</f>
        <v xml:space="preserve">ATM S/M La Fuente FUN (Santiago) </v>
      </c>
      <c r="H118" s="99" t="str">
        <f>VLOOKUP(E118,VIP!$A$2:$O16260,7,FALSE)</f>
        <v>Si</v>
      </c>
      <c r="I118" s="99" t="str">
        <f>VLOOKUP(E118,VIP!$A$2:$O8225,8,FALSE)</f>
        <v>Si</v>
      </c>
      <c r="J118" s="99" t="str">
        <f>VLOOKUP(E118,VIP!$A$2:$O8175,8,FALSE)</f>
        <v>Si</v>
      </c>
      <c r="K118" s="99" t="str">
        <f>VLOOKUP(E118,VIP!$A$2:$O11749,6,0)</f>
        <v>NO</v>
      </c>
      <c r="L118" s="110" t="s">
        <v>2463</v>
      </c>
      <c r="M118" s="159" t="s">
        <v>2509</v>
      </c>
      <c r="N118" s="160" t="s">
        <v>2510</v>
      </c>
      <c r="O118" s="104" t="s">
        <v>2482</v>
      </c>
      <c r="P118" s="104"/>
      <c r="Q118" s="160">
        <v>44211.734027777777</v>
      </c>
    </row>
    <row r="119" spans="1:17" ht="18" x14ac:dyDescent="0.25">
      <c r="A119" s="85" t="str">
        <f>VLOOKUP(E119,'LISTADO ATM'!$A$2:$C$894,3,0)</f>
        <v>DISTRITO NACIONAL</v>
      </c>
      <c r="B119" s="116">
        <v>335764975</v>
      </c>
      <c r="C119" s="105">
        <v>44211.57607638889</v>
      </c>
      <c r="D119" s="104" t="s">
        <v>2189</v>
      </c>
      <c r="E119" s="100">
        <v>239</v>
      </c>
      <c r="F119" s="85" t="str">
        <f>VLOOKUP(E119,VIP!$A$2:$O11337,2,0)</f>
        <v>DRBR239</v>
      </c>
      <c r="G119" s="99" t="str">
        <f>VLOOKUP(E119,'LISTADO ATM'!$A$2:$B$893,2,0)</f>
        <v xml:space="preserve">ATM Autobanco Charles de Gaulle </v>
      </c>
      <c r="H119" s="99" t="str">
        <f>VLOOKUP(E119,VIP!$A$2:$O16258,7,FALSE)</f>
        <v>Si</v>
      </c>
      <c r="I119" s="99" t="str">
        <f>VLOOKUP(E119,VIP!$A$2:$O8223,8,FALSE)</f>
        <v>Si</v>
      </c>
      <c r="J119" s="99" t="str">
        <f>VLOOKUP(E119,VIP!$A$2:$O8173,8,FALSE)</f>
        <v>Si</v>
      </c>
      <c r="K119" s="99" t="str">
        <f>VLOOKUP(E119,VIP!$A$2:$O11747,6,0)</f>
        <v>SI</v>
      </c>
      <c r="L119" s="110" t="s">
        <v>2228</v>
      </c>
      <c r="M119" s="109" t="s">
        <v>2473</v>
      </c>
      <c r="N119" s="106" t="s">
        <v>2481</v>
      </c>
      <c r="O119" s="104" t="s">
        <v>2484</v>
      </c>
      <c r="P119" s="104"/>
      <c r="Q119" s="109" t="s">
        <v>2228</v>
      </c>
    </row>
    <row r="120" spans="1:17" ht="18" x14ac:dyDescent="0.25">
      <c r="A120" s="85" t="str">
        <f>VLOOKUP(E120,'LISTADO ATM'!$A$2:$C$894,3,0)</f>
        <v>ESTE</v>
      </c>
      <c r="B120" s="116">
        <v>335764977</v>
      </c>
      <c r="C120" s="105">
        <v>44211.579293981478</v>
      </c>
      <c r="D120" s="104" t="s">
        <v>2477</v>
      </c>
      <c r="E120" s="100">
        <v>963</v>
      </c>
      <c r="F120" s="85" t="str">
        <f>VLOOKUP(E120,VIP!$A$2:$O11336,2,0)</f>
        <v>DRBR963</v>
      </c>
      <c r="G120" s="99" t="str">
        <f>VLOOKUP(E120,'LISTADO ATM'!$A$2:$B$893,2,0)</f>
        <v xml:space="preserve">ATM Multiplaza La Romana </v>
      </c>
      <c r="H120" s="99" t="str">
        <f>VLOOKUP(E120,VIP!$A$2:$O16257,7,FALSE)</f>
        <v>Si</v>
      </c>
      <c r="I120" s="99" t="str">
        <f>VLOOKUP(E120,VIP!$A$2:$O8222,8,FALSE)</f>
        <v>Si</v>
      </c>
      <c r="J120" s="99" t="str">
        <f>VLOOKUP(E120,VIP!$A$2:$O8172,8,FALSE)</f>
        <v>Si</v>
      </c>
      <c r="K120" s="99" t="str">
        <f>VLOOKUP(E120,VIP!$A$2:$O11746,6,0)</f>
        <v>NO</v>
      </c>
      <c r="L120" s="110" t="s">
        <v>2430</v>
      </c>
      <c r="M120" s="109" t="s">
        <v>2473</v>
      </c>
      <c r="N120" s="106" t="s">
        <v>2481</v>
      </c>
      <c r="O120" s="104" t="s">
        <v>2483</v>
      </c>
      <c r="P120" s="104"/>
      <c r="Q120" s="109" t="s">
        <v>2430</v>
      </c>
    </row>
    <row r="121" spans="1:17" ht="18" x14ac:dyDescent="0.25">
      <c r="A121" s="85" t="str">
        <f>VLOOKUP(E121,'LISTADO ATM'!$A$2:$C$894,3,0)</f>
        <v>NORTE</v>
      </c>
      <c r="B121" s="116">
        <v>335764983</v>
      </c>
      <c r="C121" s="105">
        <v>44211.581643518519</v>
      </c>
      <c r="D121" s="104" t="s">
        <v>2497</v>
      </c>
      <c r="E121" s="100">
        <v>285</v>
      </c>
      <c r="F121" s="85" t="str">
        <f>VLOOKUP(E121,VIP!$A$2:$O11335,2,0)</f>
        <v>DRBR285</v>
      </c>
      <c r="G121" s="99" t="str">
        <f>VLOOKUP(E121,'LISTADO ATM'!$A$2:$B$893,2,0)</f>
        <v xml:space="preserve">ATM Oficina Camino Real (Puerto Plata) </v>
      </c>
      <c r="H121" s="99" t="str">
        <f>VLOOKUP(E121,VIP!$A$2:$O16256,7,FALSE)</f>
        <v>Si</v>
      </c>
      <c r="I121" s="99" t="str">
        <f>VLOOKUP(E121,VIP!$A$2:$O8221,8,FALSE)</f>
        <v>Si</v>
      </c>
      <c r="J121" s="99" t="str">
        <f>VLOOKUP(E121,VIP!$A$2:$O8171,8,FALSE)</f>
        <v>Si</v>
      </c>
      <c r="K121" s="99" t="str">
        <f>VLOOKUP(E121,VIP!$A$2:$O11745,6,0)</f>
        <v>NO</v>
      </c>
      <c r="L121" s="110" t="s">
        <v>2430</v>
      </c>
      <c r="M121" s="159" t="s">
        <v>2509</v>
      </c>
      <c r="N121" s="106" t="s">
        <v>2481</v>
      </c>
      <c r="O121" s="104" t="s">
        <v>2499</v>
      </c>
      <c r="P121" s="104"/>
      <c r="Q121" s="160">
        <v>44211.738194444442</v>
      </c>
    </row>
    <row r="122" spans="1:17" ht="18" x14ac:dyDescent="0.25">
      <c r="A122" s="85" t="str">
        <f>VLOOKUP(E122,'LISTADO ATM'!$A$2:$C$894,3,0)</f>
        <v>SUR</v>
      </c>
      <c r="B122" s="116">
        <v>335765005</v>
      </c>
      <c r="C122" s="105">
        <v>44211.592175925929</v>
      </c>
      <c r="D122" s="104" t="s">
        <v>2189</v>
      </c>
      <c r="E122" s="100">
        <v>50</v>
      </c>
      <c r="F122" s="85" t="str">
        <f>VLOOKUP(E122,VIP!$A$2:$O11334,2,0)</f>
        <v>DRBR050</v>
      </c>
      <c r="G122" s="99" t="str">
        <f>VLOOKUP(E122,'LISTADO ATM'!$A$2:$B$893,2,0)</f>
        <v xml:space="preserve">ATM Oficina Padre Las Casas (Azua) </v>
      </c>
      <c r="H122" s="99" t="str">
        <f>VLOOKUP(E122,VIP!$A$2:$O16255,7,FALSE)</f>
        <v>Si</v>
      </c>
      <c r="I122" s="99" t="str">
        <f>VLOOKUP(E122,VIP!$A$2:$O8220,8,FALSE)</f>
        <v>Si</v>
      </c>
      <c r="J122" s="99" t="str">
        <f>VLOOKUP(E122,VIP!$A$2:$O8170,8,FALSE)</f>
        <v>Si</v>
      </c>
      <c r="K122" s="99" t="str">
        <f>VLOOKUP(E122,VIP!$A$2:$O11744,6,0)</f>
        <v>NO</v>
      </c>
      <c r="L122" s="110" t="s">
        <v>2463</v>
      </c>
      <c r="M122" s="109" t="s">
        <v>2473</v>
      </c>
      <c r="N122" s="106" t="s">
        <v>2481</v>
      </c>
      <c r="O122" s="104" t="s">
        <v>2484</v>
      </c>
      <c r="P122" s="104"/>
      <c r="Q122" s="109" t="s">
        <v>2463</v>
      </c>
    </row>
    <row r="123" spans="1:17" ht="18" x14ac:dyDescent="0.25">
      <c r="A123" s="85" t="str">
        <f>VLOOKUP(E123,'LISTADO ATM'!$A$2:$C$894,3,0)</f>
        <v>DISTRITO NACIONAL</v>
      </c>
      <c r="B123" s="116">
        <v>335765013</v>
      </c>
      <c r="C123" s="105">
        <v>44211.594085648147</v>
      </c>
      <c r="D123" s="104" t="s">
        <v>2477</v>
      </c>
      <c r="E123" s="100">
        <v>165</v>
      </c>
      <c r="F123" s="85" t="str">
        <f>VLOOKUP(E123,VIP!$A$2:$O11333,2,0)</f>
        <v>DRBR165</v>
      </c>
      <c r="G123" s="99" t="str">
        <f>VLOOKUP(E123,'LISTADO ATM'!$A$2:$B$893,2,0)</f>
        <v>ATM Autoservicio Megacentro</v>
      </c>
      <c r="H123" s="99" t="str">
        <f>VLOOKUP(E123,VIP!$A$2:$O16254,7,FALSE)</f>
        <v>Si</v>
      </c>
      <c r="I123" s="99" t="str">
        <f>VLOOKUP(E123,VIP!$A$2:$O8219,8,FALSE)</f>
        <v>Si</v>
      </c>
      <c r="J123" s="99" t="str">
        <f>VLOOKUP(E123,VIP!$A$2:$O8169,8,FALSE)</f>
        <v>Si</v>
      </c>
      <c r="K123" s="99" t="str">
        <f>VLOOKUP(E123,VIP!$A$2:$O11743,6,0)</f>
        <v>SI</v>
      </c>
      <c r="L123" s="110" t="s">
        <v>2430</v>
      </c>
      <c r="M123" s="109" t="s">
        <v>2473</v>
      </c>
      <c r="N123" s="106" t="s">
        <v>2481</v>
      </c>
      <c r="O123" s="104" t="s">
        <v>2483</v>
      </c>
      <c r="P123" s="104"/>
      <c r="Q123" s="109" t="s">
        <v>2430</v>
      </c>
    </row>
    <row r="124" spans="1:17" ht="18" x14ac:dyDescent="0.25">
      <c r="A124" s="85" t="str">
        <f>VLOOKUP(E124,'LISTADO ATM'!$A$2:$C$894,3,0)</f>
        <v>NORTE</v>
      </c>
      <c r="B124" s="116">
        <v>335765023</v>
      </c>
      <c r="C124" s="105">
        <v>44211.595949074072</v>
      </c>
      <c r="D124" s="104" t="s">
        <v>2497</v>
      </c>
      <c r="E124" s="100">
        <v>752</v>
      </c>
      <c r="F124" s="85" t="str">
        <f>VLOOKUP(E124,VIP!$A$2:$O11332,2,0)</f>
        <v>DRBR280</v>
      </c>
      <c r="G124" s="99" t="str">
        <f>VLOOKUP(E124,'LISTADO ATM'!$A$2:$B$893,2,0)</f>
        <v xml:space="preserve">ATM UNP Las Carolinas (La Vega) </v>
      </c>
      <c r="H124" s="99" t="str">
        <f>VLOOKUP(E124,VIP!$A$2:$O16253,7,FALSE)</f>
        <v>Si</v>
      </c>
      <c r="I124" s="99" t="str">
        <f>VLOOKUP(E124,VIP!$A$2:$O8218,8,FALSE)</f>
        <v>Si</v>
      </c>
      <c r="J124" s="99" t="str">
        <f>VLOOKUP(E124,VIP!$A$2:$O8168,8,FALSE)</f>
        <v>Si</v>
      </c>
      <c r="K124" s="99" t="str">
        <f>VLOOKUP(E124,VIP!$A$2:$O11742,6,0)</f>
        <v>SI</v>
      </c>
      <c r="L124" s="110" t="s">
        <v>2466</v>
      </c>
      <c r="M124" s="109" t="s">
        <v>2473</v>
      </c>
      <c r="N124" s="106" t="s">
        <v>2481</v>
      </c>
      <c r="O124" s="104" t="s">
        <v>2499</v>
      </c>
      <c r="P124" s="104"/>
      <c r="Q124" s="109" t="s">
        <v>2466</v>
      </c>
    </row>
    <row r="125" spans="1:17" ht="18" x14ac:dyDescent="0.25">
      <c r="A125" s="85" t="str">
        <f>VLOOKUP(E125,'LISTADO ATM'!$A$2:$C$894,3,0)</f>
        <v>DISTRITO NACIONAL</v>
      </c>
      <c r="B125" s="116">
        <v>335765027</v>
      </c>
      <c r="C125" s="105">
        <v>44211.597928240742</v>
      </c>
      <c r="D125" s="104" t="s">
        <v>2477</v>
      </c>
      <c r="E125" s="100">
        <v>415</v>
      </c>
      <c r="F125" s="85" t="str">
        <f>VLOOKUP(E125,VIP!$A$2:$O11331,2,0)</f>
        <v>DRBR415</v>
      </c>
      <c r="G125" s="99" t="str">
        <f>VLOOKUP(E125,'LISTADO ATM'!$A$2:$B$893,2,0)</f>
        <v xml:space="preserve">ATM Autobanco San Martín I </v>
      </c>
      <c r="H125" s="99" t="str">
        <f>VLOOKUP(E125,VIP!$A$2:$O16252,7,FALSE)</f>
        <v>Si</v>
      </c>
      <c r="I125" s="99" t="str">
        <f>VLOOKUP(E125,VIP!$A$2:$O8217,8,FALSE)</f>
        <v>Si</v>
      </c>
      <c r="J125" s="99" t="str">
        <f>VLOOKUP(E125,VIP!$A$2:$O8167,8,FALSE)</f>
        <v>Si</v>
      </c>
      <c r="K125" s="99" t="str">
        <f>VLOOKUP(E125,VIP!$A$2:$O11741,6,0)</f>
        <v>NO</v>
      </c>
      <c r="L125" s="110" t="s">
        <v>2430</v>
      </c>
      <c r="M125" s="109" t="s">
        <v>2473</v>
      </c>
      <c r="N125" s="106" t="s">
        <v>2481</v>
      </c>
      <c r="O125" s="104" t="s">
        <v>2483</v>
      </c>
      <c r="P125" s="104"/>
      <c r="Q125" s="109" t="s">
        <v>2430</v>
      </c>
    </row>
    <row r="126" spans="1:17" ht="18" x14ac:dyDescent="0.25">
      <c r="A126" s="85" t="str">
        <f>VLOOKUP(E126,'LISTADO ATM'!$A$2:$C$894,3,0)</f>
        <v>DISTRITO NACIONAL</v>
      </c>
      <c r="B126" s="116">
        <v>335765033</v>
      </c>
      <c r="C126" s="105">
        <v>44211.599733796298</v>
      </c>
      <c r="D126" s="104" t="s">
        <v>2477</v>
      </c>
      <c r="E126" s="100">
        <v>952</v>
      </c>
      <c r="F126" s="85" t="str">
        <f>VLOOKUP(E126,VIP!$A$2:$O11330,2,0)</f>
        <v>DRBR16L</v>
      </c>
      <c r="G126" s="99" t="str">
        <f>VLOOKUP(E126,'LISTADO ATM'!$A$2:$B$893,2,0)</f>
        <v xml:space="preserve">ATM Alvarez Rivas </v>
      </c>
      <c r="H126" s="99" t="str">
        <f>VLOOKUP(E126,VIP!$A$2:$O16251,7,FALSE)</f>
        <v>Si</v>
      </c>
      <c r="I126" s="99" t="str">
        <f>VLOOKUP(E126,VIP!$A$2:$O8216,8,FALSE)</f>
        <v>Si</v>
      </c>
      <c r="J126" s="99" t="str">
        <f>VLOOKUP(E126,VIP!$A$2:$O8166,8,FALSE)</f>
        <v>Si</v>
      </c>
      <c r="K126" s="99" t="str">
        <f>VLOOKUP(E126,VIP!$A$2:$O11740,6,0)</f>
        <v>NO</v>
      </c>
      <c r="L126" s="110" t="s">
        <v>2430</v>
      </c>
      <c r="M126" s="107" t="s">
        <v>2509</v>
      </c>
      <c r="N126" s="106" t="s">
        <v>2481</v>
      </c>
      <c r="O126" s="104" t="s">
        <v>2483</v>
      </c>
      <c r="P126" s="104"/>
      <c r="Q126" s="118">
        <v>44211.609722222223</v>
      </c>
    </row>
    <row r="127" spans="1:17" ht="18" x14ac:dyDescent="0.25">
      <c r="A127" s="85" t="str">
        <f>VLOOKUP(E127,'LISTADO ATM'!$A$2:$C$894,3,0)</f>
        <v>DISTRITO NACIONAL</v>
      </c>
      <c r="B127" s="116">
        <v>335765157</v>
      </c>
      <c r="C127" s="105">
        <v>44211.650821759256</v>
      </c>
      <c r="D127" s="104" t="s">
        <v>2189</v>
      </c>
      <c r="E127" s="100">
        <v>169</v>
      </c>
      <c r="F127" s="85" t="str">
        <f>VLOOKUP(E127,VIP!$A$2:$O11354,2,0)</f>
        <v>DRBR169</v>
      </c>
      <c r="G127" s="99" t="str">
        <f>VLOOKUP(E127,'LISTADO ATM'!$A$2:$B$893,2,0)</f>
        <v xml:space="preserve">ATM Oficina Caonabo </v>
      </c>
      <c r="H127" s="99" t="str">
        <f>VLOOKUP(E127,VIP!$A$2:$O16275,7,FALSE)</f>
        <v>Si</v>
      </c>
      <c r="I127" s="99" t="str">
        <f>VLOOKUP(E127,VIP!$A$2:$O8240,8,FALSE)</f>
        <v>Si</v>
      </c>
      <c r="J127" s="99" t="str">
        <f>VLOOKUP(E127,VIP!$A$2:$O8190,8,FALSE)</f>
        <v>Si</v>
      </c>
      <c r="K127" s="99" t="str">
        <f>VLOOKUP(E127,VIP!$A$2:$O11764,6,0)</f>
        <v>NO</v>
      </c>
      <c r="L127" s="110" t="s">
        <v>2228</v>
      </c>
      <c r="M127" s="109" t="s">
        <v>2473</v>
      </c>
      <c r="N127" s="106" t="s">
        <v>2481</v>
      </c>
      <c r="O127" s="104" t="s">
        <v>2484</v>
      </c>
      <c r="P127" s="104"/>
      <c r="Q127" s="109" t="s">
        <v>2228</v>
      </c>
    </row>
    <row r="128" spans="1:17" ht="18" x14ac:dyDescent="0.25">
      <c r="A128" s="85" t="str">
        <f>VLOOKUP(E128,'LISTADO ATM'!$A$2:$C$894,3,0)</f>
        <v>DISTRITO NACIONAL</v>
      </c>
      <c r="B128" s="116">
        <v>335765161</v>
      </c>
      <c r="C128" s="105">
        <v>44211.651759259257</v>
      </c>
      <c r="D128" s="104" t="s">
        <v>2477</v>
      </c>
      <c r="E128" s="100">
        <v>627</v>
      </c>
      <c r="F128" s="85" t="str">
        <f>VLOOKUP(E128,VIP!$A$2:$O11353,2,0)</f>
        <v>DRBR163</v>
      </c>
      <c r="G128" s="99" t="str">
        <f>VLOOKUP(E128,'LISTADO ATM'!$A$2:$B$893,2,0)</f>
        <v xml:space="preserve">ATM CAASD </v>
      </c>
      <c r="H128" s="99" t="str">
        <f>VLOOKUP(E128,VIP!$A$2:$O16274,7,FALSE)</f>
        <v>Si</v>
      </c>
      <c r="I128" s="99" t="str">
        <f>VLOOKUP(E128,VIP!$A$2:$O8239,8,FALSE)</f>
        <v>Si</v>
      </c>
      <c r="J128" s="99" t="str">
        <f>VLOOKUP(E128,VIP!$A$2:$O8189,8,FALSE)</f>
        <v>Si</v>
      </c>
      <c r="K128" s="99" t="str">
        <f>VLOOKUP(E128,VIP!$A$2:$O11763,6,0)</f>
        <v>NO</v>
      </c>
      <c r="L128" s="110" t="s">
        <v>2430</v>
      </c>
      <c r="M128" s="109" t="s">
        <v>2473</v>
      </c>
      <c r="N128" s="106" t="s">
        <v>2481</v>
      </c>
      <c r="O128" s="104" t="s">
        <v>2483</v>
      </c>
      <c r="P128" s="104"/>
      <c r="Q128" s="109" t="s">
        <v>2430</v>
      </c>
    </row>
    <row r="129" spans="1:17" ht="18" x14ac:dyDescent="0.25">
      <c r="A129" s="85" t="str">
        <f>VLOOKUP(E129,'LISTADO ATM'!$A$2:$C$894,3,0)</f>
        <v>DISTRITO NACIONAL</v>
      </c>
      <c r="B129" s="116">
        <v>335765179</v>
      </c>
      <c r="C129" s="105">
        <v>44211.662442129629</v>
      </c>
      <c r="D129" s="104" t="s">
        <v>2477</v>
      </c>
      <c r="E129" s="100">
        <v>570</v>
      </c>
      <c r="F129" s="85" t="str">
        <f>VLOOKUP(E129,VIP!$A$2:$O11352,2,0)</f>
        <v>DRBR478</v>
      </c>
      <c r="G129" s="99" t="str">
        <f>VLOOKUP(E129,'LISTADO ATM'!$A$2:$B$893,2,0)</f>
        <v xml:space="preserve">ATM S/M Liverpool Villa Mella </v>
      </c>
      <c r="H129" s="99" t="str">
        <f>VLOOKUP(E129,VIP!$A$2:$O16273,7,FALSE)</f>
        <v>Si</v>
      </c>
      <c r="I129" s="99" t="str">
        <f>VLOOKUP(E129,VIP!$A$2:$O8238,8,FALSE)</f>
        <v>Si</v>
      </c>
      <c r="J129" s="99" t="str">
        <f>VLOOKUP(E129,VIP!$A$2:$O8188,8,FALSE)</f>
        <v>Si</v>
      </c>
      <c r="K129" s="99" t="str">
        <f>VLOOKUP(E129,VIP!$A$2:$O11762,6,0)</f>
        <v>NO</v>
      </c>
      <c r="L129" s="110" t="s">
        <v>2466</v>
      </c>
      <c r="M129" s="109" t="s">
        <v>2473</v>
      </c>
      <c r="N129" s="106" t="s">
        <v>2481</v>
      </c>
      <c r="O129" s="104" t="s">
        <v>2483</v>
      </c>
      <c r="P129" s="104"/>
      <c r="Q129" s="109" t="s">
        <v>2466</v>
      </c>
    </row>
    <row r="130" spans="1:17" ht="18" x14ac:dyDescent="0.25">
      <c r="A130" s="85" t="str">
        <f>VLOOKUP(E130,'LISTADO ATM'!$A$2:$C$894,3,0)</f>
        <v>DISTRITO NACIONAL</v>
      </c>
      <c r="B130" s="116">
        <v>335765182</v>
      </c>
      <c r="C130" s="105">
        <v>44211.663402777776</v>
      </c>
      <c r="D130" s="104" t="s">
        <v>2477</v>
      </c>
      <c r="E130" s="100">
        <v>20</v>
      </c>
      <c r="F130" s="85" t="str">
        <f>VLOOKUP(E130,VIP!$A$2:$O11351,2,0)</f>
        <v>DRBR049</v>
      </c>
      <c r="G130" s="99" t="str">
        <f>VLOOKUP(E130,'LISTADO ATM'!$A$2:$B$893,2,0)</f>
        <v>ATM S/M Aprezio Las Palmas</v>
      </c>
      <c r="H130" s="99" t="str">
        <f>VLOOKUP(E130,VIP!$A$2:$O16272,7,FALSE)</f>
        <v>Si</v>
      </c>
      <c r="I130" s="99" t="str">
        <f>VLOOKUP(E130,VIP!$A$2:$O8237,8,FALSE)</f>
        <v>Si</v>
      </c>
      <c r="J130" s="99" t="str">
        <f>VLOOKUP(E130,VIP!$A$2:$O8187,8,FALSE)</f>
        <v>Si</v>
      </c>
      <c r="K130" s="99" t="str">
        <f>VLOOKUP(E130,VIP!$A$2:$O11761,6,0)</f>
        <v>NO</v>
      </c>
      <c r="L130" s="110" t="s">
        <v>2430</v>
      </c>
      <c r="M130" s="109" t="s">
        <v>2473</v>
      </c>
      <c r="N130" s="106" t="s">
        <v>2481</v>
      </c>
      <c r="O130" s="104" t="s">
        <v>2483</v>
      </c>
      <c r="P130" s="104"/>
      <c r="Q130" s="109" t="s">
        <v>2430</v>
      </c>
    </row>
    <row r="131" spans="1:17" ht="18" x14ac:dyDescent="0.25">
      <c r="A131" s="85" t="str">
        <f>VLOOKUP(E131,'LISTADO ATM'!$A$2:$C$894,3,0)</f>
        <v>NORTE</v>
      </c>
      <c r="B131" s="116">
        <v>335765188</v>
      </c>
      <c r="C131" s="105">
        <v>44211.664618055554</v>
      </c>
      <c r="D131" s="104" t="s">
        <v>2500</v>
      </c>
      <c r="E131" s="100">
        <v>151</v>
      </c>
      <c r="F131" s="85" t="str">
        <f>VLOOKUP(E131,VIP!$A$2:$O11350,2,0)</f>
        <v>DRBR151</v>
      </c>
      <c r="G131" s="99" t="str">
        <f>VLOOKUP(E131,'LISTADO ATM'!$A$2:$B$893,2,0)</f>
        <v xml:space="preserve">ATM Oficina Nagua </v>
      </c>
      <c r="H131" s="99" t="str">
        <f>VLOOKUP(E131,VIP!$A$2:$O16271,7,FALSE)</f>
        <v>Si</v>
      </c>
      <c r="I131" s="99" t="str">
        <f>VLOOKUP(E131,VIP!$A$2:$O8236,8,FALSE)</f>
        <v>Si</v>
      </c>
      <c r="J131" s="99" t="str">
        <f>VLOOKUP(E131,VIP!$A$2:$O8186,8,FALSE)</f>
        <v>Si</v>
      </c>
      <c r="K131" s="99" t="str">
        <f>VLOOKUP(E131,VIP!$A$2:$O11760,6,0)</f>
        <v>SI</v>
      </c>
      <c r="L131" s="110" t="s">
        <v>2466</v>
      </c>
      <c r="M131" s="159" t="s">
        <v>2509</v>
      </c>
      <c r="N131" s="106" t="s">
        <v>2481</v>
      </c>
      <c r="O131" s="104" t="s">
        <v>2504</v>
      </c>
      <c r="P131" s="104"/>
      <c r="Q131" s="160">
        <v>44211.759027777778</v>
      </c>
    </row>
    <row r="132" spans="1:17" ht="18" x14ac:dyDescent="0.25">
      <c r="A132" s="85" t="str">
        <f>VLOOKUP(E132,'LISTADO ATM'!$A$2:$C$894,3,0)</f>
        <v>DISTRITO NACIONAL</v>
      </c>
      <c r="B132" s="116">
        <v>335765196</v>
      </c>
      <c r="C132" s="105">
        <v>44211.665960648148</v>
      </c>
      <c r="D132" s="104" t="s">
        <v>2477</v>
      </c>
      <c r="E132" s="100">
        <v>152</v>
      </c>
      <c r="F132" s="85" t="str">
        <f>VLOOKUP(E132,VIP!$A$2:$O11349,2,0)</f>
        <v>DRBR152</v>
      </c>
      <c r="G132" s="99" t="str">
        <f>VLOOKUP(E132,'LISTADO ATM'!$A$2:$B$893,2,0)</f>
        <v xml:space="preserve">ATM Kiosco Megacentro II </v>
      </c>
      <c r="H132" s="99" t="str">
        <f>VLOOKUP(E132,VIP!$A$2:$O16270,7,FALSE)</f>
        <v>Si</v>
      </c>
      <c r="I132" s="99" t="str">
        <f>VLOOKUP(E132,VIP!$A$2:$O8235,8,FALSE)</f>
        <v>Si</v>
      </c>
      <c r="J132" s="99" t="str">
        <f>VLOOKUP(E132,VIP!$A$2:$O8185,8,FALSE)</f>
        <v>Si</v>
      </c>
      <c r="K132" s="99" t="str">
        <f>VLOOKUP(E132,VIP!$A$2:$O11759,6,0)</f>
        <v>NO</v>
      </c>
      <c r="L132" s="110" t="s">
        <v>2466</v>
      </c>
      <c r="M132" s="109" t="s">
        <v>2473</v>
      </c>
      <c r="N132" s="106" t="s">
        <v>2481</v>
      </c>
      <c r="O132" s="104" t="s">
        <v>2483</v>
      </c>
      <c r="P132" s="104"/>
      <c r="Q132" s="109" t="s">
        <v>2466</v>
      </c>
    </row>
    <row r="133" spans="1:17" ht="18" x14ac:dyDescent="0.25">
      <c r="A133" s="85" t="str">
        <f>VLOOKUP(E133,'LISTADO ATM'!$A$2:$C$894,3,0)</f>
        <v>DISTRITO NACIONAL</v>
      </c>
      <c r="B133" s="116">
        <v>335765198</v>
      </c>
      <c r="C133" s="105">
        <v>44211.667511574073</v>
      </c>
      <c r="D133" s="104" t="s">
        <v>2477</v>
      </c>
      <c r="E133" s="100">
        <v>153</v>
      </c>
      <c r="F133" s="85" t="str">
        <f>VLOOKUP(E133,VIP!$A$2:$O11348,2,0)</f>
        <v>DRBR153</v>
      </c>
      <c r="G133" s="99" t="str">
        <f>VLOOKUP(E133,'LISTADO ATM'!$A$2:$B$893,2,0)</f>
        <v xml:space="preserve">ATM Rehabilitación </v>
      </c>
      <c r="H133" s="99" t="str">
        <f>VLOOKUP(E133,VIP!$A$2:$O16269,7,FALSE)</f>
        <v>No</v>
      </c>
      <c r="I133" s="99" t="str">
        <f>VLOOKUP(E133,VIP!$A$2:$O8234,8,FALSE)</f>
        <v>No</v>
      </c>
      <c r="J133" s="99" t="str">
        <f>VLOOKUP(E133,VIP!$A$2:$O8184,8,FALSE)</f>
        <v>No</v>
      </c>
      <c r="K133" s="99" t="str">
        <f>VLOOKUP(E133,VIP!$A$2:$O11758,6,0)</f>
        <v>NO</v>
      </c>
      <c r="L133" s="110" t="s">
        <v>2466</v>
      </c>
      <c r="M133" s="109" t="s">
        <v>2473</v>
      </c>
      <c r="N133" s="106" t="s">
        <v>2481</v>
      </c>
      <c r="O133" s="104" t="s">
        <v>2483</v>
      </c>
      <c r="P133" s="104"/>
      <c r="Q133" s="109" t="s">
        <v>2466</v>
      </c>
    </row>
    <row r="134" spans="1:17" ht="18" x14ac:dyDescent="0.25">
      <c r="A134" s="85" t="str">
        <f>VLOOKUP(E134,'LISTADO ATM'!$A$2:$C$894,3,0)</f>
        <v>DISTRITO NACIONAL</v>
      </c>
      <c r="B134" s="116">
        <v>335765204</v>
      </c>
      <c r="C134" s="105">
        <v>44211.668865740743</v>
      </c>
      <c r="D134" s="104" t="s">
        <v>2477</v>
      </c>
      <c r="E134" s="100">
        <v>259</v>
      </c>
      <c r="F134" s="85" t="str">
        <f>VLOOKUP(E134,VIP!$A$2:$O11347,2,0)</f>
        <v>DRBR259</v>
      </c>
      <c r="G134" s="99" t="str">
        <f>VLOOKUP(E134,'LISTADO ATM'!$A$2:$B$893,2,0)</f>
        <v>ATM Senado de la Republica</v>
      </c>
      <c r="H134" s="99" t="str">
        <f>VLOOKUP(E134,VIP!$A$2:$O16268,7,FALSE)</f>
        <v>Si</v>
      </c>
      <c r="I134" s="99" t="str">
        <f>VLOOKUP(E134,VIP!$A$2:$O8233,8,FALSE)</f>
        <v>Si</v>
      </c>
      <c r="J134" s="99" t="str">
        <f>VLOOKUP(E134,VIP!$A$2:$O8183,8,FALSE)</f>
        <v>Si</v>
      </c>
      <c r="K134" s="99" t="str">
        <f>VLOOKUP(E134,VIP!$A$2:$O11757,6,0)</f>
        <v>NO</v>
      </c>
      <c r="L134" s="110" t="s">
        <v>2430</v>
      </c>
      <c r="M134" s="109" t="s">
        <v>2473</v>
      </c>
      <c r="N134" s="106" t="s">
        <v>2481</v>
      </c>
      <c r="O134" s="104" t="s">
        <v>2483</v>
      </c>
      <c r="P134" s="104"/>
      <c r="Q134" s="109" t="s">
        <v>2430</v>
      </c>
    </row>
    <row r="135" spans="1:17" ht="18" x14ac:dyDescent="0.25">
      <c r="A135" s="85" t="str">
        <f>VLOOKUP(E135,'LISTADO ATM'!$A$2:$C$894,3,0)</f>
        <v>ESTE</v>
      </c>
      <c r="B135" s="116">
        <v>335765210</v>
      </c>
      <c r="C135" s="105">
        <v>44211.673310185186</v>
      </c>
      <c r="D135" s="104" t="s">
        <v>2189</v>
      </c>
      <c r="E135" s="100">
        <v>631</v>
      </c>
      <c r="F135" s="85" t="str">
        <f>VLOOKUP(E135,VIP!$A$2:$O11346,2,0)</f>
        <v>DRBR417</v>
      </c>
      <c r="G135" s="99" t="str">
        <f>VLOOKUP(E135,'LISTADO ATM'!$A$2:$B$893,2,0)</f>
        <v xml:space="preserve">ATM ASOCODEQUI (San Pedro) </v>
      </c>
      <c r="H135" s="99" t="str">
        <f>VLOOKUP(E135,VIP!$A$2:$O16267,7,FALSE)</f>
        <v>Si</v>
      </c>
      <c r="I135" s="99" t="str">
        <f>VLOOKUP(E135,VIP!$A$2:$O8232,8,FALSE)</f>
        <v>Si</v>
      </c>
      <c r="J135" s="99" t="str">
        <f>VLOOKUP(E135,VIP!$A$2:$O8182,8,FALSE)</f>
        <v>Si</v>
      </c>
      <c r="K135" s="99" t="str">
        <f>VLOOKUP(E135,VIP!$A$2:$O11756,6,0)</f>
        <v>NO</v>
      </c>
      <c r="L135" s="110" t="s">
        <v>2463</v>
      </c>
      <c r="M135" s="109" t="s">
        <v>2473</v>
      </c>
      <c r="N135" s="106" t="s">
        <v>2481</v>
      </c>
      <c r="O135" s="104" t="s">
        <v>2484</v>
      </c>
      <c r="P135" s="104"/>
      <c r="Q135" s="109" t="s">
        <v>2463</v>
      </c>
    </row>
    <row r="136" spans="1:17" ht="18" x14ac:dyDescent="0.25">
      <c r="A136" s="85" t="str">
        <f>VLOOKUP(E136,'LISTADO ATM'!$A$2:$C$894,3,0)</f>
        <v>NORTE</v>
      </c>
      <c r="B136" s="116">
        <v>335765214</v>
      </c>
      <c r="C136" s="105">
        <v>44211.677025462966</v>
      </c>
      <c r="D136" s="104" t="s">
        <v>2190</v>
      </c>
      <c r="E136" s="100">
        <v>402</v>
      </c>
      <c r="F136" s="85" t="str">
        <f>VLOOKUP(E136,VIP!$A$2:$O11345,2,0)</f>
        <v>DRBR402</v>
      </c>
      <c r="G136" s="99" t="str">
        <f>VLOOKUP(E136,'LISTADO ATM'!$A$2:$B$893,2,0)</f>
        <v xml:space="preserve">ATM La Sirena La Vega </v>
      </c>
      <c r="H136" s="99" t="str">
        <f>VLOOKUP(E136,VIP!$A$2:$O16266,7,FALSE)</f>
        <v>Si</v>
      </c>
      <c r="I136" s="99" t="str">
        <f>VLOOKUP(E136,VIP!$A$2:$O8231,8,FALSE)</f>
        <v>Si</v>
      </c>
      <c r="J136" s="99" t="str">
        <f>VLOOKUP(E136,VIP!$A$2:$O8181,8,FALSE)</f>
        <v>Si</v>
      </c>
      <c r="K136" s="99" t="str">
        <f>VLOOKUP(E136,VIP!$A$2:$O11755,6,0)</f>
        <v>NO</v>
      </c>
      <c r="L136" s="110" t="s">
        <v>2463</v>
      </c>
      <c r="M136" s="109" t="s">
        <v>2473</v>
      </c>
      <c r="N136" s="106" t="s">
        <v>2481</v>
      </c>
      <c r="O136" s="104" t="s">
        <v>2493</v>
      </c>
      <c r="P136" s="104"/>
      <c r="Q136" s="109" t="s">
        <v>2463</v>
      </c>
    </row>
    <row r="137" spans="1:17" ht="18" x14ac:dyDescent="0.25">
      <c r="A137" s="85" t="str">
        <f>VLOOKUP(E137,'LISTADO ATM'!$A$2:$C$894,3,0)</f>
        <v>ESTE</v>
      </c>
      <c r="B137" s="116">
        <v>335765218</v>
      </c>
      <c r="C137" s="105">
        <v>44211.688078703701</v>
      </c>
      <c r="D137" s="104" t="s">
        <v>2189</v>
      </c>
      <c r="E137" s="100">
        <v>830</v>
      </c>
      <c r="F137" s="85" t="str">
        <f>VLOOKUP(E137,VIP!$A$2:$O11344,2,0)</f>
        <v>DRBR830</v>
      </c>
      <c r="G137" s="99" t="str">
        <f>VLOOKUP(E137,'LISTADO ATM'!$A$2:$B$893,2,0)</f>
        <v xml:space="preserve">ATM UNP Sabana Grande de Boyá </v>
      </c>
      <c r="H137" s="99" t="str">
        <f>VLOOKUP(E137,VIP!$A$2:$O16265,7,FALSE)</f>
        <v>Si</v>
      </c>
      <c r="I137" s="99" t="str">
        <f>VLOOKUP(E137,VIP!$A$2:$O8230,8,FALSE)</f>
        <v>Si</v>
      </c>
      <c r="J137" s="99" t="str">
        <f>VLOOKUP(E137,VIP!$A$2:$O8180,8,FALSE)</f>
        <v>Si</v>
      </c>
      <c r="K137" s="99" t="str">
        <f>VLOOKUP(E137,VIP!$A$2:$O11754,6,0)</f>
        <v>NO</v>
      </c>
      <c r="L137" s="110" t="s">
        <v>2463</v>
      </c>
      <c r="M137" s="159" t="s">
        <v>2509</v>
      </c>
      <c r="N137" s="106" t="s">
        <v>2481</v>
      </c>
      <c r="O137" s="104" t="s">
        <v>2484</v>
      </c>
      <c r="P137" s="159"/>
      <c r="Q137" s="160">
        <v>44211.769444444442</v>
      </c>
    </row>
    <row r="138" spans="1:17" ht="18" x14ac:dyDescent="0.25">
      <c r="A138" s="85" t="str">
        <f>VLOOKUP(E138,'LISTADO ATM'!$A$2:$C$894,3,0)</f>
        <v>DISTRITO NACIONAL</v>
      </c>
      <c r="B138" s="116">
        <v>335765223</v>
      </c>
      <c r="C138" s="105">
        <v>44211.689421296294</v>
      </c>
      <c r="D138" s="104" t="s">
        <v>2189</v>
      </c>
      <c r="E138" s="100">
        <v>932</v>
      </c>
      <c r="F138" s="85" t="str">
        <f>VLOOKUP(E138,VIP!$A$2:$O11343,2,0)</f>
        <v>DRBR01E</v>
      </c>
      <c r="G138" s="99" t="str">
        <f>VLOOKUP(E138,'LISTADO ATM'!$A$2:$B$893,2,0)</f>
        <v xml:space="preserve">ATM Banco Agrícola </v>
      </c>
      <c r="H138" s="99" t="str">
        <f>VLOOKUP(E138,VIP!$A$2:$O16264,7,FALSE)</f>
        <v>Si</v>
      </c>
      <c r="I138" s="99" t="str">
        <f>VLOOKUP(E138,VIP!$A$2:$O8229,8,FALSE)</f>
        <v>Si</v>
      </c>
      <c r="J138" s="99" t="str">
        <f>VLOOKUP(E138,VIP!$A$2:$O8179,8,FALSE)</f>
        <v>Si</v>
      </c>
      <c r="K138" s="99" t="str">
        <f>VLOOKUP(E138,VIP!$A$2:$O11753,6,0)</f>
        <v>NO</v>
      </c>
      <c r="L138" s="110" t="s">
        <v>2463</v>
      </c>
      <c r="M138" s="109" t="s">
        <v>2473</v>
      </c>
      <c r="N138" s="106" t="s">
        <v>2481</v>
      </c>
      <c r="O138" s="104" t="s">
        <v>2484</v>
      </c>
      <c r="P138" s="104"/>
      <c r="Q138" s="109" t="s">
        <v>2463</v>
      </c>
    </row>
    <row r="139" spans="1:17" ht="18" x14ac:dyDescent="0.25">
      <c r="A139" s="85" t="str">
        <f>VLOOKUP(E139,'LISTADO ATM'!$A$2:$C$894,3,0)</f>
        <v>ESTE</v>
      </c>
      <c r="B139" s="116">
        <v>335765246</v>
      </c>
      <c r="C139" s="105">
        <v>44211.69295138889</v>
      </c>
      <c r="D139" s="104" t="s">
        <v>2189</v>
      </c>
      <c r="E139" s="100">
        <v>923</v>
      </c>
      <c r="F139" s="85" t="str">
        <f>VLOOKUP(E139,VIP!$A$2:$O11342,2,0)</f>
        <v>DRBR923</v>
      </c>
      <c r="G139" s="99" t="str">
        <f>VLOOKUP(E139,'LISTADO ATM'!$A$2:$B$893,2,0)</f>
        <v xml:space="preserve">ATM Agroindustrial San Pedro de Macorís </v>
      </c>
      <c r="H139" s="99" t="str">
        <f>VLOOKUP(E139,VIP!$A$2:$O16263,7,FALSE)</f>
        <v>Si</v>
      </c>
      <c r="I139" s="99" t="str">
        <f>VLOOKUP(E139,VIP!$A$2:$O8228,8,FALSE)</f>
        <v>Si</v>
      </c>
      <c r="J139" s="99" t="str">
        <f>VLOOKUP(E139,VIP!$A$2:$O8178,8,FALSE)</f>
        <v>Si</v>
      </c>
      <c r="K139" s="99" t="str">
        <f>VLOOKUP(E139,VIP!$A$2:$O11752,6,0)</f>
        <v>NO</v>
      </c>
      <c r="L139" s="110" t="s">
        <v>2228</v>
      </c>
      <c r="M139" s="109" t="s">
        <v>2473</v>
      </c>
      <c r="N139" s="106" t="s">
        <v>2481</v>
      </c>
      <c r="O139" s="104" t="s">
        <v>2484</v>
      </c>
      <c r="P139" s="104"/>
      <c r="Q139" s="109" t="s">
        <v>2228</v>
      </c>
    </row>
    <row r="140" spans="1:17" ht="18" x14ac:dyDescent="0.25">
      <c r="A140" s="85" t="str">
        <f>VLOOKUP(E140,'LISTADO ATM'!$A$2:$C$894,3,0)</f>
        <v>ESTE</v>
      </c>
      <c r="B140" s="116">
        <v>335765258</v>
      </c>
      <c r="C140" s="105">
        <v>44211.697488425925</v>
      </c>
      <c r="D140" s="104" t="s">
        <v>2189</v>
      </c>
      <c r="E140" s="100">
        <v>945</v>
      </c>
      <c r="F140" s="85" t="str">
        <f>VLOOKUP(E140,VIP!$A$2:$O11341,2,0)</f>
        <v>DRBR945</v>
      </c>
      <c r="G140" s="99" t="str">
        <f>VLOOKUP(E140,'LISTADO ATM'!$A$2:$B$893,2,0)</f>
        <v xml:space="preserve">ATM UNP El Valle (Hato Mayor) </v>
      </c>
      <c r="H140" s="99" t="str">
        <f>VLOOKUP(E140,VIP!$A$2:$O16262,7,FALSE)</f>
        <v>Si</v>
      </c>
      <c r="I140" s="99" t="str">
        <f>VLOOKUP(E140,VIP!$A$2:$O8227,8,FALSE)</f>
        <v>Si</v>
      </c>
      <c r="J140" s="99" t="str">
        <f>VLOOKUP(E140,VIP!$A$2:$O8177,8,FALSE)</f>
        <v>Si</v>
      </c>
      <c r="K140" s="99" t="str">
        <f>VLOOKUP(E140,VIP!$A$2:$O11751,6,0)</f>
        <v>NO</v>
      </c>
      <c r="L140" s="110" t="s">
        <v>2228</v>
      </c>
      <c r="M140" s="109" t="s">
        <v>2473</v>
      </c>
      <c r="N140" s="106" t="s">
        <v>2481</v>
      </c>
      <c r="O140" s="104" t="s">
        <v>2484</v>
      </c>
      <c r="P140" s="104"/>
      <c r="Q140" s="109" t="s">
        <v>2228</v>
      </c>
    </row>
    <row r="141" spans="1:17" ht="18" x14ac:dyDescent="0.25">
      <c r="A141" s="85" t="str">
        <f>VLOOKUP(E141,'LISTADO ATM'!$A$2:$C$894,3,0)</f>
        <v>ESTE</v>
      </c>
      <c r="B141" s="116">
        <v>335765268</v>
      </c>
      <c r="C141" s="105">
        <v>44211.701180555552</v>
      </c>
      <c r="D141" s="104" t="s">
        <v>2189</v>
      </c>
      <c r="E141" s="100">
        <v>1</v>
      </c>
      <c r="F141" s="85" t="str">
        <f>VLOOKUP(E141,VIP!$A$2:$O11340,2,0)</f>
        <v>DRBR001</v>
      </c>
      <c r="G141" s="99" t="str">
        <f>VLOOKUP(E141,'LISTADO ATM'!$A$2:$B$893,2,0)</f>
        <v>ATM S/M San Rafael del Yuma</v>
      </c>
      <c r="H141" s="99" t="str">
        <f>VLOOKUP(E141,VIP!$A$2:$O16261,7,FALSE)</f>
        <v>Si</v>
      </c>
      <c r="I141" s="99" t="str">
        <f>VLOOKUP(E141,VIP!$A$2:$O8226,8,FALSE)</f>
        <v>Si</v>
      </c>
      <c r="J141" s="99" t="str">
        <f>VLOOKUP(E141,VIP!$A$2:$O8176,8,FALSE)</f>
        <v>Si</v>
      </c>
      <c r="K141" s="99" t="str">
        <f>VLOOKUP(E141,VIP!$A$2:$O11750,6,0)</f>
        <v>NO</v>
      </c>
      <c r="L141" s="110" t="s">
        <v>2228</v>
      </c>
      <c r="M141" s="109" t="s">
        <v>2473</v>
      </c>
      <c r="N141" s="106" t="s">
        <v>2481</v>
      </c>
      <c r="O141" s="104" t="s">
        <v>2484</v>
      </c>
      <c r="P141" s="104"/>
      <c r="Q141" s="109" t="s">
        <v>2228</v>
      </c>
    </row>
    <row r="142" spans="1:17" ht="18" x14ac:dyDescent="0.25">
      <c r="A142" s="85" t="str">
        <f>VLOOKUP(E142,'LISTADO ATM'!$A$2:$C$894,3,0)</f>
        <v>DISTRITO NACIONAL</v>
      </c>
      <c r="B142" s="116">
        <v>335765269</v>
      </c>
      <c r="C142" s="105">
        <v>44211.701273148145</v>
      </c>
      <c r="D142" s="104" t="s">
        <v>2477</v>
      </c>
      <c r="E142" s="100">
        <v>325</v>
      </c>
      <c r="F142" s="85" t="str">
        <f>VLOOKUP(E142,VIP!$A$2:$O11339,2,0)</f>
        <v>DRBR325</v>
      </c>
      <c r="G142" s="99" t="str">
        <f>VLOOKUP(E142,'LISTADO ATM'!$A$2:$B$893,2,0)</f>
        <v>ATM Casa Edwin</v>
      </c>
      <c r="H142" s="99" t="str">
        <f>VLOOKUP(E142,VIP!$A$2:$O16260,7,FALSE)</f>
        <v>Si</v>
      </c>
      <c r="I142" s="99" t="str">
        <f>VLOOKUP(E142,VIP!$A$2:$O8225,8,FALSE)</f>
        <v>Si</v>
      </c>
      <c r="J142" s="99" t="str">
        <f>VLOOKUP(E142,VIP!$A$2:$O8175,8,FALSE)</f>
        <v>Si</v>
      </c>
      <c r="K142" s="99" t="str">
        <f>VLOOKUP(E142,VIP!$A$2:$O11749,6,0)</f>
        <v>NO</v>
      </c>
      <c r="L142" s="110" t="s">
        <v>2430</v>
      </c>
      <c r="M142" s="109" t="s">
        <v>2473</v>
      </c>
      <c r="N142" s="106" t="s">
        <v>2481</v>
      </c>
      <c r="O142" s="104" t="s">
        <v>2483</v>
      </c>
      <c r="P142" s="104"/>
      <c r="Q142" s="109" t="s">
        <v>2430</v>
      </c>
    </row>
    <row r="143" spans="1:17" ht="18" x14ac:dyDescent="0.25">
      <c r="A143" s="85" t="str">
        <f>VLOOKUP(E143,'LISTADO ATM'!$A$2:$C$894,3,0)</f>
        <v>DISTRITO NACIONAL</v>
      </c>
      <c r="B143" s="116">
        <v>335765271</v>
      </c>
      <c r="C143" s="105">
        <v>44211.702789351853</v>
      </c>
      <c r="D143" s="104" t="s">
        <v>2477</v>
      </c>
      <c r="E143" s="100">
        <v>420</v>
      </c>
      <c r="F143" s="85" t="str">
        <f>VLOOKUP(E143,VIP!$A$2:$O11338,2,0)</f>
        <v>DRBR420</v>
      </c>
      <c r="G143" s="99" t="str">
        <f>VLOOKUP(E143,'LISTADO ATM'!$A$2:$B$893,2,0)</f>
        <v xml:space="preserve">ATM DGII Av. Lincoln </v>
      </c>
      <c r="H143" s="99" t="str">
        <f>VLOOKUP(E143,VIP!$A$2:$O16259,7,FALSE)</f>
        <v>Si</v>
      </c>
      <c r="I143" s="99" t="str">
        <f>VLOOKUP(E143,VIP!$A$2:$O8224,8,FALSE)</f>
        <v>Si</v>
      </c>
      <c r="J143" s="99" t="str">
        <f>VLOOKUP(E143,VIP!$A$2:$O8174,8,FALSE)</f>
        <v>Si</v>
      </c>
      <c r="K143" s="99" t="str">
        <f>VLOOKUP(E143,VIP!$A$2:$O11748,6,0)</f>
        <v>NO</v>
      </c>
      <c r="L143" s="110" t="s">
        <v>2430</v>
      </c>
      <c r="M143" s="109" t="s">
        <v>2473</v>
      </c>
      <c r="N143" s="106" t="s">
        <v>2481</v>
      </c>
      <c r="O143" s="104" t="s">
        <v>2483</v>
      </c>
      <c r="P143" s="104"/>
      <c r="Q143" s="109" t="s">
        <v>2430</v>
      </c>
    </row>
    <row r="144" spans="1:17" ht="18" x14ac:dyDescent="0.25">
      <c r="A144" s="85" t="str">
        <f>VLOOKUP(E144,'LISTADO ATM'!$A$2:$C$894,3,0)</f>
        <v>SUR</v>
      </c>
      <c r="B144" s="116">
        <v>335765286</v>
      </c>
      <c r="C144" s="105">
        <v>44211.709490740737</v>
      </c>
      <c r="D144" s="104" t="s">
        <v>2477</v>
      </c>
      <c r="E144" s="100">
        <v>592</v>
      </c>
      <c r="F144" s="85" t="str">
        <f>VLOOKUP(E144,VIP!$A$2:$O11337,2,0)</f>
        <v>DRBR081</v>
      </c>
      <c r="G144" s="99" t="str">
        <f>VLOOKUP(E144,'LISTADO ATM'!$A$2:$B$893,2,0)</f>
        <v xml:space="preserve">ATM Centro de Caja San Cristóbal I </v>
      </c>
      <c r="H144" s="99" t="str">
        <f>VLOOKUP(E144,VIP!$A$2:$O16258,7,FALSE)</f>
        <v>Si</v>
      </c>
      <c r="I144" s="99" t="str">
        <f>VLOOKUP(E144,VIP!$A$2:$O8223,8,FALSE)</f>
        <v>Si</v>
      </c>
      <c r="J144" s="99" t="str">
        <f>VLOOKUP(E144,VIP!$A$2:$O8173,8,FALSE)</f>
        <v>Si</v>
      </c>
      <c r="K144" s="99" t="str">
        <f>VLOOKUP(E144,VIP!$A$2:$O11747,6,0)</f>
        <v>SI</v>
      </c>
      <c r="L144" s="110" t="s">
        <v>2430</v>
      </c>
      <c r="M144" s="109" t="s">
        <v>2473</v>
      </c>
      <c r="N144" s="106" t="s">
        <v>2481</v>
      </c>
      <c r="O144" s="104" t="s">
        <v>2483</v>
      </c>
      <c r="P144" s="104"/>
      <c r="Q144" s="109" t="s">
        <v>2430</v>
      </c>
    </row>
    <row r="145" spans="1:17" ht="18" x14ac:dyDescent="0.25">
      <c r="A145" s="85" t="str">
        <f>VLOOKUP(E145,'LISTADO ATM'!$A$2:$C$894,3,0)</f>
        <v>DISTRITO NACIONAL</v>
      </c>
      <c r="B145" s="116">
        <v>335765292</v>
      </c>
      <c r="C145" s="105">
        <v>44211.71199074074</v>
      </c>
      <c r="D145" s="104" t="s">
        <v>2477</v>
      </c>
      <c r="E145" s="100">
        <v>453</v>
      </c>
      <c r="F145" s="85" t="str">
        <f>VLOOKUP(E145,VIP!$A$2:$O11336,2,0)</f>
        <v>DRBR453</v>
      </c>
      <c r="G145" s="99" t="str">
        <f>VLOOKUP(E145,'LISTADO ATM'!$A$2:$B$893,2,0)</f>
        <v xml:space="preserve">ATM Autobanco Sarasota II </v>
      </c>
      <c r="H145" s="99" t="str">
        <f>VLOOKUP(E145,VIP!$A$2:$O16257,7,FALSE)</f>
        <v>Si</v>
      </c>
      <c r="I145" s="99" t="str">
        <f>VLOOKUP(E145,VIP!$A$2:$O8222,8,FALSE)</f>
        <v>Si</v>
      </c>
      <c r="J145" s="99" t="str">
        <f>VLOOKUP(E145,VIP!$A$2:$O8172,8,FALSE)</f>
        <v>Si</v>
      </c>
      <c r="K145" s="99" t="str">
        <f>VLOOKUP(E145,VIP!$A$2:$O11746,6,0)</f>
        <v>SI</v>
      </c>
      <c r="L145" s="110" t="s">
        <v>2430</v>
      </c>
      <c r="M145" s="109" t="s">
        <v>2473</v>
      </c>
      <c r="N145" s="106" t="s">
        <v>2481</v>
      </c>
      <c r="O145" s="104" t="s">
        <v>2483</v>
      </c>
      <c r="P145" s="104"/>
      <c r="Q145" s="109" t="s">
        <v>2430</v>
      </c>
    </row>
    <row r="146" spans="1:17" ht="18" x14ac:dyDescent="0.25">
      <c r="A146" s="85" t="str">
        <f>VLOOKUP(E146,'LISTADO ATM'!$A$2:$C$894,3,0)</f>
        <v>DISTRITO NACIONAL</v>
      </c>
      <c r="B146" s="116">
        <v>335765297</v>
      </c>
      <c r="C146" s="105">
        <v>44211.713449074072</v>
      </c>
      <c r="D146" s="104" t="s">
        <v>2189</v>
      </c>
      <c r="E146" s="100">
        <v>441</v>
      </c>
      <c r="F146" s="85" t="str">
        <f>VLOOKUP(E146,VIP!$A$2:$O11335,2,0)</f>
        <v>DRBR441</v>
      </c>
      <c r="G146" s="99" t="str">
        <f>VLOOKUP(E146,'LISTADO ATM'!$A$2:$B$893,2,0)</f>
        <v>ATM Estacion de Servicio Romulo Betancour</v>
      </c>
      <c r="H146" s="99" t="str">
        <f>VLOOKUP(E146,VIP!$A$2:$O16256,7,FALSE)</f>
        <v>NO</v>
      </c>
      <c r="I146" s="99" t="str">
        <f>VLOOKUP(E146,VIP!$A$2:$O8221,8,FALSE)</f>
        <v>NO</v>
      </c>
      <c r="J146" s="99" t="str">
        <f>VLOOKUP(E146,VIP!$A$2:$O8171,8,FALSE)</f>
        <v>NO</v>
      </c>
      <c r="K146" s="99" t="str">
        <f>VLOOKUP(E146,VIP!$A$2:$O11745,6,0)</f>
        <v>NO</v>
      </c>
      <c r="L146" s="110" t="s">
        <v>2463</v>
      </c>
      <c r="M146" s="109" t="s">
        <v>2473</v>
      </c>
      <c r="N146" s="106" t="s">
        <v>2481</v>
      </c>
      <c r="O146" s="104" t="s">
        <v>2484</v>
      </c>
      <c r="P146" s="104"/>
      <c r="Q146" s="109" t="s">
        <v>2463</v>
      </c>
    </row>
    <row r="147" spans="1:17" ht="18" x14ac:dyDescent="0.25">
      <c r="A147" s="85" t="str">
        <f>VLOOKUP(E147,'LISTADO ATM'!$A$2:$C$894,3,0)</f>
        <v>DISTRITO NACIONAL</v>
      </c>
      <c r="B147" s="116">
        <v>335765305</v>
      </c>
      <c r="C147" s="105">
        <v>44211.717222222222</v>
      </c>
      <c r="D147" s="104" t="s">
        <v>2189</v>
      </c>
      <c r="E147" s="100">
        <v>327</v>
      </c>
      <c r="F147" s="85" t="str">
        <f>VLOOKUP(E147,VIP!$A$2:$O11334,2,0)</f>
        <v>DRBR327</v>
      </c>
      <c r="G147" s="99" t="str">
        <f>VLOOKUP(E147,'LISTADO ATM'!$A$2:$B$893,2,0)</f>
        <v xml:space="preserve">ATM UNP CCN (Nacional 27 de Febrero) </v>
      </c>
      <c r="H147" s="99" t="str">
        <f>VLOOKUP(E147,VIP!$A$2:$O16255,7,FALSE)</f>
        <v>Si</v>
      </c>
      <c r="I147" s="99" t="str">
        <f>VLOOKUP(E147,VIP!$A$2:$O8220,8,FALSE)</f>
        <v>Si</v>
      </c>
      <c r="J147" s="99" t="str">
        <f>VLOOKUP(E147,VIP!$A$2:$O8170,8,FALSE)</f>
        <v>Si</v>
      </c>
      <c r="K147" s="99" t="str">
        <f>VLOOKUP(E147,VIP!$A$2:$O11744,6,0)</f>
        <v>NO</v>
      </c>
      <c r="L147" s="110" t="s">
        <v>2228</v>
      </c>
      <c r="M147" s="109" t="s">
        <v>2473</v>
      </c>
      <c r="N147" s="106" t="s">
        <v>2481</v>
      </c>
      <c r="O147" s="104" t="s">
        <v>2484</v>
      </c>
      <c r="P147" s="104"/>
      <c r="Q147" s="109" t="s">
        <v>2228</v>
      </c>
    </row>
    <row r="148" spans="1:17" ht="18" x14ac:dyDescent="0.25">
      <c r="A148" s="85" t="str">
        <f>VLOOKUP(E148,'LISTADO ATM'!$A$2:$C$894,3,0)</f>
        <v>ESTE</v>
      </c>
      <c r="B148" s="116">
        <v>335765320</v>
      </c>
      <c r="C148" s="105">
        <v>44211.723564814813</v>
      </c>
      <c r="D148" s="104" t="s">
        <v>2189</v>
      </c>
      <c r="E148" s="100">
        <v>680</v>
      </c>
      <c r="F148" s="85" t="str">
        <f>VLOOKUP(E148,VIP!$A$2:$O11333,2,0)</f>
        <v>DRBR680</v>
      </c>
      <c r="G148" s="99" t="str">
        <f>VLOOKUP(E148,'LISTADO ATM'!$A$2:$B$893,2,0)</f>
        <v>ATM Hotel Royalton</v>
      </c>
      <c r="H148" s="99" t="str">
        <f>VLOOKUP(E148,VIP!$A$2:$O16254,7,FALSE)</f>
        <v>NO</v>
      </c>
      <c r="I148" s="99" t="str">
        <f>VLOOKUP(E148,VIP!$A$2:$O8219,8,FALSE)</f>
        <v>NO</v>
      </c>
      <c r="J148" s="99" t="str">
        <f>VLOOKUP(E148,VIP!$A$2:$O8169,8,FALSE)</f>
        <v>NO</v>
      </c>
      <c r="K148" s="99" t="str">
        <f>VLOOKUP(E148,VIP!$A$2:$O11743,6,0)</f>
        <v>NO</v>
      </c>
      <c r="L148" s="110" t="s">
        <v>2228</v>
      </c>
      <c r="M148" s="109" t="s">
        <v>2473</v>
      </c>
      <c r="N148" s="106" t="s">
        <v>2481</v>
      </c>
      <c r="O148" s="104" t="s">
        <v>2484</v>
      </c>
      <c r="P148" s="104"/>
      <c r="Q148" s="109" t="s">
        <v>2228</v>
      </c>
    </row>
    <row r="149" spans="1:17" ht="18" x14ac:dyDescent="0.25">
      <c r="A149" s="85" t="str">
        <f>VLOOKUP(E149,'LISTADO ATM'!$A$2:$C$894,3,0)</f>
        <v>NORTE</v>
      </c>
      <c r="B149" s="116">
        <v>335765323</v>
      </c>
      <c r="C149" s="105">
        <v>44211.724745370368</v>
      </c>
      <c r="D149" s="104" t="s">
        <v>2190</v>
      </c>
      <c r="E149" s="100">
        <v>138</v>
      </c>
      <c r="F149" s="85" t="str">
        <f>VLOOKUP(E149,VIP!$A$2:$O11332,2,0)</f>
        <v>DRBR138</v>
      </c>
      <c r="G149" s="99" t="str">
        <f>VLOOKUP(E149,'LISTADO ATM'!$A$2:$B$893,2,0)</f>
        <v xml:space="preserve">ATM UNP Fantino </v>
      </c>
      <c r="H149" s="99" t="str">
        <f>VLOOKUP(E149,VIP!$A$2:$O16253,7,FALSE)</f>
        <v>Si</v>
      </c>
      <c r="I149" s="99" t="str">
        <f>VLOOKUP(E149,VIP!$A$2:$O8218,8,FALSE)</f>
        <v>Si</v>
      </c>
      <c r="J149" s="99" t="str">
        <f>VLOOKUP(E149,VIP!$A$2:$O8168,8,FALSE)</f>
        <v>Si</v>
      </c>
      <c r="K149" s="99" t="str">
        <f>VLOOKUP(E149,VIP!$A$2:$O11742,6,0)</f>
        <v>NO</v>
      </c>
      <c r="L149" s="110" t="s">
        <v>2228</v>
      </c>
      <c r="M149" s="109" t="s">
        <v>2473</v>
      </c>
      <c r="N149" s="106" t="s">
        <v>2481</v>
      </c>
      <c r="O149" s="104" t="s">
        <v>2493</v>
      </c>
      <c r="P149" s="104"/>
      <c r="Q149" s="109" t="s">
        <v>2228</v>
      </c>
    </row>
    <row r="150" spans="1:17" ht="18" x14ac:dyDescent="0.25">
      <c r="A150" s="85" t="str">
        <f>VLOOKUP(E150,'LISTADO ATM'!$A$2:$C$894,3,0)</f>
        <v>DISTRITO NACIONAL</v>
      </c>
      <c r="B150" s="116">
        <v>335765324</v>
      </c>
      <c r="C150" s="105">
        <v>44211.725914351853</v>
      </c>
      <c r="D150" s="104" t="s">
        <v>2189</v>
      </c>
      <c r="E150" s="100">
        <v>490</v>
      </c>
      <c r="F150" s="85" t="str">
        <f>VLOOKUP(E150,VIP!$A$2:$O11331,2,0)</f>
        <v>DRBR490</v>
      </c>
      <c r="G150" s="99" t="str">
        <f>VLOOKUP(E150,'LISTADO ATM'!$A$2:$B$893,2,0)</f>
        <v xml:space="preserve">ATM Hospital Ney Arias Lora </v>
      </c>
      <c r="H150" s="99" t="str">
        <f>VLOOKUP(E150,VIP!$A$2:$O16252,7,FALSE)</f>
        <v>Si</v>
      </c>
      <c r="I150" s="99" t="str">
        <f>VLOOKUP(E150,VIP!$A$2:$O8217,8,FALSE)</f>
        <v>Si</v>
      </c>
      <c r="J150" s="99" t="str">
        <f>VLOOKUP(E150,VIP!$A$2:$O8167,8,FALSE)</f>
        <v>Si</v>
      </c>
      <c r="K150" s="99" t="str">
        <f>VLOOKUP(E150,VIP!$A$2:$O11741,6,0)</f>
        <v>NO</v>
      </c>
      <c r="L150" s="110" t="s">
        <v>2254</v>
      </c>
      <c r="M150" s="109" t="s">
        <v>2473</v>
      </c>
      <c r="N150" s="106" t="s">
        <v>2481</v>
      </c>
      <c r="O150" s="104" t="s">
        <v>2484</v>
      </c>
      <c r="P150" s="104"/>
      <c r="Q150" s="109" t="s">
        <v>2254</v>
      </c>
    </row>
    <row r="151" spans="1:17" ht="18" x14ac:dyDescent="0.25">
      <c r="A151" s="85" t="str">
        <f>VLOOKUP(E151,'LISTADO ATM'!$A$2:$C$894,3,0)</f>
        <v>DISTRITO NACIONAL</v>
      </c>
      <c r="B151" s="116">
        <v>335765330</v>
      </c>
      <c r="C151" s="105">
        <v>44211.735578703701</v>
      </c>
      <c r="D151" s="104" t="s">
        <v>2477</v>
      </c>
      <c r="E151" s="100">
        <v>70</v>
      </c>
      <c r="F151" s="85" t="str">
        <f>VLOOKUP(E151,VIP!$A$2:$O11344,2,0)</f>
        <v>DRBR070</v>
      </c>
      <c r="G151" s="99" t="str">
        <f>VLOOKUP(E151,'LISTADO ATM'!$A$2:$B$893,2,0)</f>
        <v xml:space="preserve">ATM Autoservicio Plaza Lama Zona Oriental </v>
      </c>
      <c r="H151" s="99" t="str">
        <f>VLOOKUP(E151,VIP!$A$2:$O16265,7,FALSE)</f>
        <v>Si</v>
      </c>
      <c r="I151" s="99" t="str">
        <f>VLOOKUP(E151,VIP!$A$2:$O8230,8,FALSE)</f>
        <v>Si</v>
      </c>
      <c r="J151" s="99" t="str">
        <f>VLOOKUP(E151,VIP!$A$2:$O8180,8,FALSE)</f>
        <v>Si</v>
      </c>
      <c r="K151" s="99" t="str">
        <f>VLOOKUP(E151,VIP!$A$2:$O11754,6,0)</f>
        <v>NO</v>
      </c>
      <c r="L151" s="110" t="s">
        <v>2517</v>
      </c>
      <c r="M151" s="109" t="s">
        <v>2473</v>
      </c>
      <c r="N151" s="106" t="s">
        <v>2481</v>
      </c>
      <c r="O151" s="104" t="s">
        <v>2483</v>
      </c>
      <c r="P151" s="104"/>
      <c r="Q151" s="109" t="s">
        <v>2517</v>
      </c>
    </row>
    <row r="152" spans="1:17" ht="18" x14ac:dyDescent="0.25">
      <c r="A152" s="85" t="str">
        <f>VLOOKUP(E152,'LISTADO ATM'!$A$2:$C$894,3,0)</f>
        <v>DISTRITO NACIONAL</v>
      </c>
      <c r="B152" s="116">
        <v>335765333</v>
      </c>
      <c r="C152" s="105">
        <v>44211.737939814811</v>
      </c>
      <c r="D152" s="104" t="s">
        <v>2189</v>
      </c>
      <c r="E152" s="100">
        <v>951</v>
      </c>
      <c r="F152" s="85" t="str">
        <f>VLOOKUP(E152,VIP!$A$2:$O11343,2,0)</f>
        <v>DRBR203</v>
      </c>
      <c r="G152" s="99" t="str">
        <f>VLOOKUP(E152,'LISTADO ATM'!$A$2:$B$893,2,0)</f>
        <v xml:space="preserve">ATM Oficina Plaza Haché JFK </v>
      </c>
      <c r="H152" s="99" t="str">
        <f>VLOOKUP(E152,VIP!$A$2:$O16264,7,FALSE)</f>
        <v>Si</v>
      </c>
      <c r="I152" s="99" t="str">
        <f>VLOOKUP(E152,VIP!$A$2:$O8229,8,FALSE)</f>
        <v>Si</v>
      </c>
      <c r="J152" s="99" t="str">
        <f>VLOOKUP(E152,VIP!$A$2:$O8179,8,FALSE)</f>
        <v>Si</v>
      </c>
      <c r="K152" s="99" t="str">
        <f>VLOOKUP(E152,VIP!$A$2:$O11753,6,0)</f>
        <v>NO</v>
      </c>
      <c r="L152" s="110" t="s">
        <v>2228</v>
      </c>
      <c r="M152" s="109" t="s">
        <v>2473</v>
      </c>
      <c r="N152" s="106" t="s">
        <v>2481</v>
      </c>
      <c r="O152" s="104" t="s">
        <v>2484</v>
      </c>
      <c r="P152" s="104"/>
      <c r="Q152" s="109" t="s">
        <v>2228</v>
      </c>
    </row>
    <row r="153" spans="1:17" ht="18" x14ac:dyDescent="0.25">
      <c r="A153" s="85" t="str">
        <f>VLOOKUP(E153,'LISTADO ATM'!$A$2:$C$894,3,0)</f>
        <v>DISTRITO NACIONAL</v>
      </c>
      <c r="B153" s="116">
        <v>335765337</v>
      </c>
      <c r="C153" s="105">
        <v>44211.742673611108</v>
      </c>
      <c r="D153" s="104" t="s">
        <v>2189</v>
      </c>
      <c r="E153" s="100">
        <v>917</v>
      </c>
      <c r="F153" s="85" t="str">
        <f>VLOOKUP(E153,VIP!$A$2:$O11342,2,0)</f>
        <v>DRBR01B</v>
      </c>
      <c r="G153" s="99" t="str">
        <f>VLOOKUP(E153,'LISTADO ATM'!$A$2:$B$893,2,0)</f>
        <v xml:space="preserve">ATM Oficina Los Mina </v>
      </c>
      <c r="H153" s="99" t="str">
        <f>VLOOKUP(E153,VIP!$A$2:$O16263,7,FALSE)</f>
        <v>Si</v>
      </c>
      <c r="I153" s="99" t="str">
        <f>VLOOKUP(E153,VIP!$A$2:$O8228,8,FALSE)</f>
        <v>Si</v>
      </c>
      <c r="J153" s="99" t="str">
        <f>VLOOKUP(E153,VIP!$A$2:$O8178,8,FALSE)</f>
        <v>Si</v>
      </c>
      <c r="K153" s="99" t="str">
        <f>VLOOKUP(E153,VIP!$A$2:$O11752,6,0)</f>
        <v>NO</v>
      </c>
      <c r="L153" s="110" t="s">
        <v>2228</v>
      </c>
      <c r="M153" s="109" t="s">
        <v>2473</v>
      </c>
      <c r="N153" s="106" t="s">
        <v>2481</v>
      </c>
      <c r="O153" s="104" t="s">
        <v>2484</v>
      </c>
      <c r="P153" s="104"/>
      <c r="Q153" s="109" t="s">
        <v>2228</v>
      </c>
    </row>
    <row r="154" spans="1:17" ht="18" x14ac:dyDescent="0.25">
      <c r="A154" s="85" t="str">
        <f>VLOOKUP(E154,'LISTADO ATM'!$A$2:$C$894,3,0)</f>
        <v>SUR</v>
      </c>
      <c r="B154" s="116">
        <v>335765346</v>
      </c>
      <c r="C154" s="105">
        <v>44211.77238425926</v>
      </c>
      <c r="D154" s="104" t="s">
        <v>2189</v>
      </c>
      <c r="E154" s="100">
        <v>873</v>
      </c>
      <c r="F154" s="85" t="str">
        <f>VLOOKUP(E154,VIP!$A$2:$O11341,2,0)</f>
        <v>DRBR873</v>
      </c>
      <c r="G154" s="99" t="str">
        <f>VLOOKUP(E154,'LISTADO ATM'!$A$2:$B$893,2,0)</f>
        <v xml:space="preserve">ATM Centro de Caja San Cristóbal II </v>
      </c>
      <c r="H154" s="99" t="str">
        <f>VLOOKUP(E154,VIP!$A$2:$O16262,7,FALSE)</f>
        <v>Si</v>
      </c>
      <c r="I154" s="99" t="str">
        <f>VLOOKUP(E154,VIP!$A$2:$O8227,8,FALSE)</f>
        <v>Si</v>
      </c>
      <c r="J154" s="99" t="str">
        <f>VLOOKUP(E154,VIP!$A$2:$O8177,8,FALSE)</f>
        <v>Si</v>
      </c>
      <c r="K154" s="99" t="str">
        <f>VLOOKUP(E154,VIP!$A$2:$O11751,6,0)</f>
        <v>SI</v>
      </c>
      <c r="L154" s="110" t="s">
        <v>2228</v>
      </c>
      <c r="M154" s="109" t="s">
        <v>2473</v>
      </c>
      <c r="N154" s="106" t="s">
        <v>2481</v>
      </c>
      <c r="O154" s="104" t="s">
        <v>2484</v>
      </c>
      <c r="P154" s="104"/>
      <c r="Q154" s="109" t="s">
        <v>2228</v>
      </c>
    </row>
    <row r="155" spans="1:17" ht="18" x14ac:dyDescent="0.25">
      <c r="A155" s="85" t="str">
        <f>VLOOKUP(E155,'LISTADO ATM'!$A$2:$C$894,3,0)</f>
        <v>NORTE</v>
      </c>
      <c r="B155" s="116">
        <v>335765348</v>
      </c>
      <c r="C155" s="105">
        <v>44211.775081018517</v>
      </c>
      <c r="D155" s="104" t="s">
        <v>2497</v>
      </c>
      <c r="E155" s="100">
        <v>748</v>
      </c>
      <c r="F155" s="85" t="str">
        <f>VLOOKUP(E155,VIP!$A$2:$O11341,2,0)</f>
        <v>DRBR150</v>
      </c>
      <c r="G155" s="99" t="str">
        <f>VLOOKUP(E155,'LISTADO ATM'!$A$2:$B$893,2,0)</f>
        <v xml:space="preserve">ATM Centro de Caja (Santiago) </v>
      </c>
      <c r="H155" s="99" t="str">
        <f>VLOOKUP(E155,VIP!$A$2:$O16262,7,FALSE)</f>
        <v>Si</v>
      </c>
      <c r="I155" s="99" t="str">
        <f>VLOOKUP(E155,VIP!$A$2:$O8227,8,FALSE)</f>
        <v>Si</v>
      </c>
      <c r="J155" s="99" t="str">
        <f>VLOOKUP(E155,VIP!$A$2:$O8177,8,FALSE)</f>
        <v>Si</v>
      </c>
      <c r="K155" s="99" t="str">
        <f>VLOOKUP(E155,VIP!$A$2:$O11751,6,0)</f>
        <v>NO</v>
      </c>
      <c r="L155" s="110" t="s">
        <v>2435</v>
      </c>
      <c r="M155" s="159" t="s">
        <v>2509</v>
      </c>
      <c r="N155" s="160" t="s">
        <v>2510</v>
      </c>
      <c r="O155" s="104" t="s">
        <v>2519</v>
      </c>
      <c r="P155" s="159" t="s">
        <v>2513</v>
      </c>
      <c r="Q155" s="109" t="s">
        <v>2435</v>
      </c>
    </row>
    <row r="156" spans="1:17" ht="18" x14ac:dyDescent="0.25">
      <c r="A156" s="85" t="str">
        <f>VLOOKUP(E156,'LISTADO ATM'!$A$2:$C$894,3,0)</f>
        <v>NORTE</v>
      </c>
      <c r="B156" s="116">
        <v>335765349</v>
      </c>
      <c r="C156" s="105">
        <v>44211.775729166664</v>
      </c>
      <c r="D156" s="104" t="s">
        <v>2497</v>
      </c>
      <c r="E156" s="100">
        <v>602</v>
      </c>
      <c r="F156" s="85" t="str">
        <f>VLOOKUP(E156,VIP!$A$2:$O11340,2,0)</f>
        <v>DRBR122</v>
      </c>
      <c r="G156" s="99" t="str">
        <f>VLOOKUP(E156,'LISTADO ATM'!$A$2:$B$893,2,0)</f>
        <v xml:space="preserve">ATM Zona Franca (Santiago) I </v>
      </c>
      <c r="H156" s="99" t="str">
        <f>VLOOKUP(E156,VIP!$A$2:$O16261,7,FALSE)</f>
        <v>Si</v>
      </c>
      <c r="I156" s="99" t="str">
        <f>VLOOKUP(E156,VIP!$A$2:$O8226,8,FALSE)</f>
        <v>No</v>
      </c>
      <c r="J156" s="99" t="str">
        <f>VLOOKUP(E156,VIP!$A$2:$O8176,8,FALSE)</f>
        <v>No</v>
      </c>
      <c r="K156" s="99" t="str">
        <f>VLOOKUP(E156,VIP!$A$2:$O11750,6,0)</f>
        <v>NO</v>
      </c>
      <c r="L156" s="110" t="s">
        <v>2490</v>
      </c>
      <c r="M156" s="159" t="s">
        <v>2509</v>
      </c>
      <c r="N156" s="160" t="s">
        <v>2510</v>
      </c>
      <c r="O156" s="104" t="s">
        <v>2519</v>
      </c>
      <c r="P156" s="159" t="s">
        <v>2514</v>
      </c>
      <c r="Q156" s="159" t="s">
        <v>2490</v>
      </c>
    </row>
    <row r="157" spans="1:17" ht="18" x14ac:dyDescent="0.25">
      <c r="A157" s="85" t="str">
        <f>VLOOKUP(E157,'LISTADO ATM'!$A$2:$C$894,3,0)</f>
        <v>NORTE</v>
      </c>
      <c r="B157" s="116">
        <v>335765350</v>
      </c>
      <c r="C157" s="105">
        <v>44211.776319444441</v>
      </c>
      <c r="D157" s="104" t="s">
        <v>2497</v>
      </c>
      <c r="E157" s="100">
        <v>276</v>
      </c>
      <c r="F157" s="85" t="str">
        <f>VLOOKUP(E157,VIP!$A$2:$O11339,2,0)</f>
        <v>DRBR276</v>
      </c>
      <c r="G157" s="99" t="str">
        <f>VLOOKUP(E157,'LISTADO ATM'!$A$2:$B$893,2,0)</f>
        <v xml:space="preserve">ATM UNP Las Guáranas (San Francisco) </v>
      </c>
      <c r="H157" s="99" t="str">
        <f>VLOOKUP(E157,VIP!$A$2:$O16260,7,FALSE)</f>
        <v>Si</v>
      </c>
      <c r="I157" s="99" t="str">
        <f>VLOOKUP(E157,VIP!$A$2:$O8225,8,FALSE)</f>
        <v>Si</v>
      </c>
      <c r="J157" s="99" t="str">
        <f>VLOOKUP(E157,VIP!$A$2:$O8175,8,FALSE)</f>
        <v>Si</v>
      </c>
      <c r="K157" s="99" t="str">
        <f>VLOOKUP(E157,VIP!$A$2:$O11749,6,0)</f>
        <v>NO</v>
      </c>
      <c r="L157" s="110" t="s">
        <v>2490</v>
      </c>
      <c r="M157" s="159" t="s">
        <v>2509</v>
      </c>
      <c r="N157" s="160" t="s">
        <v>2510</v>
      </c>
      <c r="O157" s="104" t="s">
        <v>2519</v>
      </c>
      <c r="P157" s="159" t="s">
        <v>2514</v>
      </c>
      <c r="Q157" s="159" t="s">
        <v>2490</v>
      </c>
    </row>
    <row r="158" spans="1:17" ht="18" x14ac:dyDescent="0.25">
      <c r="A158" s="85" t="str">
        <f>VLOOKUP(E158,'LISTADO ATM'!$A$2:$C$894,3,0)</f>
        <v>NORTE</v>
      </c>
      <c r="B158" s="116">
        <v>335765351</v>
      </c>
      <c r="C158" s="105">
        <v>44211.780405092592</v>
      </c>
      <c r="D158" s="104" t="s">
        <v>2497</v>
      </c>
      <c r="E158" s="100">
        <v>650</v>
      </c>
      <c r="F158" s="85" t="str">
        <f>VLOOKUP(E158,VIP!$A$2:$O11338,2,0)</f>
        <v>DRBR650</v>
      </c>
      <c r="G158" s="99" t="str">
        <f>VLOOKUP(E158,'LISTADO ATM'!$A$2:$B$893,2,0)</f>
        <v>ATM Edificio 911 (Santiago)</v>
      </c>
      <c r="H158" s="99" t="str">
        <f>VLOOKUP(E158,VIP!$A$2:$O16259,7,FALSE)</f>
        <v>Si</v>
      </c>
      <c r="I158" s="99" t="str">
        <f>VLOOKUP(E158,VIP!$A$2:$O8224,8,FALSE)</f>
        <v>Si</v>
      </c>
      <c r="J158" s="99" t="str">
        <f>VLOOKUP(E158,VIP!$A$2:$O8174,8,FALSE)</f>
        <v>Si</v>
      </c>
      <c r="K158" s="99" t="str">
        <f>VLOOKUP(E158,VIP!$A$2:$O11748,6,0)</f>
        <v>NO</v>
      </c>
      <c r="L158" s="110" t="s">
        <v>2490</v>
      </c>
      <c r="M158" s="159" t="s">
        <v>2509</v>
      </c>
      <c r="N158" s="160" t="s">
        <v>2510</v>
      </c>
      <c r="O158" s="104" t="s">
        <v>2519</v>
      </c>
      <c r="P158" s="159" t="s">
        <v>2514</v>
      </c>
      <c r="Q158" s="159" t="s">
        <v>2490</v>
      </c>
    </row>
    <row r="159" spans="1:17" ht="18" x14ac:dyDescent="0.25">
      <c r="A159" s="85" t="str">
        <f>VLOOKUP(E159,'LISTADO ATM'!$A$2:$C$894,3,0)</f>
        <v>NORTE</v>
      </c>
      <c r="B159" s="116">
        <v>335765352</v>
      </c>
      <c r="C159" s="105">
        <v>44211.781354166669</v>
      </c>
      <c r="D159" s="104" t="s">
        <v>2497</v>
      </c>
      <c r="E159" s="100">
        <v>746</v>
      </c>
      <c r="F159" s="85" t="str">
        <f>VLOOKUP(E159,VIP!$A$2:$O11337,2,0)</f>
        <v>DRBR156</v>
      </c>
      <c r="G159" s="99" t="str">
        <f>VLOOKUP(E159,'LISTADO ATM'!$A$2:$B$893,2,0)</f>
        <v xml:space="preserve">ATM Oficina Las Terrenas </v>
      </c>
      <c r="H159" s="99" t="str">
        <f>VLOOKUP(E159,VIP!$A$2:$O16258,7,FALSE)</f>
        <v>Si</v>
      </c>
      <c r="I159" s="99" t="str">
        <f>VLOOKUP(E159,VIP!$A$2:$O8223,8,FALSE)</f>
        <v>Si</v>
      </c>
      <c r="J159" s="99" t="str">
        <f>VLOOKUP(E159,VIP!$A$2:$O8173,8,FALSE)</f>
        <v>Si</v>
      </c>
      <c r="K159" s="99" t="str">
        <f>VLOOKUP(E159,VIP!$A$2:$O11747,6,0)</f>
        <v>SI</v>
      </c>
      <c r="L159" s="110" t="s">
        <v>2490</v>
      </c>
      <c r="M159" s="159" t="s">
        <v>2509</v>
      </c>
      <c r="N159" s="160" t="s">
        <v>2510</v>
      </c>
      <c r="O159" s="104" t="s">
        <v>2519</v>
      </c>
      <c r="P159" s="159" t="s">
        <v>2514</v>
      </c>
      <c r="Q159" s="159" t="s">
        <v>2490</v>
      </c>
    </row>
    <row r="160" spans="1:17" ht="18" x14ac:dyDescent="0.25">
      <c r="A160" s="85" t="str">
        <f>VLOOKUP(E160,'LISTADO ATM'!$A$2:$C$894,3,0)</f>
        <v>NORTE</v>
      </c>
      <c r="B160" s="116">
        <v>335765354</v>
      </c>
      <c r="C160" s="105">
        <v>44211.782222222224</v>
      </c>
      <c r="D160" s="104" t="s">
        <v>2190</v>
      </c>
      <c r="E160" s="100">
        <v>862</v>
      </c>
      <c r="F160" s="85" t="str">
        <f>VLOOKUP(E160,VIP!$A$2:$O11340,2,0)</f>
        <v>DRBR862</v>
      </c>
      <c r="G160" s="99" t="str">
        <f>VLOOKUP(E160,'LISTADO ATM'!$A$2:$B$893,2,0)</f>
        <v xml:space="preserve">ATM S/M Doble A (Sabaneta) </v>
      </c>
      <c r="H160" s="99" t="str">
        <f>VLOOKUP(E160,VIP!$A$2:$O16261,7,FALSE)</f>
        <v>Si</v>
      </c>
      <c r="I160" s="99" t="str">
        <f>VLOOKUP(E160,VIP!$A$2:$O8226,8,FALSE)</f>
        <v>Si</v>
      </c>
      <c r="J160" s="99" t="str">
        <f>VLOOKUP(E160,VIP!$A$2:$O8176,8,FALSE)</f>
        <v>Si</v>
      </c>
      <c r="K160" s="99" t="str">
        <f>VLOOKUP(E160,VIP!$A$2:$O11750,6,0)</f>
        <v>NO</v>
      </c>
      <c r="L160" s="110" t="s">
        <v>2441</v>
      </c>
      <c r="M160" s="109" t="s">
        <v>2473</v>
      </c>
      <c r="N160" s="106" t="s">
        <v>2481</v>
      </c>
      <c r="O160" s="104" t="s">
        <v>2493</v>
      </c>
      <c r="P160" s="109" t="s">
        <v>2520</v>
      </c>
      <c r="Q160" s="109" t="s">
        <v>2441</v>
      </c>
    </row>
    <row r="161" spans="1:17" ht="18" x14ac:dyDescent="0.25">
      <c r="A161" s="85" t="str">
        <f>VLOOKUP(E161,'LISTADO ATM'!$A$2:$C$894,3,0)</f>
        <v>DISTRITO NACIONAL</v>
      </c>
      <c r="B161" s="116">
        <v>335765355</v>
      </c>
      <c r="C161" s="105">
        <v>44211.783564814818</v>
      </c>
      <c r="D161" s="104" t="s">
        <v>2497</v>
      </c>
      <c r="E161" s="100">
        <v>589</v>
      </c>
      <c r="F161" s="85" t="str">
        <f>VLOOKUP(E161,VIP!$A$2:$O11336,2,0)</f>
        <v>DRBR23E</v>
      </c>
      <c r="G161" s="99" t="str">
        <f>VLOOKUP(E161,'LISTADO ATM'!$A$2:$B$893,2,0)</f>
        <v xml:space="preserve">ATM S/M Bravo San Vicente de Paul </v>
      </c>
      <c r="H161" s="99" t="str">
        <f>VLOOKUP(E161,VIP!$A$2:$O16257,7,FALSE)</f>
        <v>Si</v>
      </c>
      <c r="I161" s="99" t="str">
        <f>VLOOKUP(E161,VIP!$A$2:$O8222,8,FALSE)</f>
        <v>No</v>
      </c>
      <c r="J161" s="99" t="str">
        <f>VLOOKUP(E161,VIP!$A$2:$O8172,8,FALSE)</f>
        <v>No</v>
      </c>
      <c r="K161" s="99" t="str">
        <f>VLOOKUP(E161,VIP!$A$2:$O11746,6,0)</f>
        <v>NO</v>
      </c>
      <c r="L161" s="110" t="s">
        <v>2435</v>
      </c>
      <c r="M161" s="159" t="s">
        <v>2509</v>
      </c>
      <c r="N161" s="160" t="s">
        <v>2510</v>
      </c>
      <c r="O161" s="104" t="s">
        <v>2518</v>
      </c>
      <c r="P161" s="159" t="s">
        <v>2513</v>
      </c>
      <c r="Q161" s="109" t="s">
        <v>2435</v>
      </c>
    </row>
    <row r="162" spans="1:17" ht="18" x14ac:dyDescent="0.25">
      <c r="A162" s="85" t="str">
        <f>VLOOKUP(E162,'LISTADO ATM'!$A$2:$C$894,3,0)</f>
        <v>SUR</v>
      </c>
      <c r="B162" s="116">
        <v>335765356</v>
      </c>
      <c r="C162" s="105">
        <v>44211.785763888889</v>
      </c>
      <c r="D162" s="104" t="s">
        <v>2497</v>
      </c>
      <c r="E162" s="100">
        <v>311</v>
      </c>
      <c r="F162" s="85" t="str">
        <f>VLOOKUP(E162,VIP!$A$2:$O11335,2,0)</f>
        <v>DRBR311</v>
      </c>
      <c r="G162" s="99" t="str">
        <f>VLOOKUP(E162,'LISTADO ATM'!$A$2:$B$893,2,0)</f>
        <v>ATM Plaza Eroski</v>
      </c>
      <c r="H162" s="99" t="str">
        <f>VLOOKUP(E162,VIP!$A$2:$O16256,7,FALSE)</f>
        <v>Si</v>
      </c>
      <c r="I162" s="99" t="str">
        <f>VLOOKUP(E162,VIP!$A$2:$O8221,8,FALSE)</f>
        <v>Si</v>
      </c>
      <c r="J162" s="99" t="str">
        <f>VLOOKUP(E162,VIP!$A$2:$O8171,8,FALSE)</f>
        <v>Si</v>
      </c>
      <c r="K162" s="99" t="str">
        <f>VLOOKUP(E162,VIP!$A$2:$O11745,6,0)</f>
        <v>NO</v>
      </c>
      <c r="L162" s="110" t="s">
        <v>2435</v>
      </c>
      <c r="M162" s="159" t="s">
        <v>2509</v>
      </c>
      <c r="N162" s="160" t="s">
        <v>2510</v>
      </c>
      <c r="O162" s="104" t="s">
        <v>2518</v>
      </c>
      <c r="P162" s="159" t="s">
        <v>2513</v>
      </c>
      <c r="Q162" s="109" t="s">
        <v>2435</v>
      </c>
    </row>
    <row r="163" spans="1:17" ht="18" x14ac:dyDescent="0.25">
      <c r="A163" s="85" t="str">
        <f>VLOOKUP(E163,'LISTADO ATM'!$A$2:$C$894,3,0)</f>
        <v>NORTE</v>
      </c>
      <c r="B163" s="116">
        <v>335765358</v>
      </c>
      <c r="C163" s="105">
        <v>44211.788344907407</v>
      </c>
      <c r="D163" s="104" t="s">
        <v>2497</v>
      </c>
      <c r="E163" s="100">
        <v>736</v>
      </c>
      <c r="F163" s="85" t="str">
        <f>VLOOKUP(E163,VIP!$A$2:$O11334,2,0)</f>
        <v>DRBR071</v>
      </c>
      <c r="G163" s="99" t="str">
        <f>VLOOKUP(E163,'LISTADO ATM'!$A$2:$B$893,2,0)</f>
        <v xml:space="preserve">ATM Oficina Puerto Plata I </v>
      </c>
      <c r="H163" s="99" t="str">
        <f>VLOOKUP(E163,VIP!$A$2:$O16255,7,FALSE)</f>
        <v>Si</v>
      </c>
      <c r="I163" s="99" t="str">
        <f>VLOOKUP(E163,VIP!$A$2:$O8220,8,FALSE)</f>
        <v>Si</v>
      </c>
      <c r="J163" s="99" t="str">
        <f>VLOOKUP(E163,VIP!$A$2:$O8170,8,FALSE)</f>
        <v>Si</v>
      </c>
      <c r="K163" s="99" t="str">
        <f>VLOOKUP(E163,VIP!$A$2:$O11744,6,0)</f>
        <v>SI</v>
      </c>
      <c r="L163" s="110" t="s">
        <v>2490</v>
      </c>
      <c r="M163" s="159" t="s">
        <v>2509</v>
      </c>
      <c r="N163" s="160" t="s">
        <v>2510</v>
      </c>
      <c r="O163" s="104" t="s">
        <v>2518</v>
      </c>
      <c r="P163" s="159" t="s">
        <v>2514</v>
      </c>
      <c r="Q163" s="159" t="s">
        <v>2490</v>
      </c>
    </row>
    <row r="164" spans="1:17" ht="18" x14ac:dyDescent="0.25">
      <c r="A164" s="85" t="str">
        <f>VLOOKUP(E164,'LISTADO ATM'!$A$2:$C$894,3,0)</f>
        <v>NORTE</v>
      </c>
      <c r="B164" s="116">
        <v>335765359</v>
      </c>
      <c r="C164" s="105">
        <v>44211.79010416667</v>
      </c>
      <c r="D164" s="104" t="s">
        <v>2497</v>
      </c>
      <c r="E164" s="100">
        <v>315</v>
      </c>
      <c r="F164" s="85" t="str">
        <f>VLOOKUP(E164,VIP!$A$2:$O11333,2,0)</f>
        <v>DRBR315</v>
      </c>
      <c r="G164" s="99" t="str">
        <f>VLOOKUP(E164,'LISTADO ATM'!$A$2:$B$893,2,0)</f>
        <v xml:space="preserve">ATM Oficina Estrella Sadalá </v>
      </c>
      <c r="H164" s="99" t="str">
        <f>VLOOKUP(E164,VIP!$A$2:$O16254,7,FALSE)</f>
        <v>Si</v>
      </c>
      <c r="I164" s="99" t="str">
        <f>VLOOKUP(E164,VIP!$A$2:$O8219,8,FALSE)</f>
        <v>Si</v>
      </c>
      <c r="J164" s="99" t="str">
        <f>VLOOKUP(E164,VIP!$A$2:$O8169,8,FALSE)</f>
        <v>Si</v>
      </c>
      <c r="K164" s="99" t="str">
        <f>VLOOKUP(E164,VIP!$A$2:$O11743,6,0)</f>
        <v>NO</v>
      </c>
      <c r="L164" s="110" t="s">
        <v>2441</v>
      </c>
      <c r="M164" s="159" t="s">
        <v>2509</v>
      </c>
      <c r="N164" s="160" t="s">
        <v>2510</v>
      </c>
      <c r="O164" s="104" t="s">
        <v>2518</v>
      </c>
      <c r="P164" s="159" t="s">
        <v>2513</v>
      </c>
      <c r="Q164" s="109" t="s">
        <v>2441</v>
      </c>
    </row>
    <row r="165" spans="1:17" ht="18" x14ac:dyDescent="0.25">
      <c r="A165" s="85" t="str">
        <f>VLOOKUP(E165,'LISTADO ATM'!$A$2:$C$894,3,0)</f>
        <v>DISTRITO NACIONAL</v>
      </c>
      <c r="B165" s="116">
        <v>335765360</v>
      </c>
      <c r="C165" s="105">
        <v>44211.79859953704</v>
      </c>
      <c r="D165" s="104" t="s">
        <v>2189</v>
      </c>
      <c r="E165" s="100">
        <v>769</v>
      </c>
      <c r="F165" s="85" t="str">
        <f>VLOOKUP(E165,VIP!$A$2:$O11339,2,0)</f>
        <v>DRBR769</v>
      </c>
      <c r="G165" s="99" t="str">
        <f>VLOOKUP(E165,'LISTADO ATM'!$A$2:$B$893,2,0)</f>
        <v>ATM UNP Pablo Mella Morales</v>
      </c>
      <c r="H165" s="99" t="str">
        <f>VLOOKUP(E165,VIP!$A$2:$O16260,7,FALSE)</f>
        <v>Si</v>
      </c>
      <c r="I165" s="99" t="str">
        <f>VLOOKUP(E165,VIP!$A$2:$O8225,8,FALSE)</f>
        <v>Si</v>
      </c>
      <c r="J165" s="99" t="str">
        <f>VLOOKUP(E165,VIP!$A$2:$O8175,8,FALSE)</f>
        <v>Si</v>
      </c>
      <c r="K165" s="99" t="str">
        <f>VLOOKUP(E165,VIP!$A$2:$O11749,6,0)</f>
        <v>NO</v>
      </c>
      <c r="L165" s="110" t="s">
        <v>2228</v>
      </c>
      <c r="M165" s="109" t="s">
        <v>2473</v>
      </c>
      <c r="N165" s="106" t="s">
        <v>2481</v>
      </c>
      <c r="O165" s="104" t="s">
        <v>2484</v>
      </c>
      <c r="P165" s="104"/>
      <c r="Q165" s="109" t="s">
        <v>2228</v>
      </c>
    </row>
    <row r="166" spans="1:17" ht="18" x14ac:dyDescent="0.25">
      <c r="A166" s="85" t="str">
        <f>VLOOKUP(E166,'LISTADO ATM'!$A$2:$C$894,3,0)</f>
        <v>DISTRITO NACIONAL</v>
      </c>
      <c r="B166" s="116">
        <v>335765361</v>
      </c>
      <c r="C166" s="105">
        <v>44211.799884259257</v>
      </c>
      <c r="D166" s="104" t="s">
        <v>2189</v>
      </c>
      <c r="E166" s="100">
        <v>902</v>
      </c>
      <c r="F166" s="85" t="str">
        <f>VLOOKUP(E166,VIP!$A$2:$O11338,2,0)</f>
        <v>DRBR16A</v>
      </c>
      <c r="G166" s="99" t="str">
        <f>VLOOKUP(E166,'LISTADO ATM'!$A$2:$B$893,2,0)</f>
        <v xml:space="preserve">ATM Oficina Plaza Florida </v>
      </c>
      <c r="H166" s="99" t="str">
        <f>VLOOKUP(E166,VIP!$A$2:$O16259,7,FALSE)</f>
        <v>Si</v>
      </c>
      <c r="I166" s="99" t="str">
        <f>VLOOKUP(E166,VIP!$A$2:$O8224,8,FALSE)</f>
        <v>Si</v>
      </c>
      <c r="J166" s="99" t="str">
        <f>VLOOKUP(E166,VIP!$A$2:$O8174,8,FALSE)</f>
        <v>Si</v>
      </c>
      <c r="K166" s="99" t="str">
        <f>VLOOKUP(E166,VIP!$A$2:$O11748,6,0)</f>
        <v>NO</v>
      </c>
      <c r="L166" s="110" t="s">
        <v>2228</v>
      </c>
      <c r="M166" s="109" t="s">
        <v>2473</v>
      </c>
      <c r="N166" s="106" t="s">
        <v>2481</v>
      </c>
      <c r="O166" s="104" t="s">
        <v>2484</v>
      </c>
      <c r="P166" s="104"/>
      <c r="Q166" s="109" t="s">
        <v>2228</v>
      </c>
    </row>
    <row r="167" spans="1:17" ht="18" x14ac:dyDescent="0.25">
      <c r="A167" s="85" t="str">
        <f>VLOOKUP(E167,'LISTADO ATM'!$A$2:$C$894,3,0)</f>
        <v>DISTRITO NACIONAL</v>
      </c>
      <c r="B167" s="116">
        <v>335765362</v>
      </c>
      <c r="C167" s="105">
        <v>44211.800543981481</v>
      </c>
      <c r="D167" s="104" t="s">
        <v>2189</v>
      </c>
      <c r="E167" s="100">
        <v>240</v>
      </c>
      <c r="F167" s="85" t="str">
        <f>VLOOKUP(E167,VIP!$A$2:$O11337,2,0)</f>
        <v>DRBR24D</v>
      </c>
      <c r="G167" s="99" t="str">
        <f>VLOOKUP(E167,'LISTADO ATM'!$A$2:$B$893,2,0)</f>
        <v xml:space="preserve">ATM Oficina Carrefour I </v>
      </c>
      <c r="H167" s="99" t="str">
        <f>VLOOKUP(E167,VIP!$A$2:$O16258,7,FALSE)</f>
        <v>Si</v>
      </c>
      <c r="I167" s="99" t="str">
        <f>VLOOKUP(E167,VIP!$A$2:$O8223,8,FALSE)</f>
        <v>Si</v>
      </c>
      <c r="J167" s="99" t="str">
        <f>VLOOKUP(E167,VIP!$A$2:$O8173,8,FALSE)</f>
        <v>Si</v>
      </c>
      <c r="K167" s="99" t="str">
        <f>VLOOKUP(E167,VIP!$A$2:$O11747,6,0)</f>
        <v>SI</v>
      </c>
      <c r="L167" s="110" t="s">
        <v>2228</v>
      </c>
      <c r="M167" s="109" t="s">
        <v>2473</v>
      </c>
      <c r="N167" s="106" t="s">
        <v>2481</v>
      </c>
      <c r="O167" s="104" t="s">
        <v>2484</v>
      </c>
      <c r="P167" s="104"/>
      <c r="Q167" s="109" t="s">
        <v>2228</v>
      </c>
    </row>
    <row r="168" spans="1:17" ht="18" x14ac:dyDescent="0.25">
      <c r="A168" s="85" t="str">
        <f>VLOOKUP(E168,'LISTADO ATM'!$A$2:$C$894,3,0)</f>
        <v>DISTRITO NACIONAL</v>
      </c>
      <c r="B168" s="116">
        <v>335765363</v>
      </c>
      <c r="C168" s="105">
        <v>44211.801145833335</v>
      </c>
      <c r="D168" s="104" t="s">
        <v>2189</v>
      </c>
      <c r="E168" s="100">
        <v>915</v>
      </c>
      <c r="F168" s="85" t="str">
        <f>VLOOKUP(E168,VIP!$A$2:$O11336,2,0)</f>
        <v>DRBR24F</v>
      </c>
      <c r="G168" s="99" t="str">
        <f>VLOOKUP(E168,'LISTADO ATM'!$A$2:$B$893,2,0)</f>
        <v xml:space="preserve">ATM Multicentro La Sirena Aut. Duarte </v>
      </c>
      <c r="H168" s="99" t="str">
        <f>VLOOKUP(E168,VIP!$A$2:$O16257,7,FALSE)</f>
        <v>Si</v>
      </c>
      <c r="I168" s="99" t="str">
        <f>VLOOKUP(E168,VIP!$A$2:$O8222,8,FALSE)</f>
        <v>Si</v>
      </c>
      <c r="J168" s="99" t="str">
        <f>VLOOKUP(E168,VIP!$A$2:$O8172,8,FALSE)</f>
        <v>Si</v>
      </c>
      <c r="K168" s="99" t="str">
        <f>VLOOKUP(E168,VIP!$A$2:$O11746,6,0)</f>
        <v>SI</v>
      </c>
      <c r="L168" s="110" t="s">
        <v>2228</v>
      </c>
      <c r="M168" s="109" t="s">
        <v>2473</v>
      </c>
      <c r="N168" s="106" t="s">
        <v>2481</v>
      </c>
      <c r="O168" s="104" t="s">
        <v>2484</v>
      </c>
      <c r="P168" s="104"/>
      <c r="Q168" s="109" t="s">
        <v>2228</v>
      </c>
    </row>
    <row r="169" spans="1:17" ht="18" x14ac:dyDescent="0.25">
      <c r="A169" s="85" t="str">
        <f>VLOOKUP(E169,'LISTADO ATM'!$A$2:$C$894,3,0)</f>
        <v>NORTE</v>
      </c>
      <c r="B169" s="116">
        <v>335765364</v>
      </c>
      <c r="C169" s="105">
        <v>44211.803414351853</v>
      </c>
      <c r="D169" s="104" t="s">
        <v>2190</v>
      </c>
      <c r="E169" s="100">
        <v>151</v>
      </c>
      <c r="F169" s="85" t="str">
        <f>VLOOKUP(E169,VIP!$A$2:$O11335,2,0)</f>
        <v>DRBR151</v>
      </c>
      <c r="G169" s="99" t="str">
        <f>VLOOKUP(E169,'LISTADO ATM'!$A$2:$B$893,2,0)</f>
        <v xml:space="preserve">ATM Oficina Nagua </v>
      </c>
      <c r="H169" s="99" t="str">
        <f>VLOOKUP(E169,VIP!$A$2:$O16256,7,FALSE)</f>
        <v>Si</v>
      </c>
      <c r="I169" s="99" t="str">
        <f>VLOOKUP(E169,VIP!$A$2:$O8221,8,FALSE)</f>
        <v>Si</v>
      </c>
      <c r="J169" s="99" t="str">
        <f>VLOOKUP(E169,VIP!$A$2:$O8171,8,FALSE)</f>
        <v>Si</v>
      </c>
      <c r="K169" s="99" t="str">
        <f>VLOOKUP(E169,VIP!$A$2:$O11745,6,0)</f>
        <v>SI</v>
      </c>
      <c r="L169" s="110" t="s">
        <v>2228</v>
      </c>
      <c r="M169" s="109" t="s">
        <v>2473</v>
      </c>
      <c r="N169" s="106" t="s">
        <v>2481</v>
      </c>
      <c r="O169" s="104" t="s">
        <v>2482</v>
      </c>
      <c r="P169" s="104"/>
      <c r="Q169" s="109" t="s">
        <v>2228</v>
      </c>
    </row>
    <row r="170" spans="1:17" ht="18" x14ac:dyDescent="0.25">
      <c r="A170" s="85" t="str">
        <f>VLOOKUP(E170,'LISTADO ATM'!$A$2:$C$894,3,0)</f>
        <v>DISTRITO NACIONAL</v>
      </c>
      <c r="B170" s="116">
        <v>335765366</v>
      </c>
      <c r="C170" s="105">
        <v>44211.805034722223</v>
      </c>
      <c r="D170" s="104" t="s">
        <v>2189</v>
      </c>
      <c r="E170" s="100">
        <v>542</v>
      </c>
      <c r="F170" s="85" t="str">
        <f>VLOOKUP(E170,VIP!$A$2:$O11334,2,0)</f>
        <v>DRBR542</v>
      </c>
      <c r="G170" s="99" t="str">
        <f>VLOOKUP(E170,'LISTADO ATM'!$A$2:$B$893,2,0)</f>
        <v>ATM S/M la Cadena Carretera Mella</v>
      </c>
      <c r="H170" s="99" t="str">
        <f>VLOOKUP(E170,VIP!$A$2:$O16255,7,FALSE)</f>
        <v>NO</v>
      </c>
      <c r="I170" s="99" t="str">
        <f>VLOOKUP(E170,VIP!$A$2:$O8220,8,FALSE)</f>
        <v>SI</v>
      </c>
      <c r="J170" s="99" t="str">
        <f>VLOOKUP(E170,VIP!$A$2:$O8170,8,FALSE)</f>
        <v>SI</v>
      </c>
      <c r="K170" s="99" t="str">
        <f>VLOOKUP(E170,VIP!$A$2:$O11744,6,0)</f>
        <v>NO</v>
      </c>
      <c r="L170" s="110" t="s">
        <v>2228</v>
      </c>
      <c r="M170" s="109" t="s">
        <v>2473</v>
      </c>
      <c r="N170" s="106" t="s">
        <v>2481</v>
      </c>
      <c r="O170" s="104" t="s">
        <v>2484</v>
      </c>
      <c r="P170" s="104"/>
      <c r="Q170" s="109" t="s">
        <v>2228</v>
      </c>
    </row>
    <row r="171" spans="1:17" ht="18" x14ac:dyDescent="0.25">
      <c r="A171" s="85" t="str">
        <f>VLOOKUP(E171,'LISTADO ATM'!$A$2:$C$894,3,0)</f>
        <v>NORTE</v>
      </c>
      <c r="B171" s="116">
        <v>335765367</v>
      </c>
      <c r="C171" s="105">
        <v>44211.80572916667</v>
      </c>
      <c r="D171" s="104" t="s">
        <v>2190</v>
      </c>
      <c r="E171" s="100">
        <v>245</v>
      </c>
      <c r="F171" s="85" t="str">
        <f>VLOOKUP(E171,VIP!$A$2:$O11333,2,0)</f>
        <v>DRBR245</v>
      </c>
      <c r="G171" s="99" t="str">
        <f>VLOOKUP(E171,'LISTADO ATM'!$A$2:$B$893,2,0)</f>
        <v>ATM Boombah Zona Franca Victor Mera</v>
      </c>
      <c r="H171" s="99" t="str">
        <f>VLOOKUP(E171,VIP!$A$2:$O16254,7,FALSE)</f>
        <v>Si</v>
      </c>
      <c r="I171" s="99" t="str">
        <f>VLOOKUP(E171,VIP!$A$2:$O8219,8,FALSE)</f>
        <v>Si</v>
      </c>
      <c r="J171" s="99" t="str">
        <f>VLOOKUP(E171,VIP!$A$2:$O8169,8,FALSE)</f>
        <v>Si</v>
      </c>
      <c r="K171" s="99" t="str">
        <f>VLOOKUP(E171,VIP!$A$2:$O11743,6,0)</f>
        <v>NO</v>
      </c>
      <c r="L171" s="110" t="s">
        <v>2228</v>
      </c>
      <c r="M171" s="109" t="s">
        <v>2473</v>
      </c>
      <c r="N171" s="106" t="s">
        <v>2481</v>
      </c>
      <c r="O171" s="104" t="s">
        <v>2493</v>
      </c>
      <c r="P171" s="104"/>
      <c r="Q171" s="109" t="s">
        <v>2228</v>
      </c>
    </row>
    <row r="172" spans="1:17" ht="18" x14ac:dyDescent="0.25">
      <c r="A172" s="85" t="str">
        <f>VLOOKUP(E172,'LISTADO ATM'!$A$2:$C$894,3,0)</f>
        <v>NORTE</v>
      </c>
      <c r="B172" s="116">
        <v>335765368</v>
      </c>
      <c r="C172" s="105">
        <v>44211.806030092594</v>
      </c>
      <c r="D172" s="104" t="s">
        <v>2190</v>
      </c>
      <c r="E172" s="100">
        <v>854</v>
      </c>
      <c r="F172" s="85" t="str">
        <f>VLOOKUP(E172,VIP!$A$2:$O11332,2,0)</f>
        <v>DRBR854</v>
      </c>
      <c r="G172" s="99" t="str">
        <f>VLOOKUP(E172,'LISTADO ATM'!$A$2:$B$893,2,0)</f>
        <v xml:space="preserve">ATM Centro Comercial Blanco Batista </v>
      </c>
      <c r="H172" s="99" t="str">
        <f>VLOOKUP(E172,VIP!$A$2:$O16253,7,FALSE)</f>
        <v>Si</v>
      </c>
      <c r="I172" s="99" t="str">
        <f>VLOOKUP(E172,VIP!$A$2:$O8218,8,FALSE)</f>
        <v>Si</v>
      </c>
      <c r="J172" s="99" t="str">
        <f>VLOOKUP(E172,VIP!$A$2:$O8168,8,FALSE)</f>
        <v>Si</v>
      </c>
      <c r="K172" s="99" t="str">
        <f>VLOOKUP(E172,VIP!$A$2:$O11742,6,0)</f>
        <v>NO</v>
      </c>
      <c r="L172" s="110" t="s">
        <v>2228</v>
      </c>
      <c r="M172" s="109" t="s">
        <v>2473</v>
      </c>
      <c r="N172" s="106" t="s">
        <v>2481</v>
      </c>
      <c r="O172" s="104" t="s">
        <v>2482</v>
      </c>
      <c r="P172" s="104"/>
      <c r="Q172" s="109" t="s">
        <v>2228</v>
      </c>
    </row>
    <row r="173" spans="1:17" ht="18" x14ac:dyDescent="0.25">
      <c r="A173" s="85" t="str">
        <f>VLOOKUP(E173,'LISTADO ATM'!$A$2:$C$894,3,0)</f>
        <v>ESTE</v>
      </c>
      <c r="B173" s="116">
        <v>335765370</v>
      </c>
      <c r="C173" s="105">
        <v>44211.811655092592</v>
      </c>
      <c r="D173" s="104" t="s">
        <v>2189</v>
      </c>
      <c r="E173" s="100">
        <v>843</v>
      </c>
      <c r="F173" s="85" t="str">
        <f>VLOOKUP(E173,VIP!$A$2:$O11346,2,0)</f>
        <v>DRBR843</v>
      </c>
      <c r="G173" s="99" t="str">
        <f>VLOOKUP(E173,'LISTADO ATM'!$A$2:$B$893,2,0)</f>
        <v xml:space="preserve">ATM Oficina Romana Centro </v>
      </c>
      <c r="H173" s="99" t="str">
        <f>VLOOKUP(E173,VIP!$A$2:$O16267,7,FALSE)</f>
        <v>Si</v>
      </c>
      <c r="I173" s="99" t="str">
        <f>VLOOKUP(E173,VIP!$A$2:$O8232,8,FALSE)</f>
        <v>Si</v>
      </c>
      <c r="J173" s="99" t="str">
        <f>VLOOKUP(E173,VIP!$A$2:$O8182,8,FALSE)</f>
        <v>Si</v>
      </c>
      <c r="K173" s="99" t="str">
        <f>VLOOKUP(E173,VIP!$A$2:$O11756,6,0)</f>
        <v>NO</v>
      </c>
      <c r="L173" s="110" t="s">
        <v>2463</v>
      </c>
      <c r="M173" s="109" t="s">
        <v>2473</v>
      </c>
      <c r="N173" s="106" t="s">
        <v>2481</v>
      </c>
      <c r="O173" s="104" t="s">
        <v>2484</v>
      </c>
      <c r="P173" s="104"/>
      <c r="Q173" s="109" t="s">
        <v>2463</v>
      </c>
    </row>
    <row r="174" spans="1:17" ht="18" x14ac:dyDescent="0.25">
      <c r="A174" s="85" t="str">
        <f>VLOOKUP(E174,'LISTADO ATM'!$A$2:$C$894,3,0)</f>
        <v>DISTRITO NACIONAL</v>
      </c>
      <c r="B174" s="116">
        <v>335765371</v>
      </c>
      <c r="C174" s="105">
        <v>44211.821527777778</v>
      </c>
      <c r="D174" s="104" t="s">
        <v>2189</v>
      </c>
      <c r="E174" s="100">
        <v>918</v>
      </c>
      <c r="F174" s="85" t="str">
        <f>VLOOKUP(E174,VIP!$A$2:$O11345,2,0)</f>
        <v>DRBR918</v>
      </c>
      <c r="G174" s="99" t="str">
        <f>VLOOKUP(E174,'LISTADO ATM'!$A$2:$B$893,2,0)</f>
        <v xml:space="preserve">ATM S/M Liverpool de la Jacobo Majluta </v>
      </c>
      <c r="H174" s="99" t="str">
        <f>VLOOKUP(E174,VIP!$A$2:$O16266,7,FALSE)</f>
        <v>Si</v>
      </c>
      <c r="I174" s="99" t="str">
        <f>VLOOKUP(E174,VIP!$A$2:$O8231,8,FALSE)</f>
        <v>Si</v>
      </c>
      <c r="J174" s="99" t="str">
        <f>VLOOKUP(E174,VIP!$A$2:$O8181,8,FALSE)</f>
        <v>Si</v>
      </c>
      <c r="K174" s="99" t="str">
        <f>VLOOKUP(E174,VIP!$A$2:$O11755,6,0)</f>
        <v>NO</v>
      </c>
      <c r="L174" s="110" t="s">
        <v>2254</v>
      </c>
      <c r="M174" s="109" t="s">
        <v>2473</v>
      </c>
      <c r="N174" s="106" t="s">
        <v>2481</v>
      </c>
      <c r="O174" s="104" t="s">
        <v>2484</v>
      </c>
      <c r="P174" s="104"/>
      <c r="Q174" s="109" t="s">
        <v>2254</v>
      </c>
    </row>
    <row r="175" spans="1:17" ht="18" x14ac:dyDescent="0.25">
      <c r="A175" s="85" t="str">
        <f>VLOOKUP(E175,'LISTADO ATM'!$A$2:$C$894,3,0)</f>
        <v>DISTRITO NACIONAL</v>
      </c>
      <c r="B175" s="116">
        <v>335765374</v>
      </c>
      <c r="C175" s="105">
        <v>44211.839791666665</v>
      </c>
      <c r="D175" s="104" t="s">
        <v>2477</v>
      </c>
      <c r="E175" s="100">
        <v>377</v>
      </c>
      <c r="F175" s="85" t="str">
        <f>VLOOKUP(E175,VIP!$A$2:$O11344,2,0)</f>
        <v>DRBR377</v>
      </c>
      <c r="G175" s="99" t="str">
        <f>VLOOKUP(E175,'LISTADO ATM'!$A$2:$B$893,2,0)</f>
        <v>ATM Estación del Metro Eduardo Brito</v>
      </c>
      <c r="H175" s="99" t="str">
        <f>VLOOKUP(E175,VIP!$A$2:$O16265,7,FALSE)</f>
        <v>Si</v>
      </c>
      <c r="I175" s="99" t="str">
        <f>VLOOKUP(E175,VIP!$A$2:$O8230,8,FALSE)</f>
        <v>Si</v>
      </c>
      <c r="J175" s="99" t="str">
        <f>VLOOKUP(E175,VIP!$A$2:$O8180,8,FALSE)</f>
        <v>Si</v>
      </c>
      <c r="K175" s="99" t="str">
        <f>VLOOKUP(E175,VIP!$A$2:$O11754,6,0)</f>
        <v>NO</v>
      </c>
      <c r="L175" s="110" t="s">
        <v>2430</v>
      </c>
      <c r="M175" s="109" t="s">
        <v>2473</v>
      </c>
      <c r="N175" s="106" t="s">
        <v>2481</v>
      </c>
      <c r="O175" s="104" t="s">
        <v>2483</v>
      </c>
      <c r="P175" s="104"/>
      <c r="Q175" s="109" t="s">
        <v>2430</v>
      </c>
    </row>
    <row r="176" spans="1:17" ht="18" x14ac:dyDescent="0.25">
      <c r="A176" s="85" t="str">
        <f>VLOOKUP(E176,'LISTADO ATM'!$A$2:$C$894,3,0)</f>
        <v>NORTE</v>
      </c>
      <c r="B176" s="116">
        <v>335765375</v>
      </c>
      <c r="C176" s="105">
        <v>44211.840358796297</v>
      </c>
      <c r="D176" s="104" t="s">
        <v>2190</v>
      </c>
      <c r="E176" s="100">
        <v>528</v>
      </c>
      <c r="F176" s="85" t="str">
        <f>VLOOKUP(E176,VIP!$A$2:$O11343,2,0)</f>
        <v>DRBR284</v>
      </c>
      <c r="G176" s="99" t="str">
        <f>VLOOKUP(E176,'LISTADO ATM'!$A$2:$B$893,2,0)</f>
        <v xml:space="preserve">ATM Ferretería Ochoa (Santiago) </v>
      </c>
      <c r="H176" s="99" t="str">
        <f>VLOOKUP(E176,VIP!$A$2:$O16264,7,FALSE)</f>
        <v>Si</v>
      </c>
      <c r="I176" s="99" t="str">
        <f>VLOOKUP(E176,VIP!$A$2:$O8229,8,FALSE)</f>
        <v>Si</v>
      </c>
      <c r="J176" s="99" t="str">
        <f>VLOOKUP(E176,VIP!$A$2:$O8179,8,FALSE)</f>
        <v>Si</v>
      </c>
      <c r="K176" s="99" t="str">
        <f>VLOOKUP(E176,VIP!$A$2:$O11753,6,0)</f>
        <v>NO</v>
      </c>
      <c r="L176" s="110" t="s">
        <v>2228</v>
      </c>
      <c r="M176" s="109" t="s">
        <v>2473</v>
      </c>
      <c r="N176" s="106" t="s">
        <v>2481</v>
      </c>
      <c r="O176" s="104" t="s">
        <v>2482</v>
      </c>
      <c r="P176" s="104"/>
      <c r="Q176" s="109" t="s">
        <v>2228</v>
      </c>
    </row>
    <row r="177" spans="1:17" ht="18" x14ac:dyDescent="0.25">
      <c r="A177" s="85" t="str">
        <f>VLOOKUP(E177,'LISTADO ATM'!$A$2:$C$894,3,0)</f>
        <v>DISTRITO NACIONAL</v>
      </c>
      <c r="B177" s="116">
        <v>335765376</v>
      </c>
      <c r="C177" s="105">
        <v>44211.841238425928</v>
      </c>
      <c r="D177" s="104" t="s">
        <v>2477</v>
      </c>
      <c r="E177" s="100">
        <v>416</v>
      </c>
      <c r="F177" s="85" t="str">
        <f>VLOOKUP(E177,VIP!$A$2:$O11342,2,0)</f>
        <v>DRBR416</v>
      </c>
      <c r="G177" s="99" t="str">
        <f>VLOOKUP(E177,'LISTADO ATM'!$A$2:$B$893,2,0)</f>
        <v xml:space="preserve">ATM Autobanco San Martín II </v>
      </c>
      <c r="H177" s="99" t="str">
        <f>VLOOKUP(E177,VIP!$A$2:$O16263,7,FALSE)</f>
        <v>Si</v>
      </c>
      <c r="I177" s="99" t="str">
        <f>VLOOKUP(E177,VIP!$A$2:$O8228,8,FALSE)</f>
        <v>Si</v>
      </c>
      <c r="J177" s="99" t="str">
        <f>VLOOKUP(E177,VIP!$A$2:$O8178,8,FALSE)</f>
        <v>Si</v>
      </c>
      <c r="K177" s="99" t="str">
        <f>VLOOKUP(E177,VIP!$A$2:$O11752,6,0)</f>
        <v>NO</v>
      </c>
      <c r="L177" s="110" t="s">
        <v>2466</v>
      </c>
      <c r="M177" s="109" t="s">
        <v>2473</v>
      </c>
      <c r="N177" s="106" t="s">
        <v>2481</v>
      </c>
      <c r="O177" s="104" t="s">
        <v>2483</v>
      </c>
      <c r="P177" s="104"/>
      <c r="Q177" s="109" t="s">
        <v>2466</v>
      </c>
    </row>
    <row r="178" spans="1:17" ht="18" x14ac:dyDescent="0.25">
      <c r="A178" s="85" t="str">
        <f>VLOOKUP(E178,'LISTADO ATM'!$A$2:$C$894,3,0)</f>
        <v>ESTE</v>
      </c>
      <c r="B178" s="116">
        <v>335765377</v>
      </c>
      <c r="C178" s="105">
        <v>44211.844780092593</v>
      </c>
      <c r="D178" s="104" t="s">
        <v>2189</v>
      </c>
      <c r="E178" s="100">
        <v>158</v>
      </c>
      <c r="F178" s="85" t="str">
        <f>VLOOKUP(E178,VIP!$A$2:$O11341,2,0)</f>
        <v>DRBR158</v>
      </c>
      <c r="G178" s="99" t="str">
        <f>VLOOKUP(E178,'LISTADO ATM'!$A$2:$B$893,2,0)</f>
        <v xml:space="preserve">ATM Oficina Romana Norte </v>
      </c>
      <c r="H178" s="99" t="str">
        <f>VLOOKUP(E178,VIP!$A$2:$O16262,7,FALSE)</f>
        <v>Si</v>
      </c>
      <c r="I178" s="99" t="str">
        <f>VLOOKUP(E178,VIP!$A$2:$O8227,8,FALSE)</f>
        <v>Si</v>
      </c>
      <c r="J178" s="99" t="str">
        <f>VLOOKUP(E178,VIP!$A$2:$O8177,8,FALSE)</f>
        <v>Si</v>
      </c>
      <c r="K178" s="99" t="str">
        <f>VLOOKUP(E178,VIP!$A$2:$O11751,6,0)</f>
        <v>SI</v>
      </c>
      <c r="L178" s="110" t="s">
        <v>2463</v>
      </c>
      <c r="M178" s="109" t="s">
        <v>2473</v>
      </c>
      <c r="N178" s="106" t="s">
        <v>2481</v>
      </c>
      <c r="O178" s="104" t="s">
        <v>2484</v>
      </c>
      <c r="P178" s="104"/>
      <c r="Q178" s="109" t="s">
        <v>2463</v>
      </c>
    </row>
    <row r="179" spans="1:17" ht="18" x14ac:dyDescent="0.25">
      <c r="A179" s="85" t="str">
        <f>VLOOKUP(E179,'LISTADO ATM'!$A$2:$C$894,3,0)</f>
        <v>DISTRITO NACIONAL</v>
      </c>
      <c r="B179" s="116">
        <v>335765378</v>
      </c>
      <c r="C179" s="105">
        <v>44211.845520833333</v>
      </c>
      <c r="D179" s="104" t="s">
        <v>2189</v>
      </c>
      <c r="E179" s="100">
        <v>420</v>
      </c>
      <c r="F179" s="85" t="str">
        <f>VLOOKUP(E179,VIP!$A$2:$O11340,2,0)</f>
        <v>DRBR420</v>
      </c>
      <c r="G179" s="99" t="str">
        <f>VLOOKUP(E179,'LISTADO ATM'!$A$2:$B$893,2,0)</f>
        <v xml:space="preserve">ATM DGII Av. Lincoln </v>
      </c>
      <c r="H179" s="99" t="str">
        <f>VLOOKUP(E179,VIP!$A$2:$O16261,7,FALSE)</f>
        <v>Si</v>
      </c>
      <c r="I179" s="99" t="str">
        <f>VLOOKUP(E179,VIP!$A$2:$O8226,8,FALSE)</f>
        <v>Si</v>
      </c>
      <c r="J179" s="99" t="str">
        <f>VLOOKUP(E179,VIP!$A$2:$O8176,8,FALSE)</f>
        <v>Si</v>
      </c>
      <c r="K179" s="99" t="str">
        <f>VLOOKUP(E179,VIP!$A$2:$O11750,6,0)</f>
        <v>NO</v>
      </c>
      <c r="L179" s="110" t="s">
        <v>2463</v>
      </c>
      <c r="M179" s="109" t="s">
        <v>2473</v>
      </c>
      <c r="N179" s="106" t="s">
        <v>2481</v>
      </c>
      <c r="O179" s="104" t="s">
        <v>2484</v>
      </c>
      <c r="P179" s="104"/>
      <c r="Q179" s="109" t="s">
        <v>2463</v>
      </c>
    </row>
    <row r="180" spans="1:17" ht="18" x14ac:dyDescent="0.25">
      <c r="A180" s="85" t="str">
        <f>VLOOKUP(E180,'LISTADO ATM'!$A$2:$C$894,3,0)</f>
        <v>DISTRITO NACIONAL</v>
      </c>
      <c r="B180" s="116">
        <v>335765386</v>
      </c>
      <c r="C180" s="105">
        <v>44211.882141203707</v>
      </c>
      <c r="D180" s="104" t="s">
        <v>2477</v>
      </c>
      <c r="E180" s="100">
        <v>993</v>
      </c>
      <c r="F180" s="85" t="str">
        <f>VLOOKUP(E180,VIP!$A$2:$O11339,2,0)</f>
        <v>DRBR993</v>
      </c>
      <c r="G180" s="99" t="str">
        <f>VLOOKUP(E180,'LISTADO ATM'!$A$2:$B$893,2,0)</f>
        <v xml:space="preserve">ATM Centro Medico Integral II </v>
      </c>
      <c r="H180" s="99" t="str">
        <f>VLOOKUP(E180,VIP!$A$2:$O16260,7,FALSE)</f>
        <v>Si</v>
      </c>
      <c r="I180" s="99" t="str">
        <f>VLOOKUP(E180,VIP!$A$2:$O8225,8,FALSE)</f>
        <v>Si</v>
      </c>
      <c r="J180" s="99" t="str">
        <f>VLOOKUP(E180,VIP!$A$2:$O8175,8,FALSE)</f>
        <v>Si</v>
      </c>
      <c r="K180" s="99" t="str">
        <f>VLOOKUP(E180,VIP!$A$2:$O11749,6,0)</f>
        <v>NO</v>
      </c>
      <c r="L180" s="110" t="s">
        <v>2466</v>
      </c>
      <c r="M180" s="109" t="s">
        <v>2473</v>
      </c>
      <c r="N180" s="106" t="s">
        <v>2481</v>
      </c>
      <c r="O180" s="104" t="s">
        <v>2483</v>
      </c>
      <c r="P180" s="104"/>
      <c r="Q180" s="109" t="s">
        <v>2466</v>
      </c>
    </row>
    <row r="181" spans="1:17" ht="18" x14ac:dyDescent="0.25">
      <c r="A181" s="85" t="str">
        <f>VLOOKUP(E181,'LISTADO ATM'!$A$2:$C$894,3,0)</f>
        <v>ESTE</v>
      </c>
      <c r="B181" s="116">
        <v>335765390</v>
      </c>
      <c r="C181" s="105">
        <v>44211.890486111108</v>
      </c>
      <c r="D181" s="104" t="s">
        <v>2189</v>
      </c>
      <c r="E181" s="100">
        <v>204</v>
      </c>
      <c r="F181" s="85" t="str">
        <f>VLOOKUP(E181,VIP!$A$2:$O11338,2,0)</f>
        <v>DRBR204</v>
      </c>
      <c r="G181" s="99" t="str">
        <f>VLOOKUP(E181,'LISTADO ATM'!$A$2:$B$893,2,0)</f>
        <v>ATM Hotel Dominicus II</v>
      </c>
      <c r="H181" s="99" t="str">
        <f>VLOOKUP(E181,VIP!$A$2:$O16259,7,FALSE)</f>
        <v>Si</v>
      </c>
      <c r="I181" s="99" t="str">
        <f>VLOOKUP(E181,VIP!$A$2:$O8224,8,FALSE)</f>
        <v>Si</v>
      </c>
      <c r="J181" s="99" t="str">
        <f>VLOOKUP(E181,VIP!$A$2:$O8174,8,FALSE)</f>
        <v>Si</v>
      </c>
      <c r="K181" s="99" t="str">
        <f>VLOOKUP(E181,VIP!$A$2:$O11748,6,0)</f>
        <v>NO</v>
      </c>
      <c r="L181" s="110" t="s">
        <v>2463</v>
      </c>
      <c r="M181" s="109" t="s">
        <v>2473</v>
      </c>
      <c r="N181" s="106" t="s">
        <v>2481</v>
      </c>
      <c r="O181" s="104" t="s">
        <v>2484</v>
      </c>
      <c r="P181" s="104"/>
      <c r="Q181" s="109" t="s">
        <v>2463</v>
      </c>
    </row>
    <row r="182" spans="1:17" ht="18" x14ac:dyDescent="0.25">
      <c r="A182" s="85" t="str">
        <f>VLOOKUP(E182,'LISTADO ATM'!$A$2:$C$894,3,0)</f>
        <v>NORTE</v>
      </c>
      <c r="B182" s="116">
        <v>335765392</v>
      </c>
      <c r="C182" s="105">
        <v>44211.891400462962</v>
      </c>
      <c r="D182" s="104" t="s">
        <v>2190</v>
      </c>
      <c r="E182" s="100">
        <v>261</v>
      </c>
      <c r="F182" s="85" t="str">
        <f>VLOOKUP(E182,VIP!$A$2:$O11337,2,0)</f>
        <v>DRBR261</v>
      </c>
      <c r="G182" s="99" t="str">
        <f>VLOOKUP(E182,'LISTADO ATM'!$A$2:$B$893,2,0)</f>
        <v xml:space="preserve">ATM UNP Aeropuerto Cibao (Santiago) </v>
      </c>
      <c r="H182" s="99" t="str">
        <f>VLOOKUP(E182,VIP!$A$2:$O16258,7,FALSE)</f>
        <v>Si</v>
      </c>
      <c r="I182" s="99" t="str">
        <f>VLOOKUP(E182,VIP!$A$2:$O8223,8,FALSE)</f>
        <v>Si</v>
      </c>
      <c r="J182" s="99" t="str">
        <f>VLOOKUP(E182,VIP!$A$2:$O8173,8,FALSE)</f>
        <v>Si</v>
      </c>
      <c r="K182" s="99" t="str">
        <f>VLOOKUP(E182,VIP!$A$2:$O11747,6,0)</f>
        <v>NO</v>
      </c>
      <c r="L182" s="110" t="s">
        <v>2228</v>
      </c>
      <c r="M182" s="109" t="s">
        <v>2473</v>
      </c>
      <c r="N182" s="106" t="s">
        <v>2481</v>
      </c>
      <c r="O182" s="104" t="s">
        <v>2493</v>
      </c>
      <c r="P182" s="104"/>
      <c r="Q182" s="109" t="s">
        <v>2228</v>
      </c>
    </row>
    <row r="183" spans="1:17" ht="18" x14ac:dyDescent="0.25">
      <c r="A183" s="85" t="str">
        <f>VLOOKUP(E183,'LISTADO ATM'!$A$2:$C$894,3,0)</f>
        <v>DISTRITO NACIONAL</v>
      </c>
      <c r="B183" s="116">
        <v>335765393</v>
      </c>
      <c r="C183" s="105">
        <v>44211.896863425929</v>
      </c>
      <c r="D183" s="104" t="s">
        <v>2477</v>
      </c>
      <c r="E183" s="100">
        <v>629</v>
      </c>
      <c r="F183" s="85" t="str">
        <f>VLOOKUP(E183,VIP!$A$2:$O11336,2,0)</f>
        <v>DRBR24M</v>
      </c>
      <c r="G183" s="99" t="str">
        <f>VLOOKUP(E183,'LISTADO ATM'!$A$2:$B$893,2,0)</f>
        <v xml:space="preserve">ATM Oficina Americana Independencia I </v>
      </c>
      <c r="H183" s="99" t="str">
        <f>VLOOKUP(E183,VIP!$A$2:$O16257,7,FALSE)</f>
        <v>Si</v>
      </c>
      <c r="I183" s="99" t="str">
        <f>VLOOKUP(E183,VIP!$A$2:$O8222,8,FALSE)</f>
        <v>Si</v>
      </c>
      <c r="J183" s="99" t="str">
        <f>VLOOKUP(E183,VIP!$A$2:$O8172,8,FALSE)</f>
        <v>Si</v>
      </c>
      <c r="K183" s="99" t="str">
        <f>VLOOKUP(E183,VIP!$A$2:$O11746,6,0)</f>
        <v>SI</v>
      </c>
      <c r="L183" s="110" t="s">
        <v>2430</v>
      </c>
      <c r="M183" s="109" t="s">
        <v>2473</v>
      </c>
      <c r="N183" s="106" t="s">
        <v>2481</v>
      </c>
      <c r="O183" s="104" t="s">
        <v>2483</v>
      </c>
      <c r="P183" s="104"/>
      <c r="Q183" s="109" t="s">
        <v>2430</v>
      </c>
    </row>
    <row r="184" spans="1:17" ht="18" x14ac:dyDescent="0.25">
      <c r="A184" s="85" t="str">
        <f>VLOOKUP(E184,'LISTADO ATM'!$A$2:$C$894,3,0)</f>
        <v>DISTRITO NACIONAL</v>
      </c>
      <c r="B184" s="116">
        <v>335765394</v>
      </c>
      <c r="C184" s="105">
        <v>44211.899502314816</v>
      </c>
      <c r="D184" s="104" t="s">
        <v>2477</v>
      </c>
      <c r="E184" s="100">
        <v>714</v>
      </c>
      <c r="F184" s="85" t="str">
        <f>VLOOKUP(E184,VIP!$A$2:$O11335,2,0)</f>
        <v>DRBR16M</v>
      </c>
      <c r="G184" s="99" t="str">
        <f>VLOOKUP(E184,'LISTADO ATM'!$A$2:$B$893,2,0)</f>
        <v xml:space="preserve">ATM Hospital de Herrera </v>
      </c>
      <c r="H184" s="99" t="str">
        <f>VLOOKUP(E184,VIP!$A$2:$O16256,7,FALSE)</f>
        <v>Si</v>
      </c>
      <c r="I184" s="99" t="str">
        <f>VLOOKUP(E184,VIP!$A$2:$O8221,8,FALSE)</f>
        <v>Si</v>
      </c>
      <c r="J184" s="99" t="str">
        <f>VLOOKUP(E184,VIP!$A$2:$O8171,8,FALSE)</f>
        <v>Si</v>
      </c>
      <c r="K184" s="99" t="str">
        <f>VLOOKUP(E184,VIP!$A$2:$O11745,6,0)</f>
        <v>NO</v>
      </c>
      <c r="L184" s="110" t="s">
        <v>2430</v>
      </c>
      <c r="M184" s="109" t="s">
        <v>2473</v>
      </c>
      <c r="N184" s="106" t="s">
        <v>2481</v>
      </c>
      <c r="O184" s="104" t="s">
        <v>2483</v>
      </c>
      <c r="P184" s="104"/>
      <c r="Q184" s="109" t="s">
        <v>2430</v>
      </c>
    </row>
    <row r="185" spans="1:17" ht="18" x14ac:dyDescent="0.25">
      <c r="A185" s="85" t="str">
        <f>VLOOKUP(E185,'LISTADO ATM'!$A$2:$C$894,3,0)</f>
        <v>DISTRITO NACIONAL</v>
      </c>
      <c r="B185" s="116">
        <v>335765395</v>
      </c>
      <c r="C185" s="105">
        <v>44211.904178240744</v>
      </c>
      <c r="D185" s="104" t="s">
        <v>2477</v>
      </c>
      <c r="E185" s="100">
        <v>801</v>
      </c>
      <c r="F185" s="85" t="str">
        <f>VLOOKUP(E185,VIP!$A$2:$O11334,2,0)</f>
        <v>DRBR801</v>
      </c>
      <c r="G185" s="99" t="str">
        <f>VLOOKUP(E185,'LISTADO ATM'!$A$2:$B$893,2,0)</f>
        <v xml:space="preserve">ATM Galería 360 Food Court </v>
      </c>
      <c r="H185" s="99" t="str">
        <f>VLOOKUP(E185,VIP!$A$2:$O16255,7,FALSE)</f>
        <v>Si</v>
      </c>
      <c r="I185" s="99" t="str">
        <f>VLOOKUP(E185,VIP!$A$2:$O8220,8,FALSE)</f>
        <v>Si</v>
      </c>
      <c r="J185" s="99" t="str">
        <f>VLOOKUP(E185,VIP!$A$2:$O8170,8,FALSE)</f>
        <v>Si</v>
      </c>
      <c r="K185" s="99" t="str">
        <f>VLOOKUP(E185,VIP!$A$2:$O11744,6,0)</f>
        <v>SI</v>
      </c>
      <c r="L185" s="110" t="s">
        <v>2466</v>
      </c>
      <c r="M185" s="109" t="s">
        <v>2473</v>
      </c>
      <c r="N185" s="106" t="s">
        <v>2481</v>
      </c>
      <c r="O185" s="104" t="s">
        <v>2483</v>
      </c>
      <c r="P185" s="104"/>
      <c r="Q185" s="109" t="s">
        <v>2466</v>
      </c>
    </row>
    <row r="186" spans="1:17" ht="18" x14ac:dyDescent="0.25">
      <c r="A186" s="85" t="str">
        <f>VLOOKUP(E186,'LISTADO ATM'!$A$2:$C$894,3,0)</f>
        <v>SUR</v>
      </c>
      <c r="B186" s="116">
        <v>335765396</v>
      </c>
      <c r="C186" s="105">
        <v>44211.910254629627</v>
      </c>
      <c r="D186" s="104" t="s">
        <v>2477</v>
      </c>
      <c r="E186" s="100">
        <v>995</v>
      </c>
      <c r="F186" s="85" t="str">
        <f>VLOOKUP(E186,VIP!$A$2:$O11333,2,0)</f>
        <v>DRBR545</v>
      </c>
      <c r="G186" s="99" t="str">
        <f>VLOOKUP(E186,'LISTADO ATM'!$A$2:$B$893,2,0)</f>
        <v xml:space="preserve">ATM Oficina San Cristobal III (Lobby) </v>
      </c>
      <c r="H186" s="99" t="str">
        <f>VLOOKUP(E186,VIP!$A$2:$O16254,7,FALSE)</f>
        <v>Si</v>
      </c>
      <c r="I186" s="99" t="str">
        <f>VLOOKUP(E186,VIP!$A$2:$O8219,8,FALSE)</f>
        <v>No</v>
      </c>
      <c r="J186" s="99" t="str">
        <f>VLOOKUP(E186,VIP!$A$2:$O8169,8,FALSE)</f>
        <v>No</v>
      </c>
      <c r="K186" s="99" t="str">
        <f>VLOOKUP(E186,VIP!$A$2:$O11743,6,0)</f>
        <v>NO</v>
      </c>
      <c r="L186" s="110" t="s">
        <v>2430</v>
      </c>
      <c r="M186" s="109" t="s">
        <v>2473</v>
      </c>
      <c r="N186" s="106" t="s">
        <v>2481</v>
      </c>
      <c r="O186" s="104" t="s">
        <v>2483</v>
      </c>
      <c r="P186" s="104"/>
      <c r="Q186" s="109" t="s">
        <v>2430</v>
      </c>
    </row>
    <row r="187" spans="1:17" ht="18" x14ac:dyDescent="0.25">
      <c r="A187" s="85" t="str">
        <f>VLOOKUP(E187,'LISTADO ATM'!$A$2:$C$894,3,0)</f>
        <v>ESTE</v>
      </c>
      <c r="B187" s="116">
        <v>335765398</v>
      </c>
      <c r="C187" s="105">
        <v>44211.956944444442</v>
      </c>
      <c r="D187" s="104" t="s">
        <v>2189</v>
      </c>
      <c r="E187" s="100">
        <v>822</v>
      </c>
      <c r="F187" s="85" t="str">
        <f>VLOOKUP(E187,VIP!$A$2:$O11334,2,0)</f>
        <v>DRBR822</v>
      </c>
      <c r="G187" s="99" t="str">
        <f>VLOOKUP(E187,'LISTADO ATM'!$A$2:$B$893,2,0)</f>
        <v xml:space="preserve">ATM INDUSPALMA </v>
      </c>
      <c r="H187" s="99" t="str">
        <f>VLOOKUP(E187,VIP!$A$2:$O16255,7,FALSE)</f>
        <v>Si</v>
      </c>
      <c r="I187" s="99" t="str">
        <f>VLOOKUP(E187,VIP!$A$2:$O8220,8,FALSE)</f>
        <v>Si</v>
      </c>
      <c r="J187" s="99" t="str">
        <f>VLOOKUP(E187,VIP!$A$2:$O8170,8,FALSE)</f>
        <v>Si</v>
      </c>
      <c r="K187" s="99" t="str">
        <f>VLOOKUP(E187,VIP!$A$2:$O11744,6,0)</f>
        <v>NO</v>
      </c>
      <c r="L187" s="110" t="s">
        <v>2254</v>
      </c>
      <c r="M187" s="109" t="s">
        <v>2473</v>
      </c>
      <c r="N187" s="106" t="s">
        <v>2481</v>
      </c>
      <c r="O187" s="104" t="s">
        <v>2484</v>
      </c>
      <c r="P187" s="104"/>
      <c r="Q187" s="109" t="s">
        <v>2254</v>
      </c>
    </row>
  </sheetData>
  <autoFilter ref="A4:Q150">
    <sortState ref="A5:Q187">
      <sortCondition ref="C4:C150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88:B1048576 B67:B126 B1:B4">
    <cfRule type="duplicateValues" dxfId="497" priority="306264"/>
  </conditionalFormatting>
  <conditionalFormatting sqref="B188:B1048576 B67:B126">
    <cfRule type="duplicateValues" dxfId="496" priority="306268"/>
  </conditionalFormatting>
  <conditionalFormatting sqref="B188:B1048576 B67:B126 B1:B4">
    <cfRule type="duplicateValues" dxfId="495" priority="306271"/>
    <cfRule type="duplicateValues" dxfId="494" priority="306272"/>
    <cfRule type="duplicateValues" dxfId="493" priority="306273"/>
  </conditionalFormatting>
  <conditionalFormatting sqref="B188:B1048576 B67:B126 B1:B4">
    <cfRule type="duplicateValues" dxfId="492" priority="306283"/>
    <cfRule type="duplicateValues" dxfId="491" priority="306284"/>
  </conditionalFormatting>
  <conditionalFormatting sqref="B188:B1048576 B67:B126">
    <cfRule type="duplicateValues" dxfId="490" priority="306291"/>
    <cfRule type="duplicateValues" dxfId="489" priority="306292"/>
    <cfRule type="duplicateValues" dxfId="488" priority="306293"/>
  </conditionalFormatting>
  <conditionalFormatting sqref="E34:E35">
    <cfRule type="duplicateValues" dxfId="487" priority="440"/>
  </conditionalFormatting>
  <conditionalFormatting sqref="E34:E35">
    <cfRule type="duplicateValues" dxfId="486" priority="438"/>
    <cfRule type="duplicateValues" dxfId="485" priority="439"/>
  </conditionalFormatting>
  <conditionalFormatting sqref="E34:E35">
    <cfRule type="duplicateValues" dxfId="484" priority="436"/>
    <cfRule type="duplicateValues" dxfId="483" priority="437"/>
  </conditionalFormatting>
  <conditionalFormatting sqref="E34:E35">
    <cfRule type="duplicateValues" dxfId="482" priority="435"/>
  </conditionalFormatting>
  <conditionalFormatting sqref="E34:E35">
    <cfRule type="duplicateValues" dxfId="481" priority="432"/>
    <cfRule type="duplicateValues" dxfId="480" priority="433"/>
    <cfRule type="duplicateValues" dxfId="479" priority="434"/>
  </conditionalFormatting>
  <conditionalFormatting sqref="E34:E35">
    <cfRule type="duplicateValues" dxfId="478" priority="429"/>
    <cfRule type="duplicateValues" dxfId="477" priority="430"/>
    <cfRule type="duplicateValues" dxfId="476" priority="431"/>
  </conditionalFormatting>
  <conditionalFormatting sqref="E34:E35">
    <cfRule type="duplicateValues" dxfId="475" priority="428"/>
  </conditionalFormatting>
  <conditionalFormatting sqref="E34:E35">
    <cfRule type="duplicateValues" dxfId="474" priority="427"/>
  </conditionalFormatting>
  <conditionalFormatting sqref="B34:B35">
    <cfRule type="duplicateValues" dxfId="473" priority="426"/>
  </conditionalFormatting>
  <conditionalFormatting sqref="B34:B35">
    <cfRule type="duplicateValues" dxfId="472" priority="423"/>
    <cfRule type="duplicateValues" dxfId="471" priority="424"/>
    <cfRule type="duplicateValues" dxfId="470" priority="425"/>
  </conditionalFormatting>
  <conditionalFormatting sqref="B34:B35">
    <cfRule type="duplicateValues" dxfId="469" priority="421"/>
    <cfRule type="duplicateValues" dxfId="468" priority="422"/>
  </conditionalFormatting>
  <conditionalFormatting sqref="B34:B35">
    <cfRule type="duplicateValues" dxfId="467" priority="420"/>
  </conditionalFormatting>
  <conditionalFormatting sqref="E34:E35">
    <cfRule type="duplicateValues" dxfId="466" priority="418"/>
    <cfRule type="duplicateValues" dxfId="465" priority="419"/>
  </conditionalFormatting>
  <conditionalFormatting sqref="E36:E38">
    <cfRule type="duplicateValues" dxfId="464" priority="417"/>
  </conditionalFormatting>
  <conditionalFormatting sqref="E36:E38">
    <cfRule type="duplicateValues" dxfId="463" priority="415"/>
    <cfRule type="duplicateValues" dxfId="462" priority="416"/>
  </conditionalFormatting>
  <conditionalFormatting sqref="E36:E38">
    <cfRule type="duplicateValues" dxfId="461" priority="413"/>
    <cfRule type="duplicateValues" dxfId="460" priority="414"/>
  </conditionalFormatting>
  <conditionalFormatting sqref="E36:E38">
    <cfRule type="duplicateValues" dxfId="459" priority="412"/>
  </conditionalFormatting>
  <conditionalFormatting sqref="E36:E38">
    <cfRule type="duplicateValues" dxfId="458" priority="409"/>
    <cfRule type="duplicateValues" dxfId="457" priority="410"/>
    <cfRule type="duplicateValues" dxfId="456" priority="411"/>
  </conditionalFormatting>
  <conditionalFormatting sqref="E36:E38">
    <cfRule type="duplicateValues" dxfId="455" priority="406"/>
    <cfRule type="duplicateValues" dxfId="454" priority="407"/>
    <cfRule type="duplicateValues" dxfId="453" priority="408"/>
  </conditionalFormatting>
  <conditionalFormatting sqref="E36:E38">
    <cfRule type="duplicateValues" dxfId="452" priority="405"/>
  </conditionalFormatting>
  <conditionalFormatting sqref="E36:E38">
    <cfRule type="duplicateValues" dxfId="451" priority="404"/>
  </conditionalFormatting>
  <conditionalFormatting sqref="B36:B38">
    <cfRule type="duplicateValues" dxfId="450" priority="403"/>
  </conditionalFormatting>
  <conditionalFormatting sqref="B36:B38">
    <cfRule type="duplicateValues" dxfId="449" priority="400"/>
    <cfRule type="duplicateValues" dxfId="448" priority="401"/>
    <cfRule type="duplicateValues" dxfId="447" priority="402"/>
  </conditionalFormatting>
  <conditionalFormatting sqref="B36:B38">
    <cfRule type="duplicateValues" dxfId="446" priority="398"/>
    <cfRule type="duplicateValues" dxfId="445" priority="399"/>
  </conditionalFormatting>
  <conditionalFormatting sqref="B36:B38">
    <cfRule type="duplicateValues" dxfId="444" priority="397"/>
  </conditionalFormatting>
  <conditionalFormatting sqref="E36:E38">
    <cfRule type="duplicateValues" dxfId="443" priority="395"/>
    <cfRule type="duplicateValues" dxfId="442" priority="396"/>
  </conditionalFormatting>
  <conditionalFormatting sqref="B188:B1048576 B67:B126 B1:B45">
    <cfRule type="duplicateValues" dxfId="441" priority="370"/>
  </conditionalFormatting>
  <conditionalFormatting sqref="B52:B55">
    <cfRule type="duplicateValues" dxfId="440" priority="319"/>
  </conditionalFormatting>
  <conditionalFormatting sqref="B52:B55">
    <cfRule type="duplicateValues" dxfId="439" priority="316"/>
    <cfRule type="duplicateValues" dxfId="438" priority="317"/>
    <cfRule type="duplicateValues" dxfId="437" priority="318"/>
  </conditionalFormatting>
  <conditionalFormatting sqref="B52:B55">
    <cfRule type="duplicateValues" dxfId="436" priority="314"/>
    <cfRule type="duplicateValues" dxfId="435" priority="315"/>
  </conditionalFormatting>
  <conditionalFormatting sqref="B52:B55">
    <cfRule type="duplicateValues" dxfId="434" priority="313"/>
  </conditionalFormatting>
  <conditionalFormatting sqref="B52:B55">
    <cfRule type="duplicateValues" dxfId="433" priority="312"/>
  </conditionalFormatting>
  <conditionalFormatting sqref="B56:B60">
    <cfRule type="duplicateValues" dxfId="432" priority="311"/>
  </conditionalFormatting>
  <conditionalFormatting sqref="B56:B60">
    <cfRule type="duplicateValues" dxfId="431" priority="308"/>
    <cfRule type="duplicateValues" dxfId="430" priority="309"/>
    <cfRule type="duplicateValues" dxfId="429" priority="310"/>
  </conditionalFormatting>
  <conditionalFormatting sqref="B56:B60">
    <cfRule type="duplicateValues" dxfId="428" priority="306"/>
    <cfRule type="duplicateValues" dxfId="427" priority="307"/>
  </conditionalFormatting>
  <conditionalFormatting sqref="B56:B60">
    <cfRule type="duplicateValues" dxfId="426" priority="305"/>
  </conditionalFormatting>
  <conditionalFormatting sqref="B56:B60">
    <cfRule type="duplicateValues" dxfId="425" priority="304"/>
  </conditionalFormatting>
  <conditionalFormatting sqref="E5">
    <cfRule type="duplicateValues" dxfId="424" priority="315043"/>
  </conditionalFormatting>
  <conditionalFormatting sqref="E5">
    <cfRule type="duplicateValues" dxfId="423" priority="315044"/>
    <cfRule type="duplicateValues" dxfId="422" priority="315045"/>
  </conditionalFormatting>
  <conditionalFormatting sqref="E5">
    <cfRule type="duplicateValues" dxfId="421" priority="315049"/>
    <cfRule type="duplicateValues" dxfId="420" priority="315050"/>
    <cfRule type="duplicateValues" dxfId="419" priority="315051"/>
  </conditionalFormatting>
  <conditionalFormatting sqref="B5">
    <cfRule type="duplicateValues" dxfId="418" priority="315057"/>
  </conditionalFormatting>
  <conditionalFormatting sqref="B5">
    <cfRule type="duplicateValues" dxfId="417" priority="315058"/>
    <cfRule type="duplicateValues" dxfId="416" priority="315059"/>
    <cfRule type="duplicateValues" dxfId="415" priority="315060"/>
  </conditionalFormatting>
  <conditionalFormatting sqref="B5">
    <cfRule type="duplicateValues" dxfId="414" priority="315061"/>
    <cfRule type="duplicateValues" dxfId="413" priority="315062"/>
  </conditionalFormatting>
  <conditionalFormatting sqref="E1:E1048576">
    <cfRule type="duplicateValues" dxfId="412" priority="224"/>
    <cfRule type="duplicateValues" dxfId="411" priority="225"/>
  </conditionalFormatting>
  <conditionalFormatting sqref="E52:E1048576">
    <cfRule type="duplicateValues" dxfId="410" priority="315482"/>
    <cfRule type="duplicateValues" dxfId="409" priority="315483"/>
  </conditionalFormatting>
  <conditionalFormatting sqref="E5:E1048576">
    <cfRule type="duplicateValues" dxfId="408" priority="315488"/>
    <cfRule type="duplicateValues" dxfId="407" priority="315489"/>
  </conditionalFormatting>
  <conditionalFormatting sqref="E5:E1048576">
    <cfRule type="duplicateValues" dxfId="406" priority="315496"/>
  </conditionalFormatting>
  <conditionalFormatting sqref="E1:E1048576">
    <cfRule type="duplicateValues" dxfId="405" priority="315500"/>
    <cfRule type="duplicateValues" dxfId="404" priority="315501"/>
    <cfRule type="duplicateValues" dxfId="403" priority="315502"/>
  </conditionalFormatting>
  <conditionalFormatting sqref="E5:E1048576">
    <cfRule type="duplicateValues" dxfId="402" priority="315512"/>
    <cfRule type="duplicateValues" dxfId="401" priority="315513"/>
    <cfRule type="duplicateValues" dxfId="400" priority="315514"/>
  </conditionalFormatting>
  <conditionalFormatting sqref="E1:E1048576">
    <cfRule type="duplicateValues" dxfId="399" priority="315524"/>
  </conditionalFormatting>
  <conditionalFormatting sqref="E52:E1048576">
    <cfRule type="duplicateValues" dxfId="398" priority="315528"/>
  </conditionalFormatting>
  <conditionalFormatting sqref="B188:B1048576 B1:B126">
    <cfRule type="duplicateValues" dxfId="397" priority="105"/>
    <cfRule type="duplicateValues" dxfId="396" priority="106"/>
  </conditionalFormatting>
  <conditionalFormatting sqref="B127:B150">
    <cfRule type="duplicateValues" dxfId="395" priority="104"/>
  </conditionalFormatting>
  <conditionalFormatting sqref="B127:B150">
    <cfRule type="duplicateValues" dxfId="394" priority="103"/>
  </conditionalFormatting>
  <conditionalFormatting sqref="B127:B150">
    <cfRule type="duplicateValues" dxfId="393" priority="100"/>
    <cfRule type="duplicateValues" dxfId="392" priority="101"/>
    <cfRule type="duplicateValues" dxfId="391" priority="102"/>
  </conditionalFormatting>
  <conditionalFormatting sqref="B127:B150">
    <cfRule type="duplicateValues" dxfId="390" priority="98"/>
    <cfRule type="duplicateValues" dxfId="389" priority="99"/>
  </conditionalFormatting>
  <conditionalFormatting sqref="B127:B150">
    <cfRule type="duplicateValues" dxfId="388" priority="95"/>
    <cfRule type="duplicateValues" dxfId="387" priority="96"/>
    <cfRule type="duplicateValues" dxfId="386" priority="97"/>
  </conditionalFormatting>
  <conditionalFormatting sqref="B127:B150">
    <cfRule type="duplicateValues" dxfId="385" priority="94"/>
  </conditionalFormatting>
  <conditionalFormatting sqref="B127:B150">
    <cfRule type="duplicateValues" dxfId="384" priority="93"/>
  </conditionalFormatting>
  <conditionalFormatting sqref="B127:B150">
    <cfRule type="duplicateValues" dxfId="383" priority="90"/>
    <cfRule type="duplicateValues" dxfId="382" priority="91"/>
    <cfRule type="duplicateValues" dxfId="381" priority="92"/>
  </conditionalFormatting>
  <conditionalFormatting sqref="B127:B150">
    <cfRule type="duplicateValues" dxfId="380" priority="88"/>
    <cfRule type="duplicateValues" dxfId="379" priority="89"/>
  </conditionalFormatting>
  <conditionalFormatting sqref="B127:B150">
    <cfRule type="duplicateValues" dxfId="378" priority="86"/>
    <cfRule type="duplicateValues" dxfId="377" priority="87"/>
  </conditionalFormatting>
  <conditionalFormatting sqref="E39:E45">
    <cfRule type="duplicateValues" dxfId="376" priority="316592"/>
  </conditionalFormatting>
  <conditionalFormatting sqref="E39:E45">
    <cfRule type="duplicateValues" dxfId="375" priority="316594"/>
    <cfRule type="duplicateValues" dxfId="374" priority="316595"/>
  </conditionalFormatting>
  <conditionalFormatting sqref="E39:E45">
    <cfRule type="duplicateValues" dxfId="373" priority="316604"/>
    <cfRule type="duplicateValues" dxfId="372" priority="316605"/>
    <cfRule type="duplicateValues" dxfId="371" priority="316606"/>
  </conditionalFormatting>
  <conditionalFormatting sqref="B39:B45">
    <cfRule type="duplicateValues" dxfId="370" priority="316620"/>
  </conditionalFormatting>
  <conditionalFormatting sqref="B39:B45">
    <cfRule type="duplicateValues" dxfId="369" priority="316622"/>
    <cfRule type="duplicateValues" dxfId="368" priority="316623"/>
    <cfRule type="duplicateValues" dxfId="367" priority="316624"/>
  </conditionalFormatting>
  <conditionalFormatting sqref="B39:B45">
    <cfRule type="duplicateValues" dxfId="366" priority="316628"/>
    <cfRule type="duplicateValues" dxfId="365" priority="316629"/>
  </conditionalFormatting>
  <conditionalFormatting sqref="B61:B65">
    <cfRule type="duplicateValues" dxfId="364" priority="316699"/>
  </conditionalFormatting>
  <conditionalFormatting sqref="B61:B65">
    <cfRule type="duplicateValues" dxfId="363" priority="316701"/>
    <cfRule type="duplicateValues" dxfId="362" priority="316702"/>
    <cfRule type="duplicateValues" dxfId="361" priority="316703"/>
  </conditionalFormatting>
  <conditionalFormatting sqref="B61:B65">
    <cfRule type="duplicateValues" dxfId="360" priority="316707"/>
    <cfRule type="duplicateValues" dxfId="359" priority="316708"/>
  </conditionalFormatting>
  <conditionalFormatting sqref="B151:B163">
    <cfRule type="duplicateValues" dxfId="358" priority="85"/>
  </conditionalFormatting>
  <conditionalFormatting sqref="B151:B163">
    <cfRule type="duplicateValues" dxfId="357" priority="84"/>
  </conditionalFormatting>
  <conditionalFormatting sqref="B151:B163">
    <cfRule type="duplicateValues" dxfId="356" priority="81"/>
    <cfRule type="duplicateValues" dxfId="355" priority="82"/>
    <cfRule type="duplicateValues" dxfId="354" priority="83"/>
  </conditionalFormatting>
  <conditionalFormatting sqref="B151:B163">
    <cfRule type="duplicateValues" dxfId="353" priority="79"/>
    <cfRule type="duplicateValues" dxfId="352" priority="80"/>
  </conditionalFormatting>
  <conditionalFormatting sqref="B151:B163">
    <cfRule type="duplicateValues" dxfId="351" priority="76"/>
    <cfRule type="duplicateValues" dxfId="350" priority="77"/>
    <cfRule type="duplicateValues" dxfId="349" priority="78"/>
  </conditionalFormatting>
  <conditionalFormatting sqref="B151:B163">
    <cfRule type="duplicateValues" dxfId="348" priority="75"/>
  </conditionalFormatting>
  <conditionalFormatting sqref="B151:B163">
    <cfRule type="duplicateValues" dxfId="347" priority="74"/>
  </conditionalFormatting>
  <conditionalFormatting sqref="B151:B163">
    <cfRule type="duplicateValues" dxfId="346" priority="71"/>
    <cfRule type="duplicateValues" dxfId="345" priority="72"/>
    <cfRule type="duplicateValues" dxfId="344" priority="73"/>
  </conditionalFormatting>
  <conditionalFormatting sqref="B151:B163">
    <cfRule type="duplicateValues" dxfId="343" priority="69"/>
    <cfRule type="duplicateValues" dxfId="342" priority="70"/>
  </conditionalFormatting>
  <conditionalFormatting sqref="B151:B163">
    <cfRule type="duplicateValues" dxfId="341" priority="67"/>
    <cfRule type="duplicateValues" dxfId="340" priority="68"/>
  </conditionalFormatting>
  <conditionalFormatting sqref="B66:B126">
    <cfRule type="duplicateValues" dxfId="339" priority="316865"/>
  </conditionalFormatting>
  <conditionalFormatting sqref="B66:B126">
    <cfRule type="duplicateValues" dxfId="338" priority="316867"/>
    <cfRule type="duplicateValues" dxfId="337" priority="316868"/>
    <cfRule type="duplicateValues" dxfId="336" priority="316869"/>
  </conditionalFormatting>
  <conditionalFormatting sqref="B66:B126">
    <cfRule type="duplicateValues" dxfId="335" priority="316873"/>
    <cfRule type="duplicateValues" dxfId="334" priority="316874"/>
  </conditionalFormatting>
  <conditionalFormatting sqref="E88:E186">
    <cfRule type="duplicateValues" dxfId="333" priority="316877"/>
  </conditionalFormatting>
  <conditionalFormatting sqref="E88:E186">
    <cfRule type="duplicateValues" dxfId="332" priority="316879"/>
    <cfRule type="duplicateValues" dxfId="331" priority="316880"/>
  </conditionalFormatting>
  <conditionalFormatting sqref="E66:E186">
    <cfRule type="duplicateValues" dxfId="330" priority="316883"/>
    <cfRule type="duplicateValues" dxfId="329" priority="316884"/>
  </conditionalFormatting>
  <conditionalFormatting sqref="E66:E186">
    <cfRule type="duplicateValues" dxfId="328" priority="316887"/>
  </conditionalFormatting>
  <conditionalFormatting sqref="E66:E186">
    <cfRule type="duplicateValues" dxfId="327" priority="316889"/>
    <cfRule type="duplicateValues" dxfId="326" priority="316890"/>
    <cfRule type="duplicateValues" dxfId="325" priority="316891"/>
  </conditionalFormatting>
  <conditionalFormatting sqref="B46:B51">
    <cfRule type="duplicateValues" dxfId="324" priority="316927"/>
  </conditionalFormatting>
  <conditionalFormatting sqref="B46:B51">
    <cfRule type="duplicateValues" dxfId="323" priority="316928"/>
    <cfRule type="duplicateValues" dxfId="322" priority="316929"/>
    <cfRule type="duplicateValues" dxfId="321" priority="316930"/>
  </conditionalFormatting>
  <conditionalFormatting sqref="B46:B51">
    <cfRule type="duplicateValues" dxfId="320" priority="316931"/>
    <cfRule type="duplicateValues" dxfId="319" priority="316932"/>
  </conditionalFormatting>
  <conditionalFormatting sqref="E46:E65">
    <cfRule type="duplicateValues" dxfId="318" priority="316973"/>
    <cfRule type="duplicateValues" dxfId="317" priority="316974"/>
  </conditionalFormatting>
  <conditionalFormatting sqref="E46:E65">
    <cfRule type="duplicateValues" dxfId="316" priority="316977"/>
  </conditionalFormatting>
  <conditionalFormatting sqref="E46:E65">
    <cfRule type="duplicateValues" dxfId="315" priority="316979"/>
    <cfRule type="duplicateValues" dxfId="314" priority="316980"/>
    <cfRule type="duplicateValues" dxfId="313" priority="316981"/>
  </conditionalFormatting>
  <conditionalFormatting sqref="E31:E33">
    <cfRule type="duplicateValues" dxfId="312" priority="317023"/>
  </conditionalFormatting>
  <conditionalFormatting sqref="E31:E33">
    <cfRule type="duplicateValues" dxfId="311" priority="317024"/>
    <cfRule type="duplicateValues" dxfId="310" priority="317025"/>
  </conditionalFormatting>
  <conditionalFormatting sqref="E31:E33">
    <cfRule type="duplicateValues" dxfId="309" priority="317029"/>
    <cfRule type="duplicateValues" dxfId="308" priority="317030"/>
    <cfRule type="duplicateValues" dxfId="307" priority="317031"/>
  </conditionalFormatting>
  <conditionalFormatting sqref="B31:B33">
    <cfRule type="duplicateValues" dxfId="306" priority="317037"/>
  </conditionalFormatting>
  <conditionalFormatting sqref="B31:B33">
    <cfRule type="duplicateValues" dxfId="305" priority="317038"/>
    <cfRule type="duplicateValues" dxfId="304" priority="317039"/>
    <cfRule type="duplicateValues" dxfId="303" priority="317040"/>
  </conditionalFormatting>
  <conditionalFormatting sqref="B31:B33">
    <cfRule type="duplicateValues" dxfId="302" priority="317041"/>
    <cfRule type="duplicateValues" dxfId="301" priority="317042"/>
  </conditionalFormatting>
  <conditionalFormatting sqref="B6:B30">
    <cfRule type="duplicateValues" dxfId="300" priority="317441"/>
  </conditionalFormatting>
  <conditionalFormatting sqref="B6:B30">
    <cfRule type="duplicateValues" dxfId="299" priority="317443"/>
    <cfRule type="duplicateValues" dxfId="298" priority="317444"/>
    <cfRule type="duplicateValues" dxfId="297" priority="317445"/>
  </conditionalFormatting>
  <conditionalFormatting sqref="B6:B30">
    <cfRule type="duplicateValues" dxfId="296" priority="317449"/>
    <cfRule type="duplicateValues" dxfId="295" priority="317450"/>
  </conditionalFormatting>
  <conditionalFormatting sqref="E6:E141">
    <cfRule type="duplicateValues" dxfId="294" priority="317453"/>
  </conditionalFormatting>
  <conditionalFormatting sqref="E6:E141">
    <cfRule type="duplicateValues" dxfId="293" priority="317455"/>
    <cfRule type="duplicateValues" dxfId="292" priority="317456"/>
  </conditionalFormatting>
  <conditionalFormatting sqref="E6:E141">
    <cfRule type="duplicateValues" dxfId="291" priority="317459"/>
    <cfRule type="duplicateValues" dxfId="290" priority="317460"/>
    <cfRule type="duplicateValues" dxfId="289" priority="317461"/>
  </conditionalFormatting>
  <conditionalFormatting sqref="E5:E141">
    <cfRule type="duplicateValues" dxfId="288" priority="317465"/>
  </conditionalFormatting>
  <conditionalFormatting sqref="E5:E141">
    <cfRule type="duplicateValues" dxfId="287" priority="317467"/>
    <cfRule type="duplicateValues" dxfId="286" priority="317468"/>
    <cfRule type="duplicateValues" dxfId="285" priority="317469"/>
  </conditionalFormatting>
  <conditionalFormatting sqref="E5:E141">
    <cfRule type="duplicateValues" dxfId="284" priority="317473"/>
    <cfRule type="duplicateValues" dxfId="283" priority="317474"/>
  </conditionalFormatting>
  <conditionalFormatting sqref="B164:B172">
    <cfRule type="duplicateValues" dxfId="282" priority="66"/>
  </conditionalFormatting>
  <conditionalFormatting sqref="B164:B172">
    <cfRule type="duplicateValues" dxfId="281" priority="65"/>
  </conditionalFormatting>
  <conditionalFormatting sqref="B164:B172">
    <cfRule type="duplicateValues" dxfId="280" priority="62"/>
    <cfRule type="duplicateValues" dxfId="279" priority="63"/>
    <cfRule type="duplicateValues" dxfId="278" priority="64"/>
  </conditionalFormatting>
  <conditionalFormatting sqref="B164:B172">
    <cfRule type="duplicateValues" dxfId="277" priority="60"/>
    <cfRule type="duplicateValues" dxfId="276" priority="61"/>
  </conditionalFormatting>
  <conditionalFormatting sqref="B164:B172">
    <cfRule type="duplicateValues" dxfId="275" priority="57"/>
    <cfRule type="duplicateValues" dxfId="274" priority="58"/>
    <cfRule type="duplicateValues" dxfId="273" priority="59"/>
  </conditionalFormatting>
  <conditionalFormatting sqref="B164:B172">
    <cfRule type="duplicateValues" dxfId="272" priority="56"/>
  </conditionalFormatting>
  <conditionalFormatting sqref="B164:B172">
    <cfRule type="duplicateValues" dxfId="271" priority="55"/>
  </conditionalFormatting>
  <conditionalFormatting sqref="B164:B172">
    <cfRule type="duplicateValues" dxfId="270" priority="52"/>
    <cfRule type="duplicateValues" dxfId="269" priority="53"/>
    <cfRule type="duplicateValues" dxfId="268" priority="54"/>
  </conditionalFormatting>
  <conditionalFormatting sqref="B164:B172">
    <cfRule type="duplicateValues" dxfId="267" priority="50"/>
    <cfRule type="duplicateValues" dxfId="266" priority="51"/>
  </conditionalFormatting>
  <conditionalFormatting sqref="B164:B172">
    <cfRule type="duplicateValues" dxfId="265" priority="48"/>
    <cfRule type="duplicateValues" dxfId="264" priority="49"/>
  </conditionalFormatting>
  <conditionalFormatting sqref="B173:B186">
    <cfRule type="duplicateValues" dxfId="46" priority="47"/>
  </conditionalFormatting>
  <conditionalFormatting sqref="B173:B186">
    <cfRule type="duplicateValues" dxfId="45" priority="46"/>
  </conditionalFormatting>
  <conditionalFormatting sqref="B173:B186">
    <cfRule type="duplicateValues" dxfId="44" priority="43"/>
    <cfRule type="duplicateValues" dxfId="43" priority="44"/>
    <cfRule type="duplicateValues" dxfId="42" priority="45"/>
  </conditionalFormatting>
  <conditionalFormatting sqref="B173:B186">
    <cfRule type="duplicateValues" dxfId="41" priority="41"/>
    <cfRule type="duplicateValues" dxfId="40" priority="42"/>
  </conditionalFormatting>
  <conditionalFormatting sqref="B173:B186">
    <cfRule type="duplicateValues" dxfId="39" priority="38"/>
    <cfRule type="duplicateValues" dxfId="38" priority="39"/>
    <cfRule type="duplicateValues" dxfId="37" priority="40"/>
  </conditionalFormatting>
  <conditionalFormatting sqref="B173:B186">
    <cfRule type="duplicateValues" dxfId="36" priority="37"/>
  </conditionalFormatting>
  <conditionalFormatting sqref="B173:B186">
    <cfRule type="duplicateValues" dxfId="35" priority="36"/>
  </conditionalFormatting>
  <conditionalFormatting sqref="B173:B186">
    <cfRule type="duplicateValues" dxfId="34" priority="33"/>
    <cfRule type="duplicateValues" dxfId="33" priority="34"/>
    <cfRule type="duplicateValues" dxfId="32" priority="35"/>
  </conditionalFormatting>
  <conditionalFormatting sqref="B173:B186">
    <cfRule type="duplicateValues" dxfId="31" priority="31"/>
    <cfRule type="duplicateValues" dxfId="30" priority="32"/>
  </conditionalFormatting>
  <conditionalFormatting sqref="B173:B186">
    <cfRule type="duplicateValues" dxfId="29" priority="29"/>
    <cfRule type="duplicateValues" dxfId="28" priority="30"/>
  </conditionalFormatting>
  <conditionalFormatting sqref="E187">
    <cfRule type="duplicateValues" dxfId="27" priority="28"/>
  </conditionalFormatting>
  <conditionalFormatting sqref="E187">
    <cfRule type="duplicateValues" dxfId="26" priority="26"/>
    <cfRule type="duplicateValues" dxfId="25" priority="27"/>
  </conditionalFormatting>
  <conditionalFormatting sqref="E187">
    <cfRule type="duplicateValues" dxfId="24" priority="24"/>
    <cfRule type="duplicateValues" dxfId="23" priority="25"/>
  </conditionalFormatting>
  <conditionalFormatting sqref="E187">
    <cfRule type="duplicateValues" dxfId="22" priority="23"/>
  </conditionalFormatting>
  <conditionalFormatting sqref="E187">
    <cfRule type="duplicateValues" dxfId="21" priority="20"/>
    <cfRule type="duplicateValues" dxfId="20" priority="21"/>
    <cfRule type="duplicateValues" dxfId="19" priority="22"/>
  </conditionalFormatting>
  <conditionalFormatting sqref="B187">
    <cfRule type="duplicateValues" dxfId="18" priority="19"/>
  </conditionalFormatting>
  <conditionalFormatting sqref="B187">
    <cfRule type="duplicateValues" dxfId="17" priority="18"/>
  </conditionalFormatting>
  <conditionalFormatting sqref="B187">
    <cfRule type="duplicateValues" dxfId="16" priority="15"/>
    <cfRule type="duplicateValues" dxfId="15" priority="16"/>
    <cfRule type="duplicateValues" dxfId="14" priority="17"/>
  </conditionalFormatting>
  <conditionalFormatting sqref="B187">
    <cfRule type="duplicateValues" dxfId="13" priority="13"/>
    <cfRule type="duplicateValues" dxfId="12" priority="14"/>
  </conditionalFormatting>
  <conditionalFormatting sqref="B187">
    <cfRule type="duplicateValues" dxfId="11" priority="10"/>
    <cfRule type="duplicateValues" dxfId="10" priority="11"/>
    <cfRule type="duplicateValues" dxfId="9" priority="12"/>
  </conditionalFormatting>
  <conditionalFormatting sqref="B187">
    <cfRule type="duplicateValues" dxfId="8" priority="9"/>
  </conditionalFormatting>
  <conditionalFormatting sqref="B187">
    <cfRule type="duplicateValues" dxfId="7" priority="8"/>
  </conditionalFormatting>
  <conditionalFormatting sqref="B187">
    <cfRule type="duplicateValues" dxfId="6" priority="5"/>
    <cfRule type="duplicateValues" dxfId="5" priority="6"/>
    <cfRule type="duplicateValues" dxfId="4" priority="7"/>
  </conditionalFormatting>
  <conditionalFormatting sqref="B187">
    <cfRule type="duplicateValues" dxfId="3" priority="3"/>
    <cfRule type="duplicateValues" dxfId="2" priority="4"/>
  </conditionalFormatting>
  <conditionalFormatting sqref="B187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49" t="s">
        <v>0</v>
      </c>
      <c r="B1" s="15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1" t="s">
        <v>8</v>
      </c>
      <c r="B9" s="152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3" t="s">
        <v>9</v>
      </c>
      <c r="B14" s="15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"/>
  <sheetViews>
    <sheetView tabSelected="1" topLeftCell="A100" zoomScale="80" zoomScaleNormal="80" workbookViewId="0">
      <selection activeCell="F75" sqref="F75"/>
    </sheetView>
  </sheetViews>
  <sheetFormatPr baseColWidth="10" defaultColWidth="52.7109375" defaultRowHeight="15" x14ac:dyDescent="0.25"/>
  <cols>
    <col min="1" max="1" width="52.7109375" style="87"/>
    <col min="2" max="2" width="27.5703125" style="113" customWidth="1"/>
    <col min="3" max="4" width="52.7109375" style="87"/>
    <col min="5" max="5" width="26.5703125" style="87" customWidth="1"/>
    <col min="6" max="16384" width="52.7109375" style="87"/>
  </cols>
  <sheetData>
    <row r="1" spans="1:5" ht="22.5" x14ac:dyDescent="0.25">
      <c r="A1" s="134" t="s">
        <v>2479</v>
      </c>
      <c r="B1" s="135"/>
      <c r="C1" s="135"/>
      <c r="D1" s="135"/>
      <c r="E1" s="136"/>
    </row>
    <row r="2" spans="1:5" ht="22.5" x14ac:dyDescent="0.25">
      <c r="A2" s="134" t="s">
        <v>2158</v>
      </c>
      <c r="B2" s="135"/>
      <c r="C2" s="135"/>
      <c r="D2" s="135"/>
      <c r="E2" s="136"/>
    </row>
    <row r="3" spans="1:5" ht="25.5" x14ac:dyDescent="0.25">
      <c r="A3" s="140" t="s">
        <v>2479</v>
      </c>
      <c r="B3" s="141"/>
      <c r="C3" s="141"/>
      <c r="D3" s="141"/>
      <c r="E3" s="142"/>
    </row>
    <row r="5" spans="1:5" ht="18.75" thickBot="1" x14ac:dyDescent="0.3">
      <c r="A5" s="88" t="s">
        <v>2423</v>
      </c>
      <c r="B5" s="111" t="s">
        <v>2515</v>
      </c>
      <c r="C5" s="89"/>
      <c r="D5" s="90"/>
      <c r="E5" s="91"/>
    </row>
    <row r="6" spans="1:5" ht="18.75" thickBot="1" x14ac:dyDescent="0.3">
      <c r="A6" s="88" t="s">
        <v>2424</v>
      </c>
      <c r="B6" s="111" t="s">
        <v>2516</v>
      </c>
      <c r="C6" s="89"/>
      <c r="D6" s="90"/>
      <c r="E6" s="91"/>
    </row>
    <row r="7" spans="1:5" ht="15.75" thickBot="1" x14ac:dyDescent="0.3"/>
    <row r="8" spans="1:5" ht="18.75" thickBot="1" x14ac:dyDescent="0.3">
      <c r="A8" s="129" t="s">
        <v>2425</v>
      </c>
      <c r="B8" s="130"/>
      <c r="C8" s="130"/>
      <c r="D8" s="130"/>
      <c r="E8" s="131"/>
    </row>
    <row r="9" spans="1:5" ht="18" x14ac:dyDescent="0.25">
      <c r="A9" s="92" t="s">
        <v>15</v>
      </c>
      <c r="B9" s="92" t="s">
        <v>2426</v>
      </c>
      <c r="C9" s="93" t="s">
        <v>46</v>
      </c>
      <c r="D9" s="93" t="s">
        <v>2433</v>
      </c>
      <c r="E9" s="93" t="s">
        <v>2427</v>
      </c>
    </row>
    <row r="10" spans="1:5" ht="18" x14ac:dyDescent="0.25">
      <c r="A10" s="100" t="str">
        <f>VLOOKUP(B10,'[1]LISTADO ATM'!$A$2:$C$817,3,0)</f>
        <v>DISTRITO NACIONAL</v>
      </c>
      <c r="B10" s="100">
        <v>980</v>
      </c>
      <c r="C10" s="100" t="str">
        <f>VLOOKUP(B10,'[1]LISTADO ATM'!$A$2:$B$816,2,0)</f>
        <v xml:space="preserve">ATM Oficina Bella Vista Mall II </v>
      </c>
      <c r="D10" s="101" t="s">
        <v>2487</v>
      </c>
      <c r="E10" s="77">
        <v>335763901</v>
      </c>
    </row>
    <row r="11" spans="1:5" ht="18" x14ac:dyDescent="0.25">
      <c r="A11" s="100" t="str">
        <f>VLOOKUP(B11,'[1]LISTADO ATM'!$A$2:$C$817,3,0)</f>
        <v>NORTE</v>
      </c>
      <c r="B11" s="100">
        <v>649</v>
      </c>
      <c r="C11" s="100" t="str">
        <f>VLOOKUP(B11,'[1]LISTADO ATM'!$A$2:$B$816,2,0)</f>
        <v xml:space="preserve">ATM Oficina Galería 56 (San Francisco de Macorís) </v>
      </c>
      <c r="D11" s="101" t="s">
        <v>2487</v>
      </c>
      <c r="E11" s="77">
        <v>335763932</v>
      </c>
    </row>
    <row r="12" spans="1:5" ht="18" x14ac:dyDescent="0.25">
      <c r="A12" s="100" t="str">
        <f>VLOOKUP(B12,'[1]LISTADO ATM'!$A$2:$C$817,3,0)</f>
        <v>NORTE</v>
      </c>
      <c r="B12" s="100">
        <v>119</v>
      </c>
      <c r="C12" s="100" t="str">
        <f>VLOOKUP(B12,'[1]LISTADO ATM'!$A$2:$B$816,2,0)</f>
        <v>ATM Oficina La Barranquita</v>
      </c>
      <c r="D12" s="101" t="s">
        <v>2487</v>
      </c>
      <c r="E12" s="77">
        <v>335764101</v>
      </c>
    </row>
    <row r="13" spans="1:5" ht="18" x14ac:dyDescent="0.25">
      <c r="A13" s="100" t="str">
        <f>VLOOKUP(B13,'[1]LISTADO ATM'!$A$2:$C$817,3,0)</f>
        <v>ESTE</v>
      </c>
      <c r="B13" s="100">
        <v>912</v>
      </c>
      <c r="C13" s="100" t="str">
        <f>VLOOKUP(B13,'[1]LISTADO ATM'!$A$2:$B$816,2,0)</f>
        <v xml:space="preserve">ATM Oficina San Pedro II </v>
      </c>
      <c r="D13" s="101" t="s">
        <v>2487</v>
      </c>
      <c r="E13" s="77">
        <v>335764122</v>
      </c>
    </row>
    <row r="14" spans="1:5" ht="18" x14ac:dyDescent="0.25">
      <c r="A14" s="100" t="str">
        <f>VLOOKUP(B14,'[1]LISTADO ATM'!$A$2:$C$817,3,0)</f>
        <v>DISTRITO NACIONAL</v>
      </c>
      <c r="B14" s="100">
        <v>813</v>
      </c>
      <c r="C14" s="100" t="str">
        <f>VLOOKUP(B14,'[1]LISTADO ATM'!$A$2:$B$816,2,0)</f>
        <v>ATM Occidental Mall</v>
      </c>
      <c r="D14" s="101" t="s">
        <v>2487</v>
      </c>
      <c r="E14" s="77">
        <v>335764409</v>
      </c>
    </row>
    <row r="15" spans="1:5" ht="18" x14ac:dyDescent="0.25">
      <c r="A15" s="100" t="str">
        <f>VLOOKUP(B15,'[1]LISTADO ATM'!$A$2:$C$817,3,0)</f>
        <v>NORTE</v>
      </c>
      <c r="B15" s="100">
        <v>98</v>
      </c>
      <c r="C15" s="100" t="str">
        <f>VLOOKUP(B15,'[1]LISTADO ATM'!$A$2:$B$816,2,0)</f>
        <v xml:space="preserve">ATM UNP Pimentel </v>
      </c>
      <c r="D15" s="101" t="s">
        <v>2487</v>
      </c>
      <c r="E15" s="77">
        <v>335763610</v>
      </c>
    </row>
    <row r="16" spans="1:5" ht="18" x14ac:dyDescent="0.25">
      <c r="A16" s="100" t="str">
        <f>VLOOKUP(B16,'[1]LISTADO ATM'!$A$2:$C$817,3,0)</f>
        <v>ESTE</v>
      </c>
      <c r="B16" s="100">
        <v>211</v>
      </c>
      <c r="C16" s="100" t="str">
        <f>VLOOKUP(B16,'[1]LISTADO ATM'!$A$2:$B$816,2,0)</f>
        <v xml:space="preserve">ATM Oficina La Romana I </v>
      </c>
      <c r="D16" s="101" t="s">
        <v>2487</v>
      </c>
      <c r="E16" s="77">
        <v>335764021</v>
      </c>
    </row>
    <row r="17" spans="1:5" ht="18" x14ac:dyDescent="0.25">
      <c r="A17" s="100" t="str">
        <f>VLOOKUP(B17,'[1]LISTADO ATM'!$A$2:$C$817,3,0)</f>
        <v>SUR</v>
      </c>
      <c r="B17" s="100">
        <v>301</v>
      </c>
      <c r="C17" s="100" t="str">
        <f>VLOOKUP(B17,'[1]LISTADO ATM'!$A$2:$B$816,2,0)</f>
        <v xml:space="preserve">ATM UNP Alfa y Omega (Barahona) </v>
      </c>
      <c r="D17" s="101" t="s">
        <v>2487</v>
      </c>
      <c r="E17" s="77">
        <v>335764520</v>
      </c>
    </row>
    <row r="18" spans="1:5" ht="18" x14ac:dyDescent="0.25">
      <c r="A18" s="100" t="str">
        <f>VLOOKUP(B18,'[1]LISTADO ATM'!$A$2:$C$817,3,0)</f>
        <v>DISTRITO NACIONAL</v>
      </c>
      <c r="B18" s="100">
        <v>394</v>
      </c>
      <c r="C18" s="100" t="str">
        <f>VLOOKUP(B18,'[1]LISTADO ATM'!$A$2:$B$816,2,0)</f>
        <v xml:space="preserve">ATM Multicentro La Sirena Luperón </v>
      </c>
      <c r="D18" s="101" t="s">
        <v>2487</v>
      </c>
      <c r="E18" s="77">
        <v>335763769</v>
      </c>
    </row>
    <row r="19" spans="1:5" ht="18" x14ac:dyDescent="0.25">
      <c r="A19" s="100" t="str">
        <f>VLOOKUP(B19,'[1]LISTADO ATM'!$A$2:$C$817,3,0)</f>
        <v>DISTRITO NACIONAL</v>
      </c>
      <c r="B19" s="100">
        <v>717</v>
      </c>
      <c r="C19" s="100" t="str">
        <f>VLOOKUP(B19,'[1]LISTADO ATM'!$A$2:$B$816,2,0)</f>
        <v xml:space="preserve">ATM Oficina Los Alcarrizos </v>
      </c>
      <c r="D19" s="101" t="s">
        <v>2487</v>
      </c>
      <c r="E19" s="77">
        <v>335764484</v>
      </c>
    </row>
    <row r="20" spans="1:5" ht="18" x14ac:dyDescent="0.25">
      <c r="A20" s="100" t="str">
        <f>VLOOKUP(B20,'[1]LISTADO ATM'!$A$2:$C$817,3,0)</f>
        <v>DISTRITO NACIONAL</v>
      </c>
      <c r="B20" s="100">
        <v>735</v>
      </c>
      <c r="C20" s="100" t="str">
        <f>VLOOKUP(B20,'[1]LISTADO ATM'!$A$2:$B$816,2,0)</f>
        <v xml:space="preserve">ATM Oficina Independencia II  </v>
      </c>
      <c r="D20" s="101" t="s">
        <v>2487</v>
      </c>
      <c r="E20" s="77">
        <v>335764209</v>
      </c>
    </row>
    <row r="21" spans="1:5" ht="18" x14ac:dyDescent="0.25">
      <c r="A21" s="100" t="str">
        <f>VLOOKUP(B21,'[1]LISTADO ATM'!$A$2:$C$817,3,0)</f>
        <v>DISTRITO NACIONAL</v>
      </c>
      <c r="B21" s="100">
        <v>525</v>
      </c>
      <c r="C21" s="100" t="str">
        <f>VLOOKUP(B21,'[1]LISTADO ATM'!$A$2:$B$816,2,0)</f>
        <v>ATM S/M Bravo Las Americas</v>
      </c>
      <c r="D21" s="101" t="s">
        <v>2487</v>
      </c>
      <c r="E21" s="77">
        <v>335764380</v>
      </c>
    </row>
    <row r="22" spans="1:5" ht="18" x14ac:dyDescent="0.25">
      <c r="A22" s="100" t="str">
        <f>VLOOKUP(B22,'[1]LISTADO ATM'!$A$2:$C$817,3,0)</f>
        <v>DISTRITO NACIONAL</v>
      </c>
      <c r="B22" s="100">
        <v>696</v>
      </c>
      <c r="C22" s="100" t="str">
        <f>VLOOKUP(B22,'[1]LISTADO ATM'!$A$2:$B$816,2,0)</f>
        <v>ATM Olé Jacobo Majluta</v>
      </c>
      <c r="D22" s="101" t="s">
        <v>2487</v>
      </c>
      <c r="E22" s="77">
        <v>335764514</v>
      </c>
    </row>
    <row r="23" spans="1:5" ht="18" x14ac:dyDescent="0.25">
      <c r="A23" s="100" t="str">
        <f>VLOOKUP(B23,'[1]LISTADO ATM'!$A$2:$C$817,3,0)</f>
        <v>NORTE</v>
      </c>
      <c r="B23" s="100">
        <v>796</v>
      </c>
      <c r="C23" s="100" t="str">
        <f>VLOOKUP(B23,'[1]LISTADO ATM'!$A$2:$B$816,2,0)</f>
        <v xml:space="preserve">ATM Oficina Plaza Ventura (Nagua) </v>
      </c>
      <c r="D23" s="101" t="s">
        <v>2487</v>
      </c>
      <c r="E23" s="77">
        <v>335764367</v>
      </c>
    </row>
    <row r="24" spans="1:5" ht="18" x14ac:dyDescent="0.25">
      <c r="A24" s="100" t="str">
        <f>VLOOKUP(B24,'[1]LISTADO ATM'!$A$2:$C$817,3,0)</f>
        <v>DISTRITO NACIONAL</v>
      </c>
      <c r="B24" s="100">
        <v>908</v>
      </c>
      <c r="C24" s="100" t="str">
        <f>VLOOKUP(B24,'[1]LISTADO ATM'!$A$2:$B$816,2,0)</f>
        <v xml:space="preserve">ATM Oficina Plaza Botánika </v>
      </c>
      <c r="D24" s="101" t="s">
        <v>2487</v>
      </c>
      <c r="E24" s="77">
        <v>335764493</v>
      </c>
    </row>
    <row r="25" spans="1:5" ht="18" x14ac:dyDescent="0.25">
      <c r="A25" s="100" t="str">
        <f>VLOOKUP(B25,'[1]LISTADO ATM'!$A$2:$C$817,3,0)</f>
        <v>DISTRITO NACIONAL</v>
      </c>
      <c r="B25" s="100">
        <v>734</v>
      </c>
      <c r="C25" s="100" t="str">
        <f>VLOOKUP(B25,'[1]LISTADO ATM'!$A$2:$B$816,2,0)</f>
        <v xml:space="preserve">ATM Oficina Independencia I </v>
      </c>
      <c r="D25" s="101" t="s">
        <v>2487</v>
      </c>
      <c r="E25" s="77">
        <v>335764127</v>
      </c>
    </row>
    <row r="26" spans="1:5" ht="18" x14ac:dyDescent="0.25">
      <c r="A26" s="100" t="str">
        <f>VLOOKUP(B26,'[1]LISTADO ATM'!$A$2:$C$817,3,0)</f>
        <v>DISTRITO NACIONAL</v>
      </c>
      <c r="B26" s="100">
        <v>707</v>
      </c>
      <c r="C26" s="100" t="str">
        <f>VLOOKUP(B26,'[1]LISTADO ATM'!$A$2:$B$816,2,0)</f>
        <v xml:space="preserve">ATM IAD </v>
      </c>
      <c r="D26" s="101" t="s">
        <v>2487</v>
      </c>
      <c r="E26" s="77">
        <v>335764526</v>
      </c>
    </row>
    <row r="27" spans="1:5" ht="18" x14ac:dyDescent="0.25">
      <c r="A27" s="100" t="str">
        <f>VLOOKUP(B27,'[1]LISTADO ATM'!$A$2:$C$817,3,0)</f>
        <v>SUR</v>
      </c>
      <c r="B27" s="100">
        <v>249</v>
      </c>
      <c r="C27" s="100" t="str">
        <f>VLOOKUP(B27,'[1]LISTADO ATM'!$A$2:$B$816,2,0)</f>
        <v xml:space="preserve">ATM Banco Agrícola Neiba </v>
      </c>
      <c r="D27" s="101" t="s">
        <v>2487</v>
      </c>
      <c r="E27" s="77">
        <v>335764776</v>
      </c>
    </row>
    <row r="28" spans="1:5" ht="18" x14ac:dyDescent="0.25">
      <c r="A28" s="100" t="str">
        <f>VLOOKUP(B28,'[1]LISTADO ATM'!$A$2:$C$817,3,0)</f>
        <v>SUR</v>
      </c>
      <c r="B28" s="100">
        <v>48</v>
      </c>
      <c r="C28" s="100" t="str">
        <f>VLOOKUP(B28,'[1]LISTADO ATM'!$A$2:$B$816,2,0)</f>
        <v xml:space="preserve">ATM Autoservicio Neiba I </v>
      </c>
      <c r="D28" s="101" t="s">
        <v>2487</v>
      </c>
      <c r="E28" s="77">
        <v>335764809</v>
      </c>
    </row>
    <row r="29" spans="1:5" ht="18" x14ac:dyDescent="0.25">
      <c r="A29" s="100" t="str">
        <f>VLOOKUP(B29,'[1]LISTADO ATM'!$A$2:$C$817,3,0)</f>
        <v>DISTRITO NACIONAL</v>
      </c>
      <c r="B29" s="100">
        <v>952</v>
      </c>
      <c r="C29" s="100" t="str">
        <f>VLOOKUP(B29,'[1]LISTADO ATM'!$A$2:$B$816,2,0)</f>
        <v xml:space="preserve">ATM Alvarez Rivas </v>
      </c>
      <c r="D29" s="101" t="s">
        <v>2487</v>
      </c>
      <c r="E29" s="77">
        <v>335765033</v>
      </c>
    </row>
    <row r="30" spans="1:5" ht="18" x14ac:dyDescent="0.25">
      <c r="A30" s="100" t="str">
        <f>VLOOKUP(B30,'[1]LISTADO ATM'!$A$2:$C$817,3,0)</f>
        <v>DISTRITO NACIONAL</v>
      </c>
      <c r="B30" s="100">
        <v>387</v>
      </c>
      <c r="C30" s="100" t="str">
        <f>VLOOKUP(B30,'[1]LISTADO ATM'!$A$2:$B$816,2,0)</f>
        <v xml:space="preserve">ATM S/M La Cadena San Vicente de Paul </v>
      </c>
      <c r="D30" s="101" t="s">
        <v>2487</v>
      </c>
      <c r="E30" s="77">
        <v>335764947</v>
      </c>
    </row>
    <row r="31" spans="1:5" ht="18" x14ac:dyDescent="0.25">
      <c r="A31" s="100" t="str">
        <f>VLOOKUP(B31,'[1]LISTADO ATM'!$A$2:$C$817,3,0)</f>
        <v>DISTRITO NACIONAL</v>
      </c>
      <c r="B31" s="100">
        <v>493</v>
      </c>
      <c r="C31" s="100" t="str">
        <f>VLOOKUP(B31,'[1]LISTADO ATM'!$A$2:$B$816,2,0)</f>
        <v xml:space="preserve">ATM Oficina Haina Occidental II </v>
      </c>
      <c r="D31" s="101" t="s">
        <v>2487</v>
      </c>
      <c r="E31" s="77">
        <v>335763361</v>
      </c>
    </row>
    <row r="32" spans="1:5" ht="18" x14ac:dyDescent="0.25">
      <c r="A32" s="100" t="str">
        <f>VLOOKUP(B32,'[1]LISTADO ATM'!$A$2:$C$817,3,0)</f>
        <v>DISTRITO NACIONAL</v>
      </c>
      <c r="B32" s="100">
        <v>194</v>
      </c>
      <c r="C32" s="100" t="str">
        <f>VLOOKUP(B32,'[1]LISTADO ATM'!$A$2:$B$816,2,0)</f>
        <v xml:space="preserve">ATM UNP Pantoja </v>
      </c>
      <c r="D32" s="101" t="s">
        <v>2487</v>
      </c>
      <c r="E32" s="77">
        <v>335764106</v>
      </c>
    </row>
    <row r="33" spans="1:5" ht="18" x14ac:dyDescent="0.25">
      <c r="A33" s="100" t="str">
        <f>VLOOKUP(B33,'[1]LISTADO ATM'!$A$2:$C$817,3,0)</f>
        <v>SUR</v>
      </c>
      <c r="B33" s="100">
        <v>677</v>
      </c>
      <c r="C33" s="100" t="str">
        <f>VLOOKUP(B33,'[1]LISTADO ATM'!$A$2:$B$816,2,0)</f>
        <v>ATM PBG Villa Jaragua</v>
      </c>
      <c r="D33" s="101" t="s">
        <v>2487</v>
      </c>
      <c r="E33" s="77">
        <v>335764586</v>
      </c>
    </row>
    <row r="34" spans="1:5" ht="18" x14ac:dyDescent="0.25">
      <c r="A34" s="100" t="str">
        <f>VLOOKUP(B34,'[1]LISTADO ATM'!$A$2:$C$817,3,0)</f>
        <v>DISTRITO NACIONAL</v>
      </c>
      <c r="B34" s="100">
        <v>884</v>
      </c>
      <c r="C34" s="100" t="str">
        <f>VLOOKUP(B34,'[1]LISTADO ATM'!$A$2:$B$816,2,0)</f>
        <v xml:space="preserve">ATM UNP Olé Sabana Perdida </v>
      </c>
      <c r="D34" s="101" t="s">
        <v>2487</v>
      </c>
      <c r="E34" s="77">
        <v>335764239</v>
      </c>
    </row>
    <row r="35" spans="1:5" ht="18" x14ac:dyDescent="0.25">
      <c r="A35" s="100" t="str">
        <f>VLOOKUP(B35,'[1]LISTADO ATM'!$A$2:$C$817,3,0)</f>
        <v>NORTE</v>
      </c>
      <c r="B35" s="100">
        <v>136</v>
      </c>
      <c r="C35" s="100" t="str">
        <f>VLOOKUP(B35,'[1]LISTADO ATM'!$A$2:$B$816,2,0)</f>
        <v>ATM S/M Xtra (Santiago)</v>
      </c>
      <c r="D35" s="101" t="s">
        <v>2487</v>
      </c>
      <c r="E35" s="77">
        <v>335764241</v>
      </c>
    </row>
    <row r="36" spans="1:5" ht="18" x14ac:dyDescent="0.25">
      <c r="A36" s="100" t="str">
        <f>VLOOKUP(B36,'[1]LISTADO ATM'!$A$2:$C$817,3,0)</f>
        <v>DISTRITO NACIONAL</v>
      </c>
      <c r="B36" s="100">
        <v>642</v>
      </c>
      <c r="C36" s="100" t="str">
        <f>VLOOKUP(B36,'[1]LISTADO ATM'!$A$2:$B$816,2,0)</f>
        <v xml:space="preserve">ATM OMSA Sto. Dgo. </v>
      </c>
      <c r="D36" s="101" t="s">
        <v>2487</v>
      </c>
      <c r="E36" s="77">
        <v>335764361</v>
      </c>
    </row>
    <row r="37" spans="1:5" ht="18" x14ac:dyDescent="0.25">
      <c r="A37" s="100" t="str">
        <f>VLOOKUP(B37,'[1]LISTADO ATM'!$A$2:$C$817,3,0)</f>
        <v>DISTRITO NACIONAL</v>
      </c>
      <c r="B37" s="100">
        <v>554</v>
      </c>
      <c r="C37" s="100" t="str">
        <f>VLOOKUP(B37,'[1]LISTADO ATM'!$A$2:$B$816,2,0)</f>
        <v xml:space="preserve">ATM Oficina Isabel La Católica I </v>
      </c>
      <c r="D37" s="101" t="s">
        <v>2487</v>
      </c>
      <c r="E37" s="77">
        <v>335764508</v>
      </c>
    </row>
    <row r="38" spans="1:5" ht="18" x14ac:dyDescent="0.25">
      <c r="A38" s="100" t="str">
        <f>VLOOKUP(B38,'[1]LISTADO ATM'!$A$2:$C$817,3,0)</f>
        <v>DISTRITO NACIONAL</v>
      </c>
      <c r="B38" s="100">
        <v>390</v>
      </c>
      <c r="C38" s="100" t="str">
        <f>VLOOKUP(B38,'[1]LISTADO ATM'!$A$2:$B$816,2,0)</f>
        <v xml:space="preserve">ATM Oficina Boca Chica II </v>
      </c>
      <c r="D38" s="101" t="s">
        <v>2487</v>
      </c>
      <c r="E38" s="77">
        <v>335764669</v>
      </c>
    </row>
    <row r="39" spans="1:5" ht="18" x14ac:dyDescent="0.25">
      <c r="A39" s="100" t="str">
        <f>VLOOKUP(B39,'[1]LISTADO ATM'!$A$2:$C$817,3,0)</f>
        <v>NORTE</v>
      </c>
      <c r="B39" s="100">
        <v>746</v>
      </c>
      <c r="C39" s="100" t="str">
        <f>VLOOKUP(B39,'[1]LISTADO ATM'!$A$2:$B$816,2,0)</f>
        <v xml:space="preserve">ATM Oficina Las Terrenas </v>
      </c>
      <c r="D39" s="101" t="s">
        <v>2487</v>
      </c>
      <c r="E39" s="77">
        <v>335764765</v>
      </c>
    </row>
    <row r="40" spans="1:5" ht="18" x14ac:dyDescent="0.25">
      <c r="A40" s="100" t="str">
        <f>VLOOKUP(B40,'[1]LISTADO ATM'!$A$2:$C$817,3,0)</f>
        <v>NORTE</v>
      </c>
      <c r="B40" s="100">
        <v>632</v>
      </c>
      <c r="C40" s="100" t="str">
        <f>VLOOKUP(B40,'[1]LISTADO ATM'!$A$2:$B$816,2,0)</f>
        <v xml:space="preserve">ATM Autobanco Gurabo </v>
      </c>
      <c r="D40" s="101" t="s">
        <v>2487</v>
      </c>
      <c r="E40" s="77">
        <v>335764802</v>
      </c>
    </row>
    <row r="41" spans="1:5" ht="18" x14ac:dyDescent="0.25">
      <c r="A41" s="100" t="str">
        <f>VLOOKUP(B41,'[1]LISTADO ATM'!$A$2:$C$817,3,0)</f>
        <v>DISTRITO NACIONAL</v>
      </c>
      <c r="B41" s="100">
        <v>234</v>
      </c>
      <c r="C41" s="100" t="str">
        <f>VLOOKUP(B41,'[1]LISTADO ATM'!$A$2:$B$816,2,0)</f>
        <v xml:space="preserve">ATM Oficina Boca Chica I </v>
      </c>
      <c r="D41" s="101" t="s">
        <v>2487</v>
      </c>
      <c r="E41" s="77">
        <v>335764884</v>
      </c>
    </row>
    <row r="42" spans="1:5" ht="18" x14ac:dyDescent="0.25">
      <c r="A42" s="100" t="str">
        <f>VLOOKUP(B42,'[1]LISTADO ATM'!$A$2:$C$817,3,0)</f>
        <v>NORTE</v>
      </c>
      <c r="B42" s="100">
        <v>315</v>
      </c>
      <c r="C42" s="100" t="str">
        <f>VLOOKUP(B42,'[1]LISTADO ATM'!$A$2:$B$816,2,0)</f>
        <v xml:space="preserve">ATM Oficina Estrella Sadalá </v>
      </c>
      <c r="D42" s="101" t="s">
        <v>2487</v>
      </c>
      <c r="E42" s="77">
        <v>335764467</v>
      </c>
    </row>
    <row r="43" spans="1:5" ht="18" x14ac:dyDescent="0.25">
      <c r="A43" s="100" t="str">
        <f>VLOOKUP(B43,'[1]LISTADO ATM'!$A$2:$C$817,3,0)</f>
        <v>DISTRITO NACIONAL</v>
      </c>
      <c r="B43" s="100">
        <v>527</v>
      </c>
      <c r="C43" s="100" t="str">
        <f>VLOOKUP(B43,'[1]LISTADO ATM'!$A$2:$B$816,2,0)</f>
        <v>ATM Oficina Zona Oriental II</v>
      </c>
      <c r="D43" s="101" t="s">
        <v>2487</v>
      </c>
      <c r="E43" s="77">
        <v>335764681</v>
      </c>
    </row>
    <row r="44" spans="1:5" ht="18" x14ac:dyDescent="0.25">
      <c r="A44" s="100" t="str">
        <f>VLOOKUP(B44,'[1]LISTADO ATM'!$A$2:$C$817,3,0)</f>
        <v>NORTE</v>
      </c>
      <c r="B44" s="100">
        <v>285</v>
      </c>
      <c r="C44" s="100" t="str">
        <f>VLOOKUP(B44,'[1]LISTADO ATM'!$A$2:$B$816,2,0)</f>
        <v xml:space="preserve">ATM Oficina Camino Real (Puerto Plata) </v>
      </c>
      <c r="D44" s="101" t="s">
        <v>2487</v>
      </c>
      <c r="E44" s="77">
        <v>335764983</v>
      </c>
    </row>
    <row r="45" spans="1:5" ht="18" x14ac:dyDescent="0.25">
      <c r="A45" s="100" t="str">
        <f>VLOOKUP(B45,'[1]LISTADO ATM'!$A$2:$C$817,3,0)</f>
        <v>DISTRITO NACIONAL</v>
      </c>
      <c r="B45" s="100">
        <v>946</v>
      </c>
      <c r="C45" s="100" t="str">
        <f>VLOOKUP(B45,'[1]LISTADO ATM'!$A$2:$B$816,2,0)</f>
        <v xml:space="preserve">ATM Oficina Núñez de Cáceres I </v>
      </c>
      <c r="D45" s="101" t="s">
        <v>2487</v>
      </c>
      <c r="E45" s="77">
        <v>335764968</v>
      </c>
    </row>
    <row r="46" spans="1:5" ht="18" x14ac:dyDescent="0.25">
      <c r="A46" s="100" t="str">
        <f>VLOOKUP(B46,'[1]LISTADO ATM'!$A$2:$C$817,3,0)</f>
        <v>NORTE</v>
      </c>
      <c r="B46" s="100">
        <v>151</v>
      </c>
      <c r="C46" s="100" t="str">
        <f>VLOOKUP(B46,'[1]LISTADO ATM'!$A$2:$B$816,2,0)</f>
        <v xml:space="preserve">ATM Oficina Nagua </v>
      </c>
      <c r="D46" s="101" t="s">
        <v>2487</v>
      </c>
      <c r="E46" s="77">
        <v>335765188</v>
      </c>
    </row>
    <row r="47" spans="1:5" ht="18" x14ac:dyDescent="0.25">
      <c r="A47" s="100" t="e">
        <f>VLOOKUP(B47,'[1]LISTADO ATM'!$A$2:$C$817,3,0)</f>
        <v>#N/A</v>
      </c>
      <c r="B47" s="100"/>
      <c r="C47" s="100" t="e">
        <f>VLOOKUP(B47,'[1]LISTADO ATM'!$A$2:$B$816,2,0)</f>
        <v>#N/A</v>
      </c>
      <c r="D47" s="101" t="s">
        <v>2487</v>
      </c>
      <c r="E47" s="77"/>
    </row>
    <row r="48" spans="1:5" ht="18.75" thickBot="1" x14ac:dyDescent="0.3">
      <c r="A48" s="96" t="s">
        <v>2428</v>
      </c>
      <c r="B48" s="112">
        <f>COUNT(B10:B47)</f>
        <v>37</v>
      </c>
      <c r="C48" s="137"/>
      <c r="D48" s="138"/>
      <c r="E48" s="139"/>
    </row>
    <row r="49" spans="1:5" ht="15.75" thickBot="1" x14ac:dyDescent="0.3"/>
    <row r="50" spans="1:5" ht="18.75" thickBot="1" x14ac:dyDescent="0.3">
      <c r="A50" s="129" t="s">
        <v>2430</v>
      </c>
      <c r="B50" s="130"/>
      <c r="C50" s="130"/>
      <c r="D50" s="130"/>
      <c r="E50" s="131"/>
    </row>
    <row r="51" spans="1:5" ht="18" x14ac:dyDescent="0.25">
      <c r="A51" s="92" t="s">
        <v>15</v>
      </c>
      <c r="B51" s="92" t="s">
        <v>2426</v>
      </c>
      <c r="C51" s="93" t="s">
        <v>46</v>
      </c>
      <c r="D51" s="93" t="s">
        <v>2433</v>
      </c>
      <c r="E51" s="93" t="s">
        <v>2427</v>
      </c>
    </row>
    <row r="52" spans="1:5" ht="18" x14ac:dyDescent="0.25">
      <c r="A52" s="100" t="str">
        <f>VLOOKUP(B52,'[1]LISTADO ATM'!$A$2:$C$817,3,0)</f>
        <v>DISTRITO NACIONAL</v>
      </c>
      <c r="B52" s="100">
        <v>958</v>
      </c>
      <c r="C52" s="100" t="str">
        <f>VLOOKUP(B52,'[1]LISTADO ATM'!$A$2:$B$816,2,0)</f>
        <v xml:space="preserve">ATM Olé Aut. San Isidro </v>
      </c>
      <c r="D52" s="102" t="s">
        <v>2455</v>
      </c>
      <c r="E52" s="77">
        <v>335764689</v>
      </c>
    </row>
    <row r="53" spans="1:5" ht="18" x14ac:dyDescent="0.25">
      <c r="A53" s="100" t="str">
        <f>VLOOKUP(B53,'[1]LISTADO ATM'!$A$2:$C$817,3,0)</f>
        <v>SUR</v>
      </c>
      <c r="B53" s="100">
        <v>356</v>
      </c>
      <c r="C53" s="100" t="str">
        <f>VLOOKUP(B53,'[1]LISTADO ATM'!$A$2:$B$816,2,0)</f>
        <v xml:space="preserve">ATM Estación Sigma (San Cristóbal) </v>
      </c>
      <c r="D53" s="102" t="s">
        <v>2455</v>
      </c>
      <c r="E53" s="77">
        <v>335764783</v>
      </c>
    </row>
    <row r="54" spans="1:5" ht="18" x14ac:dyDescent="0.25">
      <c r="A54" s="100" t="str">
        <f>VLOOKUP(B54,'[1]LISTADO ATM'!$A$2:$C$817,3,0)</f>
        <v>DISTRITO NACIONAL</v>
      </c>
      <c r="B54" s="100">
        <v>449</v>
      </c>
      <c r="C54" s="100" t="str">
        <f>VLOOKUP(B54,'[1]LISTADO ATM'!$A$2:$B$816,2,0)</f>
        <v>ATM Autobanco Lope de Vega II</v>
      </c>
      <c r="D54" s="102" t="s">
        <v>2455</v>
      </c>
      <c r="E54" s="77">
        <v>335764854</v>
      </c>
    </row>
    <row r="55" spans="1:5" ht="18" x14ac:dyDescent="0.25">
      <c r="A55" s="100" t="str">
        <f>VLOOKUP(B55,'[1]LISTADO ATM'!$A$2:$C$817,3,0)</f>
        <v>ESTE</v>
      </c>
      <c r="B55" s="100">
        <v>963</v>
      </c>
      <c r="C55" s="100" t="str">
        <f>VLOOKUP(B55,'[1]LISTADO ATM'!$A$2:$B$816,2,0)</f>
        <v xml:space="preserve">ATM Multiplaza La Romana </v>
      </c>
      <c r="D55" s="102" t="s">
        <v>2455</v>
      </c>
      <c r="E55" s="77">
        <v>335764977</v>
      </c>
    </row>
    <row r="56" spans="1:5" ht="18" x14ac:dyDescent="0.25">
      <c r="A56" s="100" t="str">
        <f>VLOOKUP(B56,'[1]LISTADO ATM'!$A$2:$C$817,3,0)</f>
        <v>DISTRITO NACIONAL</v>
      </c>
      <c r="B56" s="100">
        <v>165</v>
      </c>
      <c r="C56" s="100" t="str">
        <f>VLOOKUP(B56,'[1]LISTADO ATM'!$A$2:$B$816,2,0)</f>
        <v>ATM Autoservicio Megacentro</v>
      </c>
      <c r="D56" s="102" t="s">
        <v>2455</v>
      </c>
      <c r="E56" s="77">
        <v>335765013</v>
      </c>
    </row>
    <row r="57" spans="1:5" ht="18" x14ac:dyDescent="0.25">
      <c r="A57" s="100" t="str">
        <f>VLOOKUP(B57,'[1]LISTADO ATM'!$A$2:$C$817,3,0)</f>
        <v>DISTRITO NACIONAL</v>
      </c>
      <c r="B57" s="100">
        <v>627</v>
      </c>
      <c r="C57" s="100" t="str">
        <f>VLOOKUP(B57,'[1]LISTADO ATM'!$A$2:$B$816,2,0)</f>
        <v xml:space="preserve">ATM CAASD </v>
      </c>
      <c r="D57" s="102" t="s">
        <v>2455</v>
      </c>
      <c r="E57" s="77">
        <v>335765161</v>
      </c>
    </row>
    <row r="58" spans="1:5" ht="18" x14ac:dyDescent="0.25">
      <c r="A58" s="100" t="str">
        <f>VLOOKUP(B58,'[1]LISTADO ATM'!$A$2:$C$817,3,0)</f>
        <v>DISTRITO NACIONAL</v>
      </c>
      <c r="B58" s="100">
        <v>415</v>
      </c>
      <c r="C58" s="100" t="str">
        <f>VLOOKUP(B58,'[1]LISTADO ATM'!$A$2:$B$816,2,0)</f>
        <v xml:space="preserve">ATM Autobanco San Martín I </v>
      </c>
      <c r="D58" s="102" t="s">
        <v>2455</v>
      </c>
      <c r="E58" s="77">
        <v>335765027</v>
      </c>
    </row>
    <row r="59" spans="1:5" ht="18" x14ac:dyDescent="0.25">
      <c r="A59" s="100" t="str">
        <f>VLOOKUP(B59,'[1]LISTADO ATM'!$A$2:$C$817,3,0)</f>
        <v>DISTRITO NACIONAL</v>
      </c>
      <c r="B59" s="100">
        <v>259</v>
      </c>
      <c r="C59" s="100" t="str">
        <f>VLOOKUP(B59,'[1]LISTADO ATM'!$A$2:$B$816,2,0)</f>
        <v>ATM Senado de la Republica</v>
      </c>
      <c r="D59" s="102" t="s">
        <v>2455</v>
      </c>
      <c r="E59" s="77">
        <v>335765204</v>
      </c>
    </row>
    <row r="60" spans="1:5" ht="18" x14ac:dyDescent="0.25">
      <c r="A60" s="100" t="str">
        <f>VLOOKUP(B60,'[1]LISTADO ATM'!$A$2:$C$817,3,0)</f>
        <v>DISTRITO NACIONAL</v>
      </c>
      <c r="B60" s="100">
        <v>20</v>
      </c>
      <c r="C60" s="100" t="str">
        <f>VLOOKUP(B60,'[1]LISTADO ATM'!$A$2:$B$816,2,0)</f>
        <v>ATM S/M Aprezio Las Palmas</v>
      </c>
      <c r="D60" s="102" t="s">
        <v>2455</v>
      </c>
      <c r="E60" s="77">
        <v>335765182</v>
      </c>
    </row>
    <row r="61" spans="1:5" ht="18" x14ac:dyDescent="0.25">
      <c r="A61" s="100" t="str">
        <f>VLOOKUP(B61,'[1]LISTADO ATM'!$A$2:$C$817,3,0)</f>
        <v>DISTRITO NACIONAL</v>
      </c>
      <c r="B61" s="100">
        <v>325</v>
      </c>
      <c r="C61" s="100" t="str">
        <f>VLOOKUP(B61,'[1]LISTADO ATM'!$A$2:$B$816,2,0)</f>
        <v>ATM Casa Edwin</v>
      </c>
      <c r="D61" s="102" t="s">
        <v>2455</v>
      </c>
      <c r="E61" s="77">
        <v>335765269</v>
      </c>
    </row>
    <row r="62" spans="1:5" ht="18" x14ac:dyDescent="0.25">
      <c r="A62" s="100" t="str">
        <f>VLOOKUP(B62,'[1]LISTADO ATM'!$A$2:$C$817,3,0)</f>
        <v>DISTRITO NACIONAL</v>
      </c>
      <c r="B62" s="100">
        <v>420</v>
      </c>
      <c r="C62" s="100" t="str">
        <f>VLOOKUP(B62,'[1]LISTADO ATM'!$A$2:$B$816,2,0)</f>
        <v xml:space="preserve">ATM DGII Av. Lincoln </v>
      </c>
      <c r="D62" s="102" t="s">
        <v>2455</v>
      </c>
      <c r="E62" s="77">
        <v>335765271</v>
      </c>
    </row>
    <row r="63" spans="1:5" ht="18" x14ac:dyDescent="0.25">
      <c r="A63" s="100" t="str">
        <f>VLOOKUP(B63,'[1]LISTADO ATM'!$A$2:$C$817,3,0)</f>
        <v>SUR</v>
      </c>
      <c r="B63" s="100">
        <v>592</v>
      </c>
      <c r="C63" s="100" t="str">
        <f>VLOOKUP(B63,'[1]LISTADO ATM'!$A$2:$B$816,2,0)</f>
        <v xml:space="preserve">ATM Centro de Caja San Cristóbal I </v>
      </c>
      <c r="D63" s="102" t="s">
        <v>2455</v>
      </c>
      <c r="E63" s="77">
        <v>335765286</v>
      </c>
    </row>
    <row r="64" spans="1:5" ht="18" x14ac:dyDescent="0.25">
      <c r="A64" s="100" t="str">
        <f>VLOOKUP(B64,'[1]LISTADO ATM'!$A$2:$C$817,3,0)</f>
        <v>DISTRITO NACIONAL</v>
      </c>
      <c r="B64" s="100">
        <v>453</v>
      </c>
      <c r="C64" s="100" t="str">
        <f>VLOOKUP(B64,'[1]LISTADO ATM'!$A$2:$B$816,2,0)</f>
        <v xml:space="preserve">ATM Autobanco Sarasota II </v>
      </c>
      <c r="D64" s="102" t="s">
        <v>2455</v>
      </c>
      <c r="E64" s="77">
        <v>335765292</v>
      </c>
    </row>
    <row r="65" spans="1:5" ht="18" x14ac:dyDescent="0.25">
      <c r="A65" s="100" t="str">
        <f>VLOOKUP(B65,'[1]LISTADO ATM'!$A$2:$C$817,3,0)</f>
        <v>DISTRITO NACIONAL</v>
      </c>
      <c r="B65" s="100">
        <v>377</v>
      </c>
      <c r="C65" s="100" t="str">
        <f>VLOOKUP(B65,'[1]LISTADO ATM'!$A$2:$B$816,2,0)</f>
        <v>ATM Estación del Metro Eduardo Brito</v>
      </c>
      <c r="D65" s="102" t="s">
        <v>2455</v>
      </c>
      <c r="E65" s="77">
        <v>335765374</v>
      </c>
    </row>
    <row r="66" spans="1:5" ht="18" x14ac:dyDescent="0.25">
      <c r="A66" s="100" t="str">
        <f>VLOOKUP(B66,'[1]LISTADO ATM'!$A$2:$C$817,3,0)</f>
        <v>DISTRITO NACIONAL</v>
      </c>
      <c r="B66" s="100">
        <v>629</v>
      </c>
      <c r="C66" s="100" t="str">
        <f>VLOOKUP(B66,'[1]LISTADO ATM'!$A$2:$B$816,2,0)</f>
        <v xml:space="preserve">ATM Oficina Americana Independencia I </v>
      </c>
      <c r="D66" s="102" t="s">
        <v>2455</v>
      </c>
      <c r="E66" s="77">
        <v>335765393</v>
      </c>
    </row>
    <row r="67" spans="1:5" ht="18" x14ac:dyDescent="0.25">
      <c r="A67" s="100" t="str">
        <f>VLOOKUP(B67,'[1]LISTADO ATM'!$A$2:$C$817,3,0)</f>
        <v>DISTRITO NACIONAL</v>
      </c>
      <c r="B67" s="100">
        <v>714</v>
      </c>
      <c r="C67" s="100" t="str">
        <f>VLOOKUP(B67,'[1]LISTADO ATM'!$A$2:$B$816,2,0)</f>
        <v xml:space="preserve">ATM Hospital de Herrera </v>
      </c>
      <c r="D67" s="102" t="s">
        <v>2455</v>
      </c>
      <c r="E67" s="77">
        <v>335765394</v>
      </c>
    </row>
    <row r="68" spans="1:5" ht="18" x14ac:dyDescent="0.25">
      <c r="A68" s="100" t="str">
        <f>VLOOKUP(B68,'[1]LISTADO ATM'!$A$2:$C$817,3,0)</f>
        <v>SUR</v>
      </c>
      <c r="B68" s="100">
        <v>995</v>
      </c>
      <c r="C68" s="100" t="e">
        <f>VLOOKUP(B68,'[1]LISTADO ATM'!$A$2:$B$816,2,0)</f>
        <v>#N/A</v>
      </c>
      <c r="D68" s="102" t="s">
        <v>2455</v>
      </c>
      <c r="E68" s="77">
        <v>335765396</v>
      </c>
    </row>
    <row r="69" spans="1:5" ht="18" x14ac:dyDescent="0.25">
      <c r="A69" s="100" t="e">
        <f>VLOOKUP(B69,'[1]LISTADO ATM'!$A$2:$C$817,3,0)</f>
        <v>#N/A</v>
      </c>
      <c r="B69" s="100"/>
      <c r="C69" s="100" t="e">
        <f>VLOOKUP(B69,'[1]LISTADO ATM'!$A$2:$B$816,2,0)</f>
        <v>#N/A</v>
      </c>
      <c r="D69" s="102" t="s">
        <v>2455</v>
      </c>
      <c r="E69" s="77"/>
    </row>
    <row r="70" spans="1:5" ht="18" x14ac:dyDescent="0.25">
      <c r="A70" s="100" t="e">
        <f>VLOOKUP(B70,'[1]LISTADO ATM'!$A$2:$C$817,3,0)</f>
        <v>#N/A</v>
      </c>
      <c r="B70" s="100"/>
      <c r="C70" s="100" t="e">
        <f>VLOOKUP(B70,'[1]LISTADO ATM'!$A$2:$B$816,2,0)</f>
        <v>#N/A</v>
      </c>
      <c r="D70" s="102" t="s">
        <v>2455</v>
      </c>
      <c r="E70" s="77"/>
    </row>
    <row r="71" spans="1:5" ht="18" x14ac:dyDescent="0.25">
      <c r="A71" s="100" t="e">
        <f>VLOOKUP(B71,'[1]LISTADO ATM'!$A$2:$C$817,3,0)</f>
        <v>#N/A</v>
      </c>
      <c r="B71" s="100"/>
      <c r="C71" s="100" t="e">
        <f>VLOOKUP(B71,'[1]LISTADO ATM'!$A$2:$B$816,2,0)</f>
        <v>#N/A</v>
      </c>
      <c r="D71" s="102" t="s">
        <v>2455</v>
      </c>
      <c r="E71" s="77"/>
    </row>
    <row r="72" spans="1:5" ht="18.75" thickBot="1" x14ac:dyDescent="0.3">
      <c r="A72" s="96" t="s">
        <v>2428</v>
      </c>
      <c r="B72" s="112">
        <f>COUNT(B52:B68)</f>
        <v>17</v>
      </c>
      <c r="C72" s="94"/>
      <c r="D72" s="94"/>
      <c r="E72" s="95"/>
    </row>
    <row r="73" spans="1:5" ht="15.75" thickBot="1" x14ac:dyDescent="0.3"/>
    <row r="74" spans="1:5" ht="18.75" thickBot="1" x14ac:dyDescent="0.3">
      <c r="A74" s="129" t="s">
        <v>2431</v>
      </c>
      <c r="B74" s="130"/>
      <c r="C74" s="130"/>
      <c r="D74" s="130"/>
      <c r="E74" s="131"/>
    </row>
    <row r="75" spans="1:5" ht="18" x14ac:dyDescent="0.25">
      <c r="A75" s="92" t="s">
        <v>15</v>
      </c>
      <c r="B75" s="92" t="s">
        <v>2426</v>
      </c>
      <c r="C75" s="93" t="s">
        <v>46</v>
      </c>
      <c r="D75" s="93" t="s">
        <v>2433</v>
      </c>
      <c r="E75" s="93" t="s">
        <v>2427</v>
      </c>
    </row>
    <row r="76" spans="1:5" ht="18" x14ac:dyDescent="0.25">
      <c r="A76" s="100" t="str">
        <f>VLOOKUP(B76,'[1]LISTADO ATM'!$A$2:$C$817,3,0)</f>
        <v>DISTRITO NACIONAL</v>
      </c>
      <c r="B76" s="155">
        <v>655</v>
      </c>
      <c r="C76" s="100" t="str">
        <f>VLOOKUP(B76,'[1]LISTADO ATM'!$A$2:$B$816,2,0)</f>
        <v>ATM Farmacia Sandra</v>
      </c>
      <c r="D76" s="100" t="s">
        <v>2459</v>
      </c>
      <c r="E76" s="77">
        <v>335764970</v>
      </c>
    </row>
    <row r="77" spans="1:5" ht="18" x14ac:dyDescent="0.25">
      <c r="A77" s="100" t="str">
        <f>VLOOKUP(B77,'[1]LISTADO ATM'!$A$2:$C$817,3,0)</f>
        <v>NORTE</v>
      </c>
      <c r="B77" s="100">
        <v>752</v>
      </c>
      <c r="C77" s="100" t="str">
        <f>VLOOKUP(B77,'[1]LISTADO ATM'!$A$2:$B$816,2,0)</f>
        <v xml:space="preserve">ATM UNP Las Carolinas (La Vega) </v>
      </c>
      <c r="D77" s="100" t="s">
        <v>2459</v>
      </c>
      <c r="E77" s="77">
        <v>335765023</v>
      </c>
    </row>
    <row r="78" spans="1:5" ht="18" x14ac:dyDescent="0.25">
      <c r="A78" s="100" t="str">
        <f>VLOOKUP(B78,'[1]LISTADO ATM'!$A$2:$C$817,3,0)</f>
        <v>DISTRITO NACIONAL</v>
      </c>
      <c r="B78" s="100">
        <v>570</v>
      </c>
      <c r="C78" s="100" t="str">
        <f>VLOOKUP(B78,'[1]LISTADO ATM'!$A$2:$B$816,2,0)</f>
        <v xml:space="preserve">ATM S/M Liverpool Villa Mella </v>
      </c>
      <c r="D78" s="100" t="s">
        <v>2459</v>
      </c>
      <c r="E78" s="77">
        <v>335765179</v>
      </c>
    </row>
    <row r="79" spans="1:5" ht="18" x14ac:dyDescent="0.25">
      <c r="A79" s="100" t="str">
        <f>VLOOKUP(B79,'[1]LISTADO ATM'!$A$2:$C$817,3,0)</f>
        <v>DISTRITO NACIONAL</v>
      </c>
      <c r="B79" s="100">
        <v>152</v>
      </c>
      <c r="C79" s="100" t="str">
        <f>VLOOKUP(B79,'[1]LISTADO ATM'!$A$2:$B$816,2,0)</f>
        <v xml:space="preserve">ATM Kiosco Megacentro II </v>
      </c>
      <c r="D79" s="100" t="s">
        <v>2459</v>
      </c>
      <c r="E79" s="77">
        <v>335765196</v>
      </c>
    </row>
    <row r="80" spans="1:5" ht="18" x14ac:dyDescent="0.25">
      <c r="A80" s="100" t="str">
        <f>VLOOKUP(B80,'[1]LISTADO ATM'!$A$2:$C$817,3,0)</f>
        <v>DISTRITO NACIONAL</v>
      </c>
      <c r="B80" s="100">
        <v>153</v>
      </c>
      <c r="C80" s="100" t="str">
        <f>VLOOKUP(B80,'[1]LISTADO ATM'!$A$2:$B$816,2,0)</f>
        <v xml:space="preserve">ATM Rehabilitación </v>
      </c>
      <c r="D80" s="100" t="s">
        <v>2459</v>
      </c>
      <c r="E80" s="77">
        <v>335765198</v>
      </c>
    </row>
    <row r="81" spans="1:5" ht="18" x14ac:dyDescent="0.25">
      <c r="A81" s="100" t="str">
        <f>VLOOKUP(B81,'[1]LISTADO ATM'!$A$2:$C$817,3,0)</f>
        <v>DISTRITO NACIONAL</v>
      </c>
      <c r="B81" s="100">
        <v>416</v>
      </c>
      <c r="C81" s="100" t="str">
        <f>VLOOKUP(B81,'[1]LISTADO ATM'!$A$2:$B$816,2,0)</f>
        <v xml:space="preserve">ATM Autobanco San Martín II </v>
      </c>
      <c r="D81" s="100" t="s">
        <v>2459</v>
      </c>
      <c r="E81" s="77">
        <v>335765376</v>
      </c>
    </row>
    <row r="82" spans="1:5" ht="18" x14ac:dyDescent="0.25">
      <c r="A82" s="100" t="str">
        <f>VLOOKUP(B82,'[1]LISTADO ATM'!$A$2:$C$817,3,0)</f>
        <v>DISTRITO NACIONAL</v>
      </c>
      <c r="B82" s="100">
        <v>993</v>
      </c>
      <c r="C82" s="100" t="str">
        <f>VLOOKUP(B82,'[1]LISTADO ATM'!$A$2:$B$816,2,0)</f>
        <v xml:space="preserve">ATM Centro Medico Integral II </v>
      </c>
      <c r="D82" s="100" t="s">
        <v>2459</v>
      </c>
      <c r="E82" s="77">
        <v>335765386</v>
      </c>
    </row>
    <row r="83" spans="1:5" ht="18" x14ac:dyDescent="0.25">
      <c r="A83" s="100" t="str">
        <f>VLOOKUP(B83,'[1]LISTADO ATM'!$A$2:$C$817,3,0)</f>
        <v>DISTRITO NACIONAL</v>
      </c>
      <c r="B83" s="100">
        <v>801</v>
      </c>
      <c r="C83" s="100" t="str">
        <f>VLOOKUP(B83,'[1]LISTADO ATM'!$A$2:$B$816,2,0)</f>
        <v xml:space="preserve">ATM Galería 360 Food Court </v>
      </c>
      <c r="D83" s="100" t="s">
        <v>2459</v>
      </c>
      <c r="E83" s="77">
        <v>335765395</v>
      </c>
    </row>
    <row r="84" spans="1:5" ht="18" x14ac:dyDescent="0.25">
      <c r="A84" s="100" t="e">
        <f>VLOOKUP(B84,'[1]LISTADO ATM'!$A$2:$C$817,3,0)</f>
        <v>#N/A</v>
      </c>
      <c r="B84" s="100"/>
      <c r="C84" s="100" t="e">
        <f>VLOOKUP(B84,'[1]LISTADO ATM'!$A$2:$B$816,2,0)</f>
        <v>#N/A</v>
      </c>
      <c r="D84" s="100" t="s">
        <v>2459</v>
      </c>
      <c r="E84" s="77"/>
    </row>
    <row r="85" spans="1:5" ht="18" x14ac:dyDescent="0.25">
      <c r="A85" s="100" t="e">
        <f>VLOOKUP(B85,'[1]LISTADO ATM'!$A$2:$C$817,3,0)</f>
        <v>#N/A</v>
      </c>
      <c r="B85" s="100"/>
      <c r="C85" s="100" t="e">
        <f>VLOOKUP(B85,'[1]LISTADO ATM'!$A$2:$B$816,2,0)</f>
        <v>#N/A</v>
      </c>
      <c r="D85" s="100" t="s">
        <v>2459</v>
      </c>
      <c r="E85" s="77"/>
    </row>
    <row r="86" spans="1:5" ht="18" x14ac:dyDescent="0.25">
      <c r="A86" s="100" t="e">
        <f>VLOOKUP(B86,'[1]LISTADO ATM'!$A$2:$C$817,3,0)</f>
        <v>#N/A</v>
      </c>
      <c r="B86" s="100"/>
      <c r="C86" s="100" t="e">
        <f>VLOOKUP(B86,'[1]LISTADO ATM'!$A$2:$B$816,2,0)</f>
        <v>#N/A</v>
      </c>
      <c r="D86" s="100" t="s">
        <v>2459</v>
      </c>
      <c r="E86" s="77"/>
    </row>
    <row r="87" spans="1:5" ht="18" x14ac:dyDescent="0.25">
      <c r="A87" s="100" t="e">
        <f>VLOOKUP(B87,'[1]LISTADO ATM'!$A$2:$C$817,3,0)</f>
        <v>#N/A</v>
      </c>
      <c r="B87" s="100"/>
      <c r="C87" s="100" t="e">
        <f>VLOOKUP(B87,'[1]LISTADO ATM'!$A$2:$B$816,2,0)</f>
        <v>#N/A</v>
      </c>
      <c r="D87" s="100" t="s">
        <v>2459</v>
      </c>
      <c r="E87" s="77"/>
    </row>
    <row r="88" spans="1:5" ht="18.75" thickBot="1" x14ac:dyDescent="0.3">
      <c r="A88" s="96" t="s">
        <v>2428</v>
      </c>
      <c r="B88" s="112">
        <f>COUNT(B76:B83)</f>
        <v>8</v>
      </c>
      <c r="C88" s="94"/>
      <c r="D88" s="94"/>
      <c r="E88" s="95"/>
    </row>
    <row r="89" spans="1:5" ht="15.75" thickBot="1" x14ac:dyDescent="0.3"/>
    <row r="90" spans="1:5" ht="18.75" thickBot="1" x14ac:dyDescent="0.3">
      <c r="A90" s="127" t="s">
        <v>2429</v>
      </c>
      <c r="B90" s="128"/>
    </row>
    <row r="91" spans="1:5" ht="18.75" thickBot="1" x14ac:dyDescent="0.3">
      <c r="A91" s="143">
        <f>+B72+B88</f>
        <v>25</v>
      </c>
      <c r="B91" s="144"/>
    </row>
    <row r="92" spans="1:5" ht="15.75" thickBot="1" x14ac:dyDescent="0.3"/>
    <row r="93" spans="1:5" ht="18.75" thickBot="1" x14ac:dyDescent="0.3">
      <c r="A93" s="129" t="s">
        <v>2432</v>
      </c>
      <c r="B93" s="130"/>
      <c r="C93" s="130"/>
      <c r="D93" s="130"/>
      <c r="E93" s="131"/>
    </row>
    <row r="94" spans="1:5" ht="18" x14ac:dyDescent="0.25">
      <c r="A94" s="92" t="s">
        <v>15</v>
      </c>
      <c r="B94" s="92" t="s">
        <v>2426</v>
      </c>
      <c r="C94" s="97" t="s">
        <v>46</v>
      </c>
      <c r="D94" s="132" t="s">
        <v>2433</v>
      </c>
      <c r="E94" s="133"/>
    </row>
    <row r="95" spans="1:5" ht="18" x14ac:dyDescent="0.25">
      <c r="A95" s="100" t="str">
        <f>VLOOKUP(B95,'[1]LISTADO ATM'!$A$2:$C$817,3,0)</f>
        <v>ESTE</v>
      </c>
      <c r="B95" s="100">
        <v>159</v>
      </c>
      <c r="C95" s="100" t="str">
        <f>VLOOKUP(B95,'[1]LISTADO ATM'!$A$2:$B$816,2,0)</f>
        <v xml:space="preserve">ATM Hotel Dreams Bayahibe I </v>
      </c>
      <c r="D95" s="125" t="s">
        <v>2488</v>
      </c>
      <c r="E95" s="126"/>
    </row>
    <row r="96" spans="1:5" ht="18" x14ac:dyDescent="0.25">
      <c r="A96" s="100" t="str">
        <f>VLOOKUP(B96,'[1]LISTADO ATM'!$A$2:$C$817,3,0)</f>
        <v>NORTE</v>
      </c>
      <c r="B96" s="100">
        <v>138</v>
      </c>
      <c r="C96" s="100" t="str">
        <f>VLOOKUP(B96,'[1]LISTADO ATM'!$A$2:$B$816,2,0)</f>
        <v xml:space="preserve">ATM UNP Fantino </v>
      </c>
      <c r="D96" s="125" t="s">
        <v>2476</v>
      </c>
      <c r="E96" s="126"/>
    </row>
    <row r="97" spans="1:5" ht="18" x14ac:dyDescent="0.25">
      <c r="A97" s="100" t="str">
        <f>VLOOKUP(B97,'[1]LISTADO ATM'!$A$2:$C$817,3,0)</f>
        <v>DISTRITO NACIONAL</v>
      </c>
      <c r="B97" s="100">
        <v>355</v>
      </c>
      <c r="C97" s="100" t="str">
        <f>VLOOKUP(B97,'[1]LISTADO ATM'!$A$2:$B$816,2,0)</f>
        <v xml:space="preserve">ATM UNP Metro II </v>
      </c>
      <c r="D97" s="125" t="s">
        <v>2476</v>
      </c>
      <c r="E97" s="126"/>
    </row>
    <row r="98" spans="1:5" ht="18" x14ac:dyDescent="0.25">
      <c r="A98" s="100" t="str">
        <f>VLOOKUP(B98,'[1]LISTADO ATM'!$A$2:$C$817,3,0)</f>
        <v>NORTE</v>
      </c>
      <c r="B98" s="100">
        <v>208</v>
      </c>
      <c r="C98" s="156" t="str">
        <f>VLOOKUP(B98,'[1]LISTADO ATM'!$A$2:$B$816,2,0)</f>
        <v xml:space="preserve">ATM UNP Tireo </v>
      </c>
      <c r="D98" s="125" t="s">
        <v>2488</v>
      </c>
      <c r="E98" s="126"/>
    </row>
    <row r="99" spans="1:5" ht="18" x14ac:dyDescent="0.25">
      <c r="A99" s="100" t="str">
        <f>VLOOKUP(B99,'[1]LISTADO ATM'!$A$2:$C$817,3,0)</f>
        <v>DISTRITO NACIONAL</v>
      </c>
      <c r="B99" s="100">
        <v>610</v>
      </c>
      <c r="C99" s="156" t="str">
        <f>VLOOKUP(B99,'[1]LISTADO ATM'!$A$2:$B$816,2,0)</f>
        <v xml:space="preserve">ATM EDEESTE </v>
      </c>
      <c r="D99" s="125" t="s">
        <v>2488</v>
      </c>
      <c r="E99" s="126"/>
    </row>
    <row r="100" spans="1:5" ht="18" x14ac:dyDescent="0.25">
      <c r="A100" s="100" t="str">
        <f>VLOOKUP(B100,'[1]LISTADO ATM'!$A$2:$C$817,3,0)</f>
        <v>DISTRITO NACIONAL</v>
      </c>
      <c r="B100" s="100">
        <v>790</v>
      </c>
      <c r="C100" s="156" t="str">
        <f>VLOOKUP(B100,'[1]LISTADO ATM'!$A$2:$B$816,2,0)</f>
        <v xml:space="preserve">ATM Oficina Bella Vista Mall I </v>
      </c>
      <c r="D100" s="125" t="s">
        <v>2488</v>
      </c>
      <c r="E100" s="126"/>
    </row>
    <row r="101" spans="1:5" ht="18" x14ac:dyDescent="0.25">
      <c r="A101" s="100" t="str">
        <f>VLOOKUP(B101,'[1]LISTADO ATM'!$A$2:$C$817,3,0)</f>
        <v>ESTE</v>
      </c>
      <c r="B101" s="100">
        <v>945</v>
      </c>
      <c r="C101" s="156" t="str">
        <f>VLOOKUP(B101,'[1]LISTADO ATM'!$A$2:$B$816,2,0)</f>
        <v xml:space="preserve">ATM UNP El Valle (Hato Mayor) </v>
      </c>
      <c r="D101" s="125" t="s">
        <v>2488</v>
      </c>
      <c r="E101" s="126"/>
    </row>
    <row r="102" spans="1:5" ht="18" x14ac:dyDescent="0.25">
      <c r="A102" s="100" t="str">
        <f>VLOOKUP(B102,'[1]LISTADO ATM'!$A$2:$C$817,3,0)</f>
        <v>DISTRITO NACIONAL</v>
      </c>
      <c r="B102" s="100">
        <v>541</v>
      </c>
      <c r="C102" s="156" t="str">
        <f>VLOOKUP(B102,'[1]LISTADO ATM'!$A$2:$B$816,2,0)</f>
        <v xml:space="preserve">ATM Oficina Sambil II </v>
      </c>
      <c r="D102" s="125" t="s">
        <v>2488</v>
      </c>
      <c r="E102" s="126"/>
    </row>
    <row r="103" spans="1:5" ht="18" x14ac:dyDescent="0.25">
      <c r="A103" s="100" t="str">
        <f>VLOOKUP(B103,'[1]LISTADO ATM'!$A$2:$C$817,3,0)</f>
        <v>ESTE</v>
      </c>
      <c r="B103" s="100">
        <v>114</v>
      </c>
      <c r="C103" s="156" t="str">
        <f>VLOOKUP(B103,'[1]LISTADO ATM'!$A$2:$B$816,2,0)</f>
        <v xml:space="preserve">ATM Oficina Hato Mayor </v>
      </c>
      <c r="D103" s="125" t="s">
        <v>2476</v>
      </c>
      <c r="E103" s="126"/>
    </row>
    <row r="104" spans="1:5" ht="18" x14ac:dyDescent="0.25">
      <c r="A104" s="100" t="str">
        <f>VLOOKUP(B104,'[1]LISTADO ATM'!$A$2:$C$817,3,0)</f>
        <v>DISTRITO NACIONAL</v>
      </c>
      <c r="B104" s="100">
        <v>183</v>
      </c>
      <c r="C104" s="156" t="str">
        <f>VLOOKUP(B104,'[1]LISTADO ATM'!$A$2:$B$816,2,0)</f>
        <v>ATM Estación Nativa Km. 22 Aut. Duarte.</v>
      </c>
      <c r="D104" s="125" t="s">
        <v>2476</v>
      </c>
      <c r="E104" s="126"/>
    </row>
    <row r="105" spans="1:5" ht="18" x14ac:dyDescent="0.25">
      <c r="A105" s="100" t="str">
        <f>VLOOKUP(B105,'[1]LISTADO ATM'!$A$2:$C$817,3,0)</f>
        <v>NORTE</v>
      </c>
      <c r="B105" s="100">
        <v>261</v>
      </c>
      <c r="C105" s="156" t="str">
        <f>VLOOKUP(B105,'[1]LISTADO ATM'!$A$2:$B$816,2,0)</f>
        <v xml:space="preserve">ATM UNP Aeropuerto Cibao (Santiago) </v>
      </c>
      <c r="D105" s="125" t="s">
        <v>2521</v>
      </c>
      <c r="E105" s="126"/>
    </row>
    <row r="106" spans="1:5" ht="18" x14ac:dyDescent="0.25">
      <c r="A106" s="100" t="str">
        <f>VLOOKUP(B106,'[1]LISTADO ATM'!$A$2:$C$817,3,0)</f>
        <v>NORTE</v>
      </c>
      <c r="B106" s="100">
        <v>604</v>
      </c>
      <c r="C106" s="156" t="str">
        <f>VLOOKUP(B106,'[1]LISTADO ATM'!$A$2:$B$816,2,0)</f>
        <v xml:space="preserve">ATM Oficina Estancia Nueva (Moca) </v>
      </c>
      <c r="D106" s="125" t="s">
        <v>2476</v>
      </c>
      <c r="E106" s="126"/>
    </row>
    <row r="107" spans="1:5" ht="18" x14ac:dyDescent="0.25">
      <c r="A107" s="100" t="str">
        <f>VLOOKUP(B107,'[1]LISTADO ATM'!$A$2:$C$817,3,0)</f>
        <v>DISTRITO NACIONAL</v>
      </c>
      <c r="B107" s="100">
        <v>713</v>
      </c>
      <c r="C107" s="156" t="str">
        <f>VLOOKUP(B107,'[1]LISTADO ATM'!$A$2:$B$816,2,0)</f>
        <v xml:space="preserve">ATM Oficina Las Américas </v>
      </c>
      <c r="D107" s="125" t="s">
        <v>2488</v>
      </c>
      <c r="E107" s="126"/>
    </row>
    <row r="108" spans="1:5" ht="18" x14ac:dyDescent="0.25">
      <c r="A108" s="100" t="str">
        <f>VLOOKUP(B108,'[1]LISTADO ATM'!$A$2:$C$817,3,0)</f>
        <v>DISTRITO NACIONAL</v>
      </c>
      <c r="B108" s="100">
        <v>753</v>
      </c>
      <c r="C108" s="156" t="str">
        <f>VLOOKUP(B108,'[1]LISTADO ATM'!$A$2:$B$816,2,0)</f>
        <v xml:space="preserve">ATM S/M Nacional Tiradentes </v>
      </c>
      <c r="D108" s="125" t="s">
        <v>2488</v>
      </c>
      <c r="E108" s="126"/>
    </row>
    <row r="109" spans="1:5" ht="18" x14ac:dyDescent="0.25">
      <c r="A109" s="100" t="str">
        <f>VLOOKUP(B109,'[1]LISTADO ATM'!$A$2:$C$817,3,0)</f>
        <v>DISTRITO NACIONAL</v>
      </c>
      <c r="B109" s="100">
        <v>755</v>
      </c>
      <c r="C109" s="156" t="str">
        <f>VLOOKUP(B109,'[1]LISTADO ATM'!$A$2:$B$816,2,0)</f>
        <v xml:space="preserve">ATM Oficina Galería del Este (Plaza) </v>
      </c>
      <c r="D109" s="125" t="s">
        <v>2476</v>
      </c>
      <c r="E109" s="126"/>
    </row>
    <row r="110" spans="1:5" ht="18" x14ac:dyDescent="0.25">
      <c r="A110" s="100" t="str">
        <f>VLOOKUP(B110,'[1]LISTADO ATM'!$A$2:$C$817,3,0)</f>
        <v>SUR</v>
      </c>
      <c r="B110" s="100">
        <v>765</v>
      </c>
      <c r="C110" s="156" t="str">
        <f>VLOOKUP(B110,'[1]LISTADO ATM'!$A$2:$B$816,2,0)</f>
        <v xml:space="preserve">ATM Oficina Azua I </v>
      </c>
      <c r="D110" s="125" t="s">
        <v>2488</v>
      </c>
      <c r="E110" s="126"/>
    </row>
    <row r="111" spans="1:5" ht="18" x14ac:dyDescent="0.25">
      <c r="A111" s="100" t="str">
        <f>VLOOKUP(B111,'[1]LISTADO ATM'!$A$2:$C$817,3,0)</f>
        <v>DISTRITO NACIONAL</v>
      </c>
      <c r="B111" s="100">
        <v>811</v>
      </c>
      <c r="C111" s="156" t="str">
        <f>VLOOKUP(B111,'[1]LISTADO ATM'!$A$2:$B$816,2,0)</f>
        <v xml:space="preserve">ATM Almacenes Unidos </v>
      </c>
      <c r="D111" s="125" t="s">
        <v>2476</v>
      </c>
      <c r="E111" s="126"/>
    </row>
    <row r="112" spans="1:5" ht="18" x14ac:dyDescent="0.25">
      <c r="A112" s="100" t="str">
        <f>VLOOKUP(B112,'[1]LISTADO ATM'!$A$2:$C$817,3,0)</f>
        <v>DISTRITO NACIONAL</v>
      </c>
      <c r="B112" s="100">
        <v>834</v>
      </c>
      <c r="C112" s="156" t="str">
        <f>VLOOKUP(B112,'[1]LISTADO ATM'!$A$2:$B$816,2,0)</f>
        <v xml:space="preserve">ATM Centro Médico Moderno </v>
      </c>
      <c r="D112" s="125" t="s">
        <v>2476</v>
      </c>
      <c r="E112" s="126"/>
    </row>
    <row r="113" spans="1:5" ht="18" x14ac:dyDescent="0.25">
      <c r="A113" s="100" t="str">
        <f>VLOOKUP(B113,'[1]LISTADO ATM'!$A$2:$C$817,3,0)</f>
        <v>NORTE</v>
      </c>
      <c r="B113" s="100">
        <v>882</v>
      </c>
      <c r="C113" s="156" t="str">
        <f>VLOOKUP(B113,'[1]LISTADO ATM'!$A$2:$B$816,2,0)</f>
        <v xml:space="preserve">ATM Oficina Moca II </v>
      </c>
      <c r="D113" s="125" t="s">
        <v>2488</v>
      </c>
      <c r="E113" s="126"/>
    </row>
    <row r="114" spans="1:5" ht="18" x14ac:dyDescent="0.25">
      <c r="A114" s="100" t="str">
        <f>VLOOKUP(B114,'[1]LISTADO ATM'!$A$2:$C$817,3,0)</f>
        <v>NORTE</v>
      </c>
      <c r="B114" s="100">
        <v>903</v>
      </c>
      <c r="C114" s="156" t="str">
        <f>VLOOKUP(B114,'[1]LISTADO ATM'!$A$2:$B$816,2,0)</f>
        <v xml:space="preserve">ATM Oficina La Vega Real I </v>
      </c>
      <c r="D114" s="125" t="s">
        <v>2476</v>
      </c>
      <c r="E114" s="126"/>
    </row>
    <row r="115" spans="1:5" ht="18" x14ac:dyDescent="0.25">
      <c r="A115" s="100" t="str">
        <f>VLOOKUP(B115,'[1]LISTADO ATM'!$A$2:$C$817,3,0)</f>
        <v>DISTRITO NACIONAL</v>
      </c>
      <c r="B115" s="100">
        <v>938</v>
      </c>
      <c r="C115" s="156" t="str">
        <f>VLOOKUP(B115,'[1]LISTADO ATM'!$A$2:$B$816,2,0)</f>
        <v xml:space="preserve">ATM Autobanco Oficina Filadelfia Plaza </v>
      </c>
      <c r="D115" s="125" t="s">
        <v>2476</v>
      </c>
      <c r="E115" s="126"/>
    </row>
    <row r="116" spans="1:5" ht="18" x14ac:dyDescent="0.25">
      <c r="A116" s="100" t="str">
        <f>VLOOKUP(B116,'[1]LISTADO ATM'!$A$2:$C$817,3,0)</f>
        <v>DISTRITO NACIONAL</v>
      </c>
      <c r="B116" s="100">
        <v>966</v>
      </c>
      <c r="C116" s="156" t="str">
        <f>VLOOKUP(B116,'[1]LISTADO ATM'!$A$2:$B$816,2,0)</f>
        <v>ATM Centro Medico Real</v>
      </c>
      <c r="D116" s="125" t="s">
        <v>2488</v>
      </c>
      <c r="E116" s="126"/>
    </row>
    <row r="117" spans="1:5" ht="18" x14ac:dyDescent="0.25">
      <c r="A117" s="100" t="str">
        <f>VLOOKUP(B117,'[1]LISTADO ATM'!$A$2:$C$817,3,0)</f>
        <v>DISTRITO NACIONAL</v>
      </c>
      <c r="B117" s="100">
        <v>973</v>
      </c>
      <c r="C117" s="156" t="str">
        <f>VLOOKUP(B117,'[1]LISTADO ATM'!$A$2:$B$816,2,0)</f>
        <v xml:space="preserve">ATM Oficina Sabana de la Mar </v>
      </c>
      <c r="D117" s="125" t="s">
        <v>2476</v>
      </c>
      <c r="E117" s="126"/>
    </row>
    <row r="118" spans="1:5" ht="18" x14ac:dyDescent="0.25">
      <c r="A118" s="100" t="str">
        <f>VLOOKUP(B118,'[1]LISTADO ATM'!$A$2:$C$817,3,0)</f>
        <v>NORTE</v>
      </c>
      <c r="B118" s="100">
        <v>990</v>
      </c>
      <c r="C118" s="156" t="str">
        <f>VLOOKUP(B118,'[1]LISTADO ATM'!$A$2:$B$816,2,0)</f>
        <v xml:space="preserve">ATM Autoservicio Bonao II </v>
      </c>
      <c r="D118" s="125" t="s">
        <v>2476</v>
      </c>
      <c r="E118" s="126"/>
    </row>
    <row r="119" spans="1:5" ht="18" x14ac:dyDescent="0.25">
      <c r="A119" s="100" t="e">
        <f>VLOOKUP(B119,'[1]LISTADO ATM'!$A$2:$C$817,3,0)</f>
        <v>#N/A</v>
      </c>
      <c r="B119" s="100"/>
      <c r="C119" s="156" t="e">
        <f>VLOOKUP(B119,'[1]LISTADO ATM'!$A$2:$B$816,2,0)</f>
        <v>#N/A</v>
      </c>
      <c r="D119" s="157"/>
      <c r="E119" s="158"/>
    </row>
    <row r="120" spans="1:5" ht="18.75" thickBot="1" x14ac:dyDescent="0.3">
      <c r="A120" s="96" t="s">
        <v>2428</v>
      </c>
      <c r="B120" s="112">
        <f>COUNT(B95:B119)</f>
        <v>24</v>
      </c>
      <c r="C120" s="94"/>
      <c r="D120" s="94"/>
      <c r="E120" s="95"/>
    </row>
  </sheetData>
  <mergeCells count="35">
    <mergeCell ref="D115:E115"/>
    <mergeCell ref="D116:E116"/>
    <mergeCell ref="D117:E117"/>
    <mergeCell ref="D118:E118"/>
    <mergeCell ref="D110:E110"/>
    <mergeCell ref="D111:E111"/>
    <mergeCell ref="D112:E112"/>
    <mergeCell ref="D113:E113"/>
    <mergeCell ref="D114:E114"/>
    <mergeCell ref="D105:E105"/>
    <mergeCell ref="D106:E106"/>
    <mergeCell ref="D107:E107"/>
    <mergeCell ref="D108:E108"/>
    <mergeCell ref="D109:E109"/>
    <mergeCell ref="D100:E100"/>
    <mergeCell ref="D101:E101"/>
    <mergeCell ref="D102:E102"/>
    <mergeCell ref="D103:E103"/>
    <mergeCell ref="D104:E104"/>
    <mergeCell ref="D95:E95"/>
    <mergeCell ref="D96:E96"/>
    <mergeCell ref="D97:E97"/>
    <mergeCell ref="D98:E98"/>
    <mergeCell ref="D99:E99"/>
    <mergeCell ref="A74:E74"/>
    <mergeCell ref="A90:B90"/>
    <mergeCell ref="A91:B91"/>
    <mergeCell ref="A93:E93"/>
    <mergeCell ref="D94:E94"/>
    <mergeCell ref="C48:E48"/>
    <mergeCell ref="A50:E50"/>
    <mergeCell ref="A1:E1"/>
    <mergeCell ref="A8:E8"/>
    <mergeCell ref="A2:E2"/>
    <mergeCell ref="A3:E3"/>
  </mergeCells>
  <phoneticPr fontId="47" type="noConversion"/>
  <conditionalFormatting sqref="B7">
    <cfRule type="duplicateValues" dxfId="263" priority="135"/>
  </conditionalFormatting>
  <conditionalFormatting sqref="E7">
    <cfRule type="duplicateValues" dxfId="262" priority="134"/>
  </conditionalFormatting>
  <conditionalFormatting sqref="B4">
    <cfRule type="duplicateValues" dxfId="261" priority="133"/>
  </conditionalFormatting>
  <conditionalFormatting sqref="E4">
    <cfRule type="duplicateValues" dxfId="260" priority="132"/>
  </conditionalFormatting>
  <conditionalFormatting sqref="E96">
    <cfRule type="duplicateValues" dxfId="259" priority="131"/>
  </conditionalFormatting>
  <conditionalFormatting sqref="B12">
    <cfRule type="duplicateValues" dxfId="258" priority="129"/>
  </conditionalFormatting>
  <conditionalFormatting sqref="E12">
    <cfRule type="duplicateValues" dxfId="257" priority="130"/>
  </conditionalFormatting>
  <conditionalFormatting sqref="B32">
    <cfRule type="duplicateValues" dxfId="256" priority="127"/>
  </conditionalFormatting>
  <conditionalFormatting sqref="E32">
    <cfRule type="duplicateValues" dxfId="255" priority="128"/>
  </conditionalFormatting>
  <conditionalFormatting sqref="E13">
    <cfRule type="duplicateValues" dxfId="254" priority="126"/>
  </conditionalFormatting>
  <conditionalFormatting sqref="B34">
    <cfRule type="duplicateValues" dxfId="253" priority="124"/>
  </conditionalFormatting>
  <conditionalFormatting sqref="E34">
    <cfRule type="duplicateValues" dxfId="252" priority="125"/>
  </conditionalFormatting>
  <conditionalFormatting sqref="B34">
    <cfRule type="duplicateValues" dxfId="251" priority="123"/>
  </conditionalFormatting>
  <conditionalFormatting sqref="B34">
    <cfRule type="duplicateValues" dxfId="250" priority="122"/>
  </conditionalFormatting>
  <conditionalFormatting sqref="B34">
    <cfRule type="duplicateValues" dxfId="249" priority="121"/>
  </conditionalFormatting>
  <conditionalFormatting sqref="B25">
    <cfRule type="duplicateValues" dxfId="248" priority="136"/>
  </conditionalFormatting>
  <conditionalFormatting sqref="E36">
    <cfRule type="duplicateValues" dxfId="247" priority="120"/>
  </conditionalFormatting>
  <conditionalFormatting sqref="E23 E21">
    <cfRule type="duplicateValues" dxfId="246" priority="119"/>
  </conditionalFormatting>
  <conditionalFormatting sqref="E20">
    <cfRule type="duplicateValues" dxfId="245" priority="137"/>
  </conditionalFormatting>
  <conditionalFormatting sqref="E14">
    <cfRule type="duplicateValues" dxfId="244" priority="118"/>
  </conditionalFormatting>
  <conditionalFormatting sqref="E19">
    <cfRule type="duplicateValues" dxfId="243" priority="117"/>
  </conditionalFormatting>
  <conditionalFormatting sqref="E22">
    <cfRule type="duplicateValues" dxfId="242" priority="116"/>
  </conditionalFormatting>
  <conditionalFormatting sqref="E17">
    <cfRule type="duplicateValues" dxfId="241" priority="115"/>
  </conditionalFormatting>
  <conditionalFormatting sqref="E26">
    <cfRule type="duplicateValues" dxfId="240" priority="114"/>
  </conditionalFormatting>
  <conditionalFormatting sqref="B19 B13">
    <cfRule type="duplicateValues" dxfId="239" priority="138"/>
  </conditionalFormatting>
  <conditionalFormatting sqref="E33">
    <cfRule type="duplicateValues" dxfId="238" priority="113"/>
  </conditionalFormatting>
  <conditionalFormatting sqref="E52">
    <cfRule type="duplicateValues" dxfId="237" priority="112"/>
  </conditionalFormatting>
  <conditionalFormatting sqref="E27">
    <cfRule type="duplicateValues" dxfId="236" priority="110"/>
  </conditionalFormatting>
  <conditionalFormatting sqref="E53">
    <cfRule type="duplicateValues" dxfId="235" priority="109"/>
  </conditionalFormatting>
  <conditionalFormatting sqref="E28">
    <cfRule type="duplicateValues" dxfId="234" priority="108"/>
  </conditionalFormatting>
  <conditionalFormatting sqref="B120 B72:B75 B36 B1:B12 B88:B96 B48:B51 B31:B32 B15:B18 B23">
    <cfRule type="duplicateValues" dxfId="233" priority="139"/>
  </conditionalFormatting>
  <conditionalFormatting sqref="B120 B72:B75 B36 B1:B13 B88:B96 B48:B51 B31:B32 B15:B19 B23">
    <cfRule type="duplicateValues" dxfId="232" priority="140"/>
  </conditionalFormatting>
  <conditionalFormatting sqref="B120 B36 B31 B1:B3 B5:B6 B72:B74 B88:B93 B8:B11 B95:B96 B48:B50 B15:B18 B23">
    <cfRule type="duplicateValues" dxfId="231" priority="141"/>
  </conditionalFormatting>
  <conditionalFormatting sqref="E120 E31 E1:E3 E5:E6 E72:E74 E88:E95 E25 E8:E11 E48:E50 E15:E16 E18">
    <cfRule type="duplicateValues" dxfId="230" priority="142"/>
  </conditionalFormatting>
  <conditionalFormatting sqref="B120 B72:B75 B36 B1:B13 B88:B96 B25 B48:B51 B31:B32 B15:B19 B23">
    <cfRule type="duplicateValues" dxfId="229" priority="143"/>
  </conditionalFormatting>
  <conditionalFormatting sqref="E24">
    <cfRule type="duplicateValues" dxfId="228" priority="144"/>
  </conditionalFormatting>
  <conditionalFormatting sqref="E54">
    <cfRule type="duplicateValues" dxfId="227" priority="107"/>
  </conditionalFormatting>
  <conditionalFormatting sqref="E30">
    <cfRule type="duplicateValues" dxfId="226" priority="106"/>
  </conditionalFormatting>
  <conditionalFormatting sqref="E97">
    <cfRule type="duplicateValues" dxfId="225" priority="105"/>
  </conditionalFormatting>
  <conditionalFormatting sqref="E76">
    <cfRule type="duplicateValues" dxfId="224" priority="104"/>
  </conditionalFormatting>
  <conditionalFormatting sqref="E55:E56 E29 E58">
    <cfRule type="duplicateValues" dxfId="223" priority="103"/>
  </conditionalFormatting>
  <conditionalFormatting sqref="B29 B55:B71">
    <cfRule type="duplicateValues" dxfId="222" priority="100"/>
  </conditionalFormatting>
  <conditionalFormatting sqref="B29 B55:B71">
    <cfRule type="duplicateValues" dxfId="221" priority="101"/>
    <cfRule type="duplicateValues" dxfId="220" priority="102"/>
  </conditionalFormatting>
  <conditionalFormatting sqref="E77">
    <cfRule type="duplicateValues" dxfId="219" priority="99"/>
  </conditionalFormatting>
  <conditionalFormatting sqref="B72:B75 B27:B28 B30:B32 B1:B25 B77:B120 B34:B54">
    <cfRule type="duplicateValues" dxfId="218" priority="146"/>
    <cfRule type="duplicateValues" dxfId="217" priority="147"/>
  </conditionalFormatting>
  <conditionalFormatting sqref="B72:B120 B1:B28 B30:B54">
    <cfRule type="duplicateValues" dxfId="216" priority="148"/>
  </conditionalFormatting>
  <conditionalFormatting sqref="E57">
    <cfRule type="duplicateValues" dxfId="215" priority="98"/>
  </conditionalFormatting>
  <conditionalFormatting sqref="E78">
    <cfRule type="duplicateValues" dxfId="214" priority="97"/>
  </conditionalFormatting>
  <conditionalFormatting sqref="E60:E71">
    <cfRule type="duplicateValues" dxfId="213" priority="96"/>
  </conditionalFormatting>
  <conditionalFormatting sqref="E79">
    <cfRule type="duplicateValues" dxfId="212" priority="95"/>
  </conditionalFormatting>
  <conditionalFormatting sqref="E80">
    <cfRule type="duplicateValues" dxfId="211" priority="94"/>
  </conditionalFormatting>
  <conditionalFormatting sqref="E59">
    <cfRule type="duplicateValues" dxfId="210" priority="93"/>
  </conditionalFormatting>
  <conditionalFormatting sqref="E38">
    <cfRule type="duplicateValues" dxfId="209" priority="92"/>
  </conditionalFormatting>
  <conditionalFormatting sqref="E35">
    <cfRule type="duplicateValues" dxfId="208" priority="149"/>
  </conditionalFormatting>
  <conditionalFormatting sqref="E39">
    <cfRule type="duplicateValues" dxfId="207" priority="90"/>
  </conditionalFormatting>
  <conditionalFormatting sqref="E40">
    <cfRule type="duplicateValues" dxfId="206" priority="89"/>
  </conditionalFormatting>
  <conditionalFormatting sqref="E41">
    <cfRule type="duplicateValues" dxfId="205" priority="88"/>
  </conditionalFormatting>
  <conditionalFormatting sqref="E42:E47">
    <cfRule type="duplicateValues" dxfId="204" priority="87"/>
  </conditionalFormatting>
  <conditionalFormatting sqref="B76 B26">
    <cfRule type="duplicateValues" dxfId="203" priority="150"/>
  </conditionalFormatting>
  <conditionalFormatting sqref="B76 B26">
    <cfRule type="duplicateValues" dxfId="202" priority="151"/>
    <cfRule type="duplicateValues" dxfId="201" priority="152"/>
  </conditionalFormatting>
  <conditionalFormatting sqref="E98">
    <cfRule type="duplicateValues" dxfId="200" priority="86"/>
  </conditionalFormatting>
  <conditionalFormatting sqref="E99">
    <cfRule type="duplicateValues" dxfId="199" priority="85"/>
  </conditionalFormatting>
  <conditionalFormatting sqref="E101">
    <cfRule type="duplicateValues" dxfId="198" priority="84"/>
  </conditionalFormatting>
  <conditionalFormatting sqref="E102 E119">
    <cfRule type="duplicateValues" dxfId="197" priority="83"/>
  </conditionalFormatting>
  <conditionalFormatting sqref="B52:B54 B30 B27:B28 B24 B77:B87 B35:B47">
    <cfRule type="duplicateValues" dxfId="196" priority="153"/>
  </conditionalFormatting>
  <conditionalFormatting sqref="E81:E87">
    <cfRule type="duplicateValues" dxfId="195" priority="154"/>
  </conditionalFormatting>
  <conditionalFormatting sqref="E120 E1:E97">
    <cfRule type="duplicateValues" dxfId="194" priority="155"/>
  </conditionalFormatting>
  <conditionalFormatting sqref="E100">
    <cfRule type="duplicateValues" dxfId="193" priority="156"/>
  </conditionalFormatting>
  <conditionalFormatting sqref="B97:B119">
    <cfRule type="duplicateValues" dxfId="192" priority="157"/>
  </conditionalFormatting>
  <conditionalFormatting sqref="E37 E39:E47">
    <cfRule type="duplicateValues" dxfId="191" priority="158"/>
  </conditionalFormatting>
  <conditionalFormatting sqref="B37:B47">
    <cfRule type="duplicateValues" dxfId="190" priority="159"/>
  </conditionalFormatting>
  <conditionalFormatting sqref="B33:B47">
    <cfRule type="duplicateValues" dxfId="189" priority="160"/>
  </conditionalFormatting>
  <conditionalFormatting sqref="B33:B47">
    <cfRule type="duplicateValues" dxfId="188" priority="161"/>
    <cfRule type="duplicateValues" dxfId="187" priority="162"/>
  </conditionalFormatting>
  <conditionalFormatting sqref="B37:B47 B20:B22 B14">
    <cfRule type="duplicateValues" dxfId="186" priority="163"/>
  </conditionalFormatting>
  <conditionalFormatting sqref="B1:B1048576">
    <cfRule type="duplicateValues" dxfId="185" priority="56"/>
    <cfRule type="duplicateValues" dxfId="184" priority="78"/>
    <cfRule type="duplicateValues" dxfId="183" priority="81"/>
  </conditionalFormatting>
  <conditionalFormatting sqref="E43">
    <cfRule type="duplicateValues" dxfId="182" priority="80"/>
  </conditionalFormatting>
  <conditionalFormatting sqref="E119:E1048576 E1:E102">
    <cfRule type="duplicateValues" dxfId="181" priority="77"/>
    <cfRule type="duplicateValues" dxfId="180" priority="79"/>
  </conditionalFormatting>
  <conditionalFormatting sqref="B1:B120">
    <cfRule type="duplicateValues" dxfId="179" priority="316774"/>
    <cfRule type="duplicateValues" dxfId="178" priority="316775"/>
  </conditionalFormatting>
  <conditionalFormatting sqref="E119:E1048576 E1:E102">
    <cfRule type="duplicateValues" dxfId="177" priority="316782"/>
  </conditionalFormatting>
  <conditionalFormatting sqref="E46">
    <cfRule type="duplicateValues" dxfId="176" priority="76"/>
  </conditionalFormatting>
  <conditionalFormatting sqref="E103">
    <cfRule type="duplicateValues" dxfId="175" priority="75"/>
  </conditionalFormatting>
  <conditionalFormatting sqref="E103">
    <cfRule type="duplicateValues" dxfId="174" priority="74"/>
  </conditionalFormatting>
  <conditionalFormatting sqref="E103">
    <cfRule type="duplicateValues" dxfId="173" priority="72"/>
    <cfRule type="duplicateValues" dxfId="172" priority="73"/>
  </conditionalFormatting>
  <conditionalFormatting sqref="E103">
    <cfRule type="duplicateValues" dxfId="171" priority="71"/>
  </conditionalFormatting>
  <conditionalFormatting sqref="E104">
    <cfRule type="duplicateValues" dxfId="170" priority="70"/>
  </conditionalFormatting>
  <conditionalFormatting sqref="E104">
    <cfRule type="duplicateValues" dxfId="169" priority="69"/>
  </conditionalFormatting>
  <conditionalFormatting sqref="E104">
    <cfRule type="duplicateValues" dxfId="168" priority="67"/>
    <cfRule type="duplicateValues" dxfId="167" priority="68"/>
  </conditionalFormatting>
  <conditionalFormatting sqref="E104">
    <cfRule type="duplicateValues" dxfId="166" priority="66"/>
  </conditionalFormatting>
  <conditionalFormatting sqref="E105">
    <cfRule type="duplicateValues" dxfId="165" priority="65"/>
  </conditionalFormatting>
  <conditionalFormatting sqref="E105">
    <cfRule type="duplicateValues" dxfId="164" priority="63"/>
    <cfRule type="duplicateValues" dxfId="163" priority="64"/>
  </conditionalFormatting>
  <conditionalFormatting sqref="E105">
    <cfRule type="duplicateValues" dxfId="162" priority="62"/>
  </conditionalFormatting>
  <conditionalFormatting sqref="E106">
    <cfRule type="duplicateValues" dxfId="161" priority="61"/>
  </conditionalFormatting>
  <conditionalFormatting sqref="E106">
    <cfRule type="duplicateValues" dxfId="160" priority="60"/>
  </conditionalFormatting>
  <conditionalFormatting sqref="E106">
    <cfRule type="duplicateValues" dxfId="159" priority="58"/>
    <cfRule type="duplicateValues" dxfId="158" priority="59"/>
  </conditionalFormatting>
  <conditionalFormatting sqref="E106">
    <cfRule type="duplicateValues" dxfId="157" priority="57"/>
  </conditionalFormatting>
  <conditionalFormatting sqref="E107">
    <cfRule type="duplicateValues" dxfId="156" priority="55"/>
  </conditionalFormatting>
  <conditionalFormatting sqref="E107">
    <cfRule type="duplicateValues" dxfId="155" priority="53"/>
    <cfRule type="duplicateValues" dxfId="154" priority="54"/>
  </conditionalFormatting>
  <conditionalFormatting sqref="E107">
    <cfRule type="duplicateValues" dxfId="153" priority="52"/>
  </conditionalFormatting>
  <conditionalFormatting sqref="E108">
    <cfRule type="duplicateValues" dxfId="152" priority="51"/>
  </conditionalFormatting>
  <conditionalFormatting sqref="E108">
    <cfRule type="duplicateValues" dxfId="151" priority="49"/>
    <cfRule type="duplicateValues" dxfId="150" priority="50"/>
  </conditionalFormatting>
  <conditionalFormatting sqref="E108">
    <cfRule type="duplicateValues" dxfId="149" priority="48"/>
  </conditionalFormatting>
  <conditionalFormatting sqref="E109">
    <cfRule type="duplicateValues" dxfId="148" priority="47"/>
  </conditionalFormatting>
  <conditionalFormatting sqref="E109">
    <cfRule type="duplicateValues" dxfId="147" priority="46"/>
  </conditionalFormatting>
  <conditionalFormatting sqref="E109">
    <cfRule type="duplicateValues" dxfId="146" priority="44"/>
    <cfRule type="duplicateValues" dxfId="145" priority="45"/>
  </conditionalFormatting>
  <conditionalFormatting sqref="E109">
    <cfRule type="duplicateValues" dxfId="144" priority="43"/>
  </conditionalFormatting>
  <conditionalFormatting sqref="E110">
    <cfRule type="duplicateValues" dxfId="143" priority="42"/>
  </conditionalFormatting>
  <conditionalFormatting sqref="E110">
    <cfRule type="duplicateValues" dxfId="142" priority="40"/>
    <cfRule type="duplicateValues" dxfId="141" priority="41"/>
  </conditionalFormatting>
  <conditionalFormatting sqref="E110">
    <cfRule type="duplicateValues" dxfId="140" priority="39"/>
  </conditionalFormatting>
  <conditionalFormatting sqref="E111">
    <cfRule type="duplicateValues" dxfId="139" priority="38"/>
  </conditionalFormatting>
  <conditionalFormatting sqref="E111">
    <cfRule type="duplicateValues" dxfId="138" priority="37"/>
  </conditionalFormatting>
  <conditionalFormatting sqref="E111">
    <cfRule type="duplicateValues" dxfId="137" priority="35"/>
    <cfRule type="duplicateValues" dxfId="136" priority="36"/>
  </conditionalFormatting>
  <conditionalFormatting sqref="E111">
    <cfRule type="duplicateValues" dxfId="135" priority="34"/>
  </conditionalFormatting>
  <conditionalFormatting sqref="E112">
    <cfRule type="duplicateValues" dxfId="134" priority="33"/>
  </conditionalFormatting>
  <conditionalFormatting sqref="E112">
    <cfRule type="duplicateValues" dxfId="133" priority="32"/>
  </conditionalFormatting>
  <conditionalFormatting sqref="E112">
    <cfRule type="duplicateValues" dxfId="132" priority="30"/>
    <cfRule type="duplicateValues" dxfId="131" priority="31"/>
  </conditionalFormatting>
  <conditionalFormatting sqref="E112">
    <cfRule type="duplicateValues" dxfId="130" priority="29"/>
  </conditionalFormatting>
  <conditionalFormatting sqref="E113">
    <cfRule type="duplicateValues" dxfId="129" priority="28"/>
  </conditionalFormatting>
  <conditionalFormatting sqref="E113">
    <cfRule type="duplicateValues" dxfId="128" priority="26"/>
    <cfRule type="duplicateValues" dxfId="127" priority="27"/>
  </conditionalFormatting>
  <conditionalFormatting sqref="E113">
    <cfRule type="duplicateValues" dxfId="126" priority="25"/>
  </conditionalFormatting>
  <conditionalFormatting sqref="E114">
    <cfRule type="duplicateValues" dxfId="70" priority="24"/>
  </conditionalFormatting>
  <conditionalFormatting sqref="E114">
    <cfRule type="duplicateValues" dxfId="69" priority="23"/>
  </conditionalFormatting>
  <conditionalFormatting sqref="E114">
    <cfRule type="duplicateValues" dxfId="68" priority="21"/>
    <cfRule type="duplicateValues" dxfId="67" priority="22"/>
  </conditionalFormatting>
  <conditionalFormatting sqref="E114">
    <cfRule type="duplicateValues" dxfId="66" priority="20"/>
  </conditionalFormatting>
  <conditionalFormatting sqref="E115">
    <cfRule type="duplicateValues" dxfId="65" priority="19"/>
  </conditionalFormatting>
  <conditionalFormatting sqref="E115">
    <cfRule type="duplicateValues" dxfId="64" priority="18"/>
  </conditionalFormatting>
  <conditionalFormatting sqref="E115">
    <cfRule type="duplicateValues" dxfId="63" priority="16"/>
    <cfRule type="duplicateValues" dxfId="62" priority="17"/>
  </conditionalFormatting>
  <conditionalFormatting sqref="E115">
    <cfRule type="duplicateValues" dxfId="61" priority="15"/>
  </conditionalFormatting>
  <conditionalFormatting sqref="E116">
    <cfRule type="duplicateValues" dxfId="60" priority="14"/>
  </conditionalFormatting>
  <conditionalFormatting sqref="E116">
    <cfRule type="duplicateValues" dxfId="59" priority="12"/>
    <cfRule type="duplicateValues" dxfId="58" priority="13"/>
  </conditionalFormatting>
  <conditionalFormatting sqref="E116">
    <cfRule type="duplicateValues" dxfId="57" priority="11"/>
  </conditionalFormatting>
  <conditionalFormatting sqref="E117">
    <cfRule type="duplicateValues" dxfId="56" priority="10"/>
  </conditionalFormatting>
  <conditionalFormatting sqref="E117">
    <cfRule type="duplicateValues" dxfId="55" priority="9"/>
  </conditionalFormatting>
  <conditionalFormatting sqref="E117">
    <cfRule type="duplicateValues" dxfId="54" priority="7"/>
    <cfRule type="duplicateValues" dxfId="53" priority="8"/>
  </conditionalFormatting>
  <conditionalFormatting sqref="E117">
    <cfRule type="duplicateValues" dxfId="52" priority="6"/>
  </conditionalFormatting>
  <conditionalFormatting sqref="E118">
    <cfRule type="duplicateValues" dxfId="51" priority="5"/>
  </conditionalFormatting>
  <conditionalFormatting sqref="E118">
    <cfRule type="duplicateValues" dxfId="50" priority="4"/>
  </conditionalFormatting>
  <conditionalFormatting sqref="E118">
    <cfRule type="duplicateValues" dxfId="49" priority="2"/>
    <cfRule type="duplicateValues" dxfId="48" priority="3"/>
  </conditionalFormatting>
  <conditionalFormatting sqref="E118">
    <cfRule type="duplicateValues" dxfId="4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topLeftCell="A692" zoomScale="110" zoomScaleNormal="110" workbookViewId="0">
      <selection activeCell="B709" sqref="B70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6" customFormat="1" x14ac:dyDescent="0.25">
      <c r="A348" s="79">
        <v>491</v>
      </c>
      <c r="B348" s="79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2478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2494</v>
      </c>
      <c r="C425" s="40" t="s">
        <v>1277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3" customFormat="1" x14ac:dyDescent="0.25">
      <c r="A430" s="98">
        <v>581</v>
      </c>
      <c r="B430" s="98" t="s">
        <v>1606</v>
      </c>
      <c r="C430" s="98" t="s">
        <v>1275</v>
      </c>
    </row>
    <row r="431" spans="1:3" x14ac:dyDescent="0.25">
      <c r="A431" s="40">
        <v>582</v>
      </c>
      <c r="B431" s="40" t="s">
        <v>2489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6" customFormat="1" x14ac:dyDescent="0.25">
      <c r="A818" s="40">
        <v>991</v>
      </c>
      <c r="B818" s="40" t="s">
        <v>1883</v>
      </c>
      <c r="C818" s="40" t="s">
        <v>1278</v>
      </c>
    </row>
    <row r="819" spans="1:3" s="66" customFormat="1" x14ac:dyDescent="0.25">
      <c r="A819" s="40">
        <v>993</v>
      </c>
      <c r="B819" s="40" t="s">
        <v>1884</v>
      </c>
      <c r="C819" s="40" t="s">
        <v>1275</v>
      </c>
    </row>
    <row r="820" spans="1:3" s="66" customFormat="1" x14ac:dyDescent="0.25">
      <c r="A820" s="40">
        <v>994</v>
      </c>
      <c r="B820" s="40" t="s">
        <v>2262</v>
      </c>
      <c r="C820" s="40" t="s">
        <v>1275</v>
      </c>
    </row>
    <row r="821" spans="1:3" s="83" customFormat="1" x14ac:dyDescent="0.25">
      <c r="A821" s="40">
        <v>995</v>
      </c>
      <c r="B821" s="40" t="s">
        <v>1885</v>
      </c>
      <c r="C821" s="40" t="s">
        <v>1277</v>
      </c>
    </row>
    <row r="822" spans="1:3" s="83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45" t="s">
        <v>2437</v>
      </c>
      <c r="B1" s="146"/>
      <c r="C1" s="146"/>
      <c r="D1" s="146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45" t="s">
        <v>2447</v>
      </c>
      <c r="B25" s="146"/>
      <c r="C25" s="146"/>
      <c r="D25" s="146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2490</v>
      </c>
      <c r="D27" s="67" t="s">
        <v>2491</v>
      </c>
    </row>
    <row r="28" spans="1:4" ht="15.75" x14ac:dyDescent="0.25">
      <c r="A28" s="54">
        <v>335756603</v>
      </c>
      <c r="B28" s="54">
        <v>822</v>
      </c>
      <c r="C28" s="67" t="s">
        <v>2490</v>
      </c>
      <c r="D28" s="67" t="s">
        <v>2491</v>
      </c>
    </row>
    <row r="29" spans="1:4" ht="15.75" x14ac:dyDescent="0.25">
      <c r="A29" s="54">
        <v>335756614</v>
      </c>
      <c r="B29" s="54">
        <v>137</v>
      </c>
      <c r="C29" s="67" t="s">
        <v>2490</v>
      </c>
      <c r="D29" s="67" t="s">
        <v>2491</v>
      </c>
    </row>
    <row r="30" spans="1:4" ht="15.75" x14ac:dyDescent="0.25">
      <c r="A30" s="54">
        <v>335756621</v>
      </c>
      <c r="B30" s="54">
        <v>175</v>
      </c>
      <c r="C30" s="67" t="s">
        <v>2490</v>
      </c>
      <c r="D30" s="67" t="s">
        <v>2491</v>
      </c>
    </row>
    <row r="31" spans="1:4" ht="15.75" x14ac:dyDescent="0.25">
      <c r="A31" s="54">
        <v>335756627</v>
      </c>
      <c r="B31" s="54">
        <v>378</v>
      </c>
      <c r="C31" s="67" t="s">
        <v>2490</v>
      </c>
      <c r="D31" s="67" t="s">
        <v>2491</v>
      </c>
    </row>
    <row r="32" spans="1:4" s="68" customFormat="1" ht="15.75" x14ac:dyDescent="0.25">
      <c r="A32" s="54">
        <v>335757579</v>
      </c>
      <c r="B32" s="54">
        <v>801</v>
      </c>
      <c r="C32" s="67" t="s">
        <v>2490</v>
      </c>
      <c r="D32" s="67" t="s">
        <v>2491</v>
      </c>
    </row>
    <row r="33" spans="1:4" s="68" customFormat="1" ht="15.75" x14ac:dyDescent="0.25">
      <c r="A33" s="54">
        <v>335757580</v>
      </c>
      <c r="B33" s="54">
        <v>642</v>
      </c>
      <c r="C33" s="67" t="s">
        <v>2490</v>
      </c>
      <c r="D33" s="67" t="s">
        <v>2491</v>
      </c>
    </row>
    <row r="34" spans="1:4" s="68" customFormat="1" ht="15.75" x14ac:dyDescent="0.25">
      <c r="A34" s="54">
        <v>335757581</v>
      </c>
      <c r="B34" s="54">
        <v>438</v>
      </c>
      <c r="C34" s="67" t="s">
        <v>2490</v>
      </c>
      <c r="D34" s="67" t="s">
        <v>2491</v>
      </c>
    </row>
    <row r="35" spans="1:4" s="68" customFormat="1" ht="15.75" x14ac:dyDescent="0.25">
      <c r="A35" s="54">
        <v>335757582</v>
      </c>
      <c r="B35" s="54">
        <v>461</v>
      </c>
      <c r="C35" s="67" t="s">
        <v>2490</v>
      </c>
      <c r="D35" s="67" t="s">
        <v>2491</v>
      </c>
    </row>
    <row r="36" spans="1:4" s="68" customFormat="1" ht="15.75" x14ac:dyDescent="0.25">
      <c r="A36" s="54">
        <v>335757584</v>
      </c>
      <c r="B36" s="54">
        <v>568</v>
      </c>
      <c r="C36" s="67" t="s">
        <v>2490</v>
      </c>
      <c r="D36" s="67" t="s">
        <v>2491</v>
      </c>
    </row>
    <row r="37" spans="1:4" s="68" customFormat="1" ht="15.75" x14ac:dyDescent="0.25">
      <c r="A37" s="54">
        <v>335757585</v>
      </c>
      <c r="B37" s="54">
        <v>552</v>
      </c>
      <c r="C37" s="67" t="s">
        <v>2490</v>
      </c>
      <c r="D37" s="67" t="s">
        <v>2491</v>
      </c>
    </row>
    <row r="38" spans="1:4" s="68" customFormat="1" ht="15.75" x14ac:dyDescent="0.25">
      <c r="A38" s="54">
        <v>335757586</v>
      </c>
      <c r="B38" s="54">
        <v>495</v>
      </c>
      <c r="C38" s="67" t="s">
        <v>2490</v>
      </c>
      <c r="D38" s="67" t="s">
        <v>2491</v>
      </c>
    </row>
    <row r="39" spans="1:4" s="70" customFormat="1" ht="15.75" x14ac:dyDescent="0.25">
      <c r="A39" s="54">
        <v>335757587</v>
      </c>
      <c r="B39" s="54">
        <v>396</v>
      </c>
      <c r="C39" s="67" t="s">
        <v>2490</v>
      </c>
      <c r="D39" s="67" t="s">
        <v>2491</v>
      </c>
    </row>
    <row r="40" spans="1:4" s="70" customFormat="1" ht="15.75" x14ac:dyDescent="0.25">
      <c r="A40" s="54">
        <v>335757588</v>
      </c>
      <c r="B40" s="54">
        <v>703</v>
      </c>
      <c r="C40" s="67" t="s">
        <v>2490</v>
      </c>
      <c r="D40" s="67" t="s">
        <v>2491</v>
      </c>
    </row>
    <row r="41" spans="1:4" s="70" customFormat="1" ht="15.75" x14ac:dyDescent="0.25">
      <c r="A41" s="54">
        <v>335757589</v>
      </c>
      <c r="B41" s="54">
        <v>136</v>
      </c>
      <c r="C41" s="67" t="s">
        <v>2490</v>
      </c>
      <c r="D41" s="67" t="s">
        <v>2491</v>
      </c>
    </row>
    <row r="42" spans="1:4" s="70" customFormat="1" ht="15.75" x14ac:dyDescent="0.25">
      <c r="A42" s="54">
        <v>335757538</v>
      </c>
      <c r="B42" s="54">
        <v>954</v>
      </c>
      <c r="C42" s="67" t="s">
        <v>2490</v>
      </c>
      <c r="D42" s="67" t="s">
        <v>2491</v>
      </c>
    </row>
    <row r="43" spans="1:4" s="70" customFormat="1" ht="15.75" x14ac:dyDescent="0.25">
      <c r="A43" s="54">
        <v>335757569</v>
      </c>
      <c r="B43" s="54">
        <v>276</v>
      </c>
      <c r="C43" s="67" t="s">
        <v>2490</v>
      </c>
      <c r="D43" s="67" t="s">
        <v>2491</v>
      </c>
    </row>
    <row r="44" spans="1:4" s="70" customFormat="1" ht="15.75" x14ac:dyDescent="0.25">
      <c r="A44" s="54">
        <v>335757542</v>
      </c>
      <c r="B44" s="54">
        <v>98</v>
      </c>
      <c r="C44" s="67" t="s">
        <v>2490</v>
      </c>
      <c r="D44" s="67" t="s">
        <v>2491</v>
      </c>
    </row>
    <row r="45" spans="1:4" s="70" customFormat="1" ht="15.75" x14ac:dyDescent="0.25">
      <c r="A45" s="54">
        <v>335757555</v>
      </c>
      <c r="B45" s="54">
        <v>85</v>
      </c>
      <c r="C45" s="67" t="s">
        <v>2490</v>
      </c>
      <c r="D45" s="67" t="s">
        <v>2491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125" priority="119152"/>
  </conditionalFormatting>
  <conditionalFormatting sqref="A7:A11">
    <cfRule type="duplicateValues" dxfId="124" priority="119156"/>
    <cfRule type="duplicateValues" dxfId="123" priority="119157"/>
  </conditionalFormatting>
  <conditionalFormatting sqref="A7:A11">
    <cfRule type="duplicateValues" dxfId="122" priority="119160"/>
    <cfRule type="duplicateValues" dxfId="121" priority="119161"/>
  </conditionalFormatting>
  <conditionalFormatting sqref="B37:B39">
    <cfRule type="duplicateValues" dxfId="120" priority="219"/>
    <cfRule type="duplicateValues" dxfId="119" priority="220"/>
  </conditionalFormatting>
  <conditionalFormatting sqref="B37:B39">
    <cfRule type="duplicateValues" dxfId="118" priority="218"/>
  </conditionalFormatting>
  <conditionalFormatting sqref="B37:B39">
    <cfRule type="duplicateValues" dxfId="117" priority="217"/>
  </conditionalFormatting>
  <conditionalFormatting sqref="B37:B39">
    <cfRule type="duplicateValues" dxfId="116" priority="215"/>
    <cfRule type="duplicateValues" dxfId="115" priority="216"/>
  </conditionalFormatting>
  <conditionalFormatting sqref="B3">
    <cfRule type="duplicateValues" dxfId="114" priority="193"/>
    <cfRule type="duplicateValues" dxfId="113" priority="194"/>
  </conditionalFormatting>
  <conditionalFormatting sqref="B3">
    <cfRule type="duplicateValues" dxfId="112" priority="192"/>
  </conditionalFormatting>
  <conditionalFormatting sqref="B3">
    <cfRule type="duplicateValues" dxfId="111" priority="191"/>
  </conditionalFormatting>
  <conditionalFormatting sqref="B3">
    <cfRule type="duplicateValues" dxfId="110" priority="189"/>
    <cfRule type="duplicateValues" dxfId="109" priority="190"/>
  </conditionalFormatting>
  <conditionalFormatting sqref="A4:A6">
    <cfRule type="duplicateValues" dxfId="108" priority="188"/>
  </conditionalFormatting>
  <conditionalFormatting sqref="A4:A6">
    <cfRule type="duplicateValues" dxfId="107" priority="186"/>
    <cfRule type="duplicateValues" dxfId="106" priority="187"/>
  </conditionalFormatting>
  <conditionalFormatting sqref="A4:A6">
    <cfRule type="duplicateValues" dxfId="105" priority="184"/>
    <cfRule type="duplicateValues" dxfId="104" priority="185"/>
  </conditionalFormatting>
  <conditionalFormatting sqref="A3:A6">
    <cfRule type="duplicateValues" dxfId="103" priority="165"/>
  </conditionalFormatting>
  <conditionalFormatting sqref="A3:A6">
    <cfRule type="duplicateValues" dxfId="102" priority="163"/>
    <cfRule type="duplicateValues" dxfId="101" priority="164"/>
  </conditionalFormatting>
  <conditionalFormatting sqref="A3:A6">
    <cfRule type="duplicateValues" dxfId="100" priority="161"/>
    <cfRule type="duplicateValues" dxfId="99" priority="162"/>
  </conditionalFormatting>
  <conditionalFormatting sqref="B4:B6">
    <cfRule type="duplicateValues" dxfId="98" priority="158"/>
    <cfRule type="duplicateValues" dxfId="97" priority="159"/>
  </conditionalFormatting>
  <conditionalFormatting sqref="B4:B6">
    <cfRule type="duplicateValues" dxfId="96" priority="157"/>
  </conditionalFormatting>
  <conditionalFormatting sqref="B4:B6">
    <cfRule type="duplicateValues" dxfId="95" priority="156"/>
  </conditionalFormatting>
  <conditionalFormatting sqref="B4:B6">
    <cfRule type="duplicateValues" dxfId="94" priority="154"/>
    <cfRule type="duplicateValues" dxfId="93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47" t="s">
        <v>58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118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99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98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98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97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96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57.5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ATM'!$A$2:$B$814,2,0)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56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ATM'!$A$2:$B$814,2,0)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56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ATM'!$A$2:$B$814,2,0)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62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ATM'!$A$2:$B$814,2,0)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15.15079861111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3" t="s">
        <v>2492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92" priority="51"/>
  </conditionalFormatting>
  <conditionalFormatting sqref="E9:E1048576 E1:E2">
    <cfRule type="duplicateValues" dxfId="91" priority="99232"/>
  </conditionalFormatting>
  <conditionalFormatting sqref="E4">
    <cfRule type="duplicateValues" dxfId="90" priority="44"/>
  </conditionalFormatting>
  <conditionalFormatting sqref="E5:E8">
    <cfRule type="duplicateValues" dxfId="89" priority="42"/>
  </conditionalFormatting>
  <conditionalFormatting sqref="B12">
    <cfRule type="duplicateValues" dxfId="88" priority="16"/>
    <cfRule type="duplicateValues" dxfId="87" priority="17"/>
    <cfRule type="duplicateValues" dxfId="86" priority="18"/>
  </conditionalFormatting>
  <conditionalFormatting sqref="B12">
    <cfRule type="duplicateValues" dxfId="85" priority="15"/>
  </conditionalFormatting>
  <conditionalFormatting sqref="B12">
    <cfRule type="duplicateValues" dxfId="84" priority="13"/>
    <cfRule type="duplicateValues" dxfId="83" priority="14"/>
  </conditionalFormatting>
  <conditionalFormatting sqref="B12">
    <cfRule type="duplicateValues" dxfId="82" priority="10"/>
    <cfRule type="duplicateValues" dxfId="81" priority="11"/>
    <cfRule type="duplicateValues" dxfId="80" priority="12"/>
  </conditionalFormatting>
  <conditionalFormatting sqref="B12">
    <cfRule type="duplicateValues" dxfId="79" priority="9"/>
  </conditionalFormatting>
  <conditionalFormatting sqref="B12">
    <cfRule type="duplicateValues" dxfId="78" priority="7"/>
    <cfRule type="duplicateValues" dxfId="77" priority="8"/>
  </conditionalFormatting>
  <conditionalFormatting sqref="B12">
    <cfRule type="duplicateValues" dxfId="76" priority="6"/>
  </conditionalFormatting>
  <conditionalFormatting sqref="B12">
    <cfRule type="duplicateValues" dxfId="75" priority="3"/>
    <cfRule type="duplicateValues" dxfId="74" priority="4"/>
    <cfRule type="duplicateValues" dxfId="73" priority="5"/>
  </conditionalFormatting>
  <conditionalFormatting sqref="B12">
    <cfRule type="duplicateValues" dxfId="72" priority="2"/>
  </conditionalFormatting>
  <conditionalFormatting sqref="B12">
    <cfRule type="duplicateValues" dxfId="71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393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ATM'!$A$2:$B$816,2,0)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7" customFormat="1" ht="15.75" x14ac:dyDescent="0.25">
      <c r="A407" s="114">
        <v>576</v>
      </c>
      <c r="B407" s="115" t="s">
        <v>2495</v>
      </c>
      <c r="C407" s="115" t="s">
        <v>2496</v>
      </c>
      <c r="D407" s="32" t="s">
        <v>72</v>
      </c>
      <c r="E407" s="115" t="s">
        <v>90</v>
      </c>
      <c r="F407" s="115"/>
      <c r="G407" s="115"/>
      <c r="H407" s="115"/>
      <c r="I407" s="115"/>
      <c r="J407" s="115"/>
      <c r="K407" s="115"/>
      <c r="L407" s="115"/>
      <c r="M407" s="115"/>
      <c r="N407" s="115"/>
      <c r="O407" s="11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ATM'!$A$2:$B$816,2,0)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ATM'!$A$2:$B$816,2,0)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2020-11-25T18:10:47Z</cp:lastPrinted>
  <dcterms:created xsi:type="dcterms:W3CDTF">2014-10-01T23:18:29Z</dcterms:created>
  <dcterms:modified xsi:type="dcterms:W3CDTF">2021-01-16T03:03:22Z</dcterms:modified>
</cp:coreProperties>
</file>