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5" i="16" l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2" i="16"/>
  <c r="C61" i="16"/>
  <c r="A61" i="16"/>
  <c r="C60" i="16"/>
  <c r="A60" i="16"/>
  <c r="C59" i="16"/>
  <c r="A59" i="16"/>
  <c r="B55" i="16"/>
  <c r="A65" i="16" s="1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43" i="1" l="1"/>
  <c r="A39" i="1"/>
  <c r="A40" i="1"/>
  <c r="A50" i="1"/>
  <c r="A41" i="1"/>
  <c r="A49" i="1"/>
  <c r="A8" i="1"/>
  <c r="A59" i="1"/>
  <c r="A38" i="1"/>
  <c r="A44" i="1"/>
  <c r="A12" i="1"/>
  <c r="A11" i="1"/>
  <c r="A55" i="1"/>
  <c r="A46" i="1"/>
  <c r="A13" i="1"/>
  <c r="A42" i="1"/>
  <c r="A53" i="1"/>
  <c r="A47" i="1"/>
  <c r="A54" i="1"/>
  <c r="A35" i="1"/>
  <c r="A5" i="1"/>
  <c r="A27" i="1"/>
  <c r="A18" i="1"/>
  <c r="A57" i="1"/>
  <c r="A24" i="1"/>
  <c r="A56" i="1"/>
  <c r="A48" i="1"/>
  <c r="A45" i="1"/>
  <c r="F43" i="1"/>
  <c r="G43" i="1"/>
  <c r="H43" i="1"/>
  <c r="I43" i="1"/>
  <c r="J43" i="1"/>
  <c r="K43" i="1"/>
  <c r="F39" i="1"/>
  <c r="G39" i="1"/>
  <c r="H39" i="1"/>
  <c r="I39" i="1"/>
  <c r="J39" i="1"/>
  <c r="K39" i="1"/>
  <c r="F40" i="1"/>
  <c r="G40" i="1"/>
  <c r="H40" i="1"/>
  <c r="I40" i="1"/>
  <c r="J40" i="1"/>
  <c r="K40" i="1"/>
  <c r="F50" i="1"/>
  <c r="G50" i="1"/>
  <c r="H50" i="1"/>
  <c r="I50" i="1"/>
  <c r="J50" i="1"/>
  <c r="K50" i="1"/>
  <c r="F41" i="1"/>
  <c r="G41" i="1"/>
  <c r="H41" i="1"/>
  <c r="I41" i="1"/>
  <c r="J41" i="1"/>
  <c r="K41" i="1"/>
  <c r="F49" i="1"/>
  <c r="G49" i="1"/>
  <c r="H49" i="1"/>
  <c r="I49" i="1"/>
  <c r="J49" i="1"/>
  <c r="K49" i="1"/>
  <c r="F8" i="1"/>
  <c r="G8" i="1"/>
  <c r="H8" i="1"/>
  <c r="I8" i="1"/>
  <c r="J8" i="1"/>
  <c r="K8" i="1"/>
  <c r="F59" i="1"/>
  <c r="G59" i="1"/>
  <c r="H59" i="1"/>
  <c r="I59" i="1"/>
  <c r="J59" i="1"/>
  <c r="K59" i="1"/>
  <c r="F38" i="1"/>
  <c r="G38" i="1"/>
  <c r="H38" i="1"/>
  <c r="I38" i="1"/>
  <c r="J38" i="1"/>
  <c r="K38" i="1"/>
  <c r="F44" i="1"/>
  <c r="G44" i="1"/>
  <c r="H44" i="1"/>
  <c r="I44" i="1"/>
  <c r="J44" i="1"/>
  <c r="K44" i="1"/>
  <c r="F12" i="1"/>
  <c r="G12" i="1"/>
  <c r="H12" i="1"/>
  <c r="I12" i="1"/>
  <c r="J12" i="1"/>
  <c r="K12" i="1"/>
  <c r="F11" i="1"/>
  <c r="G11" i="1"/>
  <c r="H11" i="1"/>
  <c r="I11" i="1"/>
  <c r="J11" i="1"/>
  <c r="K11" i="1"/>
  <c r="F55" i="1"/>
  <c r="G55" i="1"/>
  <c r="H55" i="1"/>
  <c r="I55" i="1"/>
  <c r="J55" i="1"/>
  <c r="K55" i="1"/>
  <c r="F46" i="1"/>
  <c r="G46" i="1"/>
  <c r="H46" i="1"/>
  <c r="I46" i="1"/>
  <c r="J46" i="1"/>
  <c r="K46" i="1"/>
  <c r="F13" i="1"/>
  <c r="G13" i="1"/>
  <c r="H13" i="1"/>
  <c r="I13" i="1"/>
  <c r="J13" i="1"/>
  <c r="K13" i="1"/>
  <c r="F42" i="1"/>
  <c r="G42" i="1"/>
  <c r="H42" i="1"/>
  <c r="I42" i="1"/>
  <c r="J42" i="1"/>
  <c r="K42" i="1"/>
  <c r="F53" i="1"/>
  <c r="G53" i="1"/>
  <c r="H53" i="1"/>
  <c r="I53" i="1"/>
  <c r="J53" i="1"/>
  <c r="K53" i="1"/>
  <c r="F47" i="1"/>
  <c r="G47" i="1"/>
  <c r="H47" i="1"/>
  <c r="I47" i="1"/>
  <c r="J47" i="1"/>
  <c r="K47" i="1"/>
  <c r="F54" i="1"/>
  <c r="G54" i="1"/>
  <c r="H54" i="1"/>
  <c r="I54" i="1"/>
  <c r="J54" i="1"/>
  <c r="K54" i="1"/>
  <c r="F35" i="1"/>
  <c r="G35" i="1"/>
  <c r="H35" i="1"/>
  <c r="I35" i="1"/>
  <c r="J35" i="1"/>
  <c r="K35" i="1"/>
  <c r="F5" i="1"/>
  <c r="G5" i="1"/>
  <c r="H5" i="1"/>
  <c r="I5" i="1"/>
  <c r="J5" i="1"/>
  <c r="K5" i="1"/>
  <c r="F27" i="1"/>
  <c r="G27" i="1"/>
  <c r="H27" i="1"/>
  <c r="I27" i="1"/>
  <c r="J27" i="1"/>
  <c r="K27" i="1"/>
  <c r="F18" i="1"/>
  <c r="G18" i="1"/>
  <c r="H18" i="1"/>
  <c r="I18" i="1"/>
  <c r="J18" i="1"/>
  <c r="K18" i="1"/>
  <c r="F57" i="1"/>
  <c r="G57" i="1"/>
  <c r="H57" i="1"/>
  <c r="I57" i="1"/>
  <c r="J57" i="1"/>
  <c r="K57" i="1"/>
  <c r="F24" i="1"/>
  <c r="G24" i="1"/>
  <c r="H24" i="1"/>
  <c r="I24" i="1"/>
  <c r="J24" i="1"/>
  <c r="K24" i="1"/>
  <c r="F56" i="1"/>
  <c r="G56" i="1"/>
  <c r="H56" i="1"/>
  <c r="I56" i="1"/>
  <c r="J56" i="1"/>
  <c r="K56" i="1"/>
  <c r="F48" i="1"/>
  <c r="G48" i="1"/>
  <c r="H48" i="1"/>
  <c r="I48" i="1"/>
  <c r="J48" i="1"/>
  <c r="K48" i="1"/>
  <c r="F45" i="1"/>
  <c r="G45" i="1"/>
  <c r="H45" i="1"/>
  <c r="I45" i="1"/>
  <c r="J45" i="1"/>
  <c r="K45" i="1"/>
  <c r="A10" i="1"/>
  <c r="A37" i="1"/>
  <c r="A36" i="1"/>
  <c r="A29" i="1"/>
  <c r="A52" i="1"/>
  <c r="A51" i="1"/>
  <c r="F10" i="1"/>
  <c r="G10" i="1"/>
  <c r="H10" i="1"/>
  <c r="I10" i="1"/>
  <c r="J10" i="1"/>
  <c r="K10" i="1"/>
  <c r="F37" i="1"/>
  <c r="G37" i="1"/>
  <c r="H37" i="1"/>
  <c r="I37" i="1"/>
  <c r="J37" i="1"/>
  <c r="K37" i="1"/>
  <c r="F36" i="1"/>
  <c r="G36" i="1"/>
  <c r="H36" i="1"/>
  <c r="I36" i="1"/>
  <c r="J36" i="1"/>
  <c r="K36" i="1"/>
  <c r="F29" i="1"/>
  <c r="G29" i="1"/>
  <c r="H29" i="1"/>
  <c r="I29" i="1"/>
  <c r="J29" i="1"/>
  <c r="K29" i="1"/>
  <c r="F52" i="1"/>
  <c r="G52" i="1"/>
  <c r="H52" i="1"/>
  <c r="I52" i="1"/>
  <c r="J52" i="1"/>
  <c r="K52" i="1"/>
  <c r="F51" i="1"/>
  <c r="G51" i="1"/>
  <c r="H51" i="1"/>
  <c r="I51" i="1"/>
  <c r="J51" i="1"/>
  <c r="K51" i="1"/>
  <c r="A33" i="1" l="1"/>
  <c r="A7" i="1"/>
  <c r="F33" i="1"/>
  <c r="G33" i="1"/>
  <c r="H33" i="1"/>
  <c r="I33" i="1"/>
  <c r="J33" i="1"/>
  <c r="K33" i="1"/>
  <c r="F7" i="1"/>
  <c r="G7" i="1"/>
  <c r="H7" i="1"/>
  <c r="I7" i="1"/>
  <c r="J7" i="1"/>
  <c r="K7" i="1"/>
  <c r="A28" i="1" l="1"/>
  <c r="F28" i="1"/>
  <c r="G28" i="1"/>
  <c r="H28" i="1"/>
  <c r="I28" i="1"/>
  <c r="J28" i="1"/>
  <c r="K28" i="1"/>
  <c r="A32" i="1"/>
  <c r="A14" i="1"/>
  <c r="F32" i="1"/>
  <c r="G32" i="1"/>
  <c r="H32" i="1"/>
  <c r="I32" i="1"/>
  <c r="J32" i="1"/>
  <c r="K32" i="1"/>
  <c r="F14" i="1"/>
  <c r="G14" i="1"/>
  <c r="H14" i="1"/>
  <c r="I14" i="1"/>
  <c r="J14" i="1"/>
  <c r="K14" i="1"/>
  <c r="A31" i="1"/>
  <c r="F31" i="1"/>
  <c r="G31" i="1"/>
  <c r="H31" i="1"/>
  <c r="I31" i="1"/>
  <c r="J31" i="1"/>
  <c r="K31" i="1"/>
  <c r="F17" i="1" l="1"/>
  <c r="G17" i="1"/>
  <c r="H17" i="1"/>
  <c r="I17" i="1"/>
  <c r="J17" i="1"/>
  <c r="K17" i="1"/>
  <c r="A17" i="1"/>
  <c r="F34" i="1" l="1"/>
  <c r="G34" i="1"/>
  <c r="H34" i="1"/>
  <c r="I34" i="1"/>
  <c r="J34" i="1"/>
  <c r="K34" i="1"/>
  <c r="F58" i="1"/>
  <c r="G58" i="1"/>
  <c r="H58" i="1"/>
  <c r="I58" i="1"/>
  <c r="J58" i="1"/>
  <c r="K58" i="1"/>
  <c r="F23" i="1"/>
  <c r="G23" i="1"/>
  <c r="H23" i="1"/>
  <c r="I23" i="1"/>
  <c r="J23" i="1"/>
  <c r="K23" i="1"/>
  <c r="F9" i="1"/>
  <c r="G9" i="1"/>
  <c r="H9" i="1"/>
  <c r="I9" i="1"/>
  <c r="J9" i="1"/>
  <c r="K9" i="1"/>
  <c r="F21" i="1"/>
  <c r="G21" i="1"/>
  <c r="H21" i="1"/>
  <c r="I21" i="1"/>
  <c r="J21" i="1"/>
  <c r="K21" i="1"/>
  <c r="F30" i="1"/>
  <c r="G30" i="1"/>
  <c r="H30" i="1"/>
  <c r="I30" i="1"/>
  <c r="J30" i="1"/>
  <c r="K30" i="1"/>
  <c r="F16" i="1"/>
  <c r="G16" i="1"/>
  <c r="H16" i="1"/>
  <c r="I16" i="1"/>
  <c r="J16" i="1"/>
  <c r="K16" i="1"/>
  <c r="A34" i="1"/>
  <c r="A58" i="1"/>
  <c r="A23" i="1"/>
  <c r="A9" i="1"/>
  <c r="A21" i="1"/>
  <c r="A30" i="1"/>
  <c r="A16" i="1"/>
  <c r="F19" i="1" l="1"/>
  <c r="G19" i="1"/>
  <c r="H19" i="1"/>
  <c r="I19" i="1"/>
  <c r="J19" i="1"/>
  <c r="K19" i="1"/>
  <c r="A19" i="1"/>
  <c r="F26" i="1"/>
  <c r="G26" i="1"/>
  <c r="H26" i="1"/>
  <c r="I26" i="1"/>
  <c r="J26" i="1"/>
  <c r="K26" i="1"/>
  <c r="F20" i="1"/>
  <c r="G20" i="1"/>
  <c r="H20" i="1"/>
  <c r="I20" i="1"/>
  <c r="J20" i="1"/>
  <c r="K20" i="1"/>
  <c r="F25" i="1"/>
  <c r="G25" i="1"/>
  <c r="H25" i="1"/>
  <c r="I25" i="1"/>
  <c r="J25" i="1"/>
  <c r="K25" i="1"/>
  <c r="A26" i="1"/>
  <c r="A20" i="1"/>
  <c r="A25" i="1"/>
  <c r="F6" i="1" l="1"/>
  <c r="G6" i="1"/>
  <c r="H6" i="1"/>
  <c r="I6" i="1"/>
  <c r="J6" i="1"/>
  <c r="K6" i="1"/>
  <c r="A6" i="1"/>
  <c r="A15" i="1" l="1"/>
  <c r="A22" i="1"/>
  <c r="F15" i="1"/>
  <c r="G15" i="1"/>
  <c r="H15" i="1"/>
  <c r="I15" i="1"/>
  <c r="J15" i="1"/>
  <c r="K15" i="1"/>
  <c r="F22" i="1"/>
  <c r="G22" i="1"/>
  <c r="H22" i="1"/>
  <c r="I22" i="1"/>
  <c r="J22" i="1"/>
  <c r="K22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<sst xmlns="http://schemas.openxmlformats.org/spreadsheetml/2006/main" count="13124" uniqueCount="2541">
  <si>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</si>
  <si>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</si>
  <si>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</si>
  <si>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</si>
  <si>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</si>
  <si>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</si>
  <si>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</si>
  <si>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</si>
  <si>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</si>
  <si>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</si>
  <si>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</si>
  <si>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</si>
  <si>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</si>
  <si>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</si>
  <si>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</si>
  <si>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</si>
  <si>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</si>
  <si>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</si>
  <si>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</si>
  <si>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</si>
  <si>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</si>
  <si>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</si>
  <si>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</si>
  <si>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</si>
  <si>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</si>
  <si>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</si>
  <si>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</si>
  <si>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</si>
  <si>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</si>
  <si>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</si>
  <si>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</si>
  <si>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</si>
  <si>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</si>
  <si>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</si>
  <si>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</si>
  <si>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</si>
  <si>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</si>
  <si>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</si>
  <si>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</si>
  <si>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</si>
  <si>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</si>
  <si>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</si>
  <si>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</si>
  <si>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</si>
  <si>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</si>
  <si>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</si>
  <si>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</si>
  <si>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</si>
  <si>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</si>
  <si>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</si>
  <si>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</si>
  <si>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</si>
  <si>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</si>
  <si>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</si>
  <si>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</si>
  <si>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</si>
  <si>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</si>
  <si>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</si>
  <si>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</si>
  <si>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</si>
  <si>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</si>
  <si>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</si>
  <si>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</si>
  <si>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</si>
  <si>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</si>
  <si>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</si>
  <si>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</si>
  <si>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</si>
  <si>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</si>
  <si>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</si>
  <si>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</si>
  <si>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</si>
  <si>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</si>
  <si>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</si>
  <si>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</si>
  <si>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</si>
  <si>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</si>
  <si>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</si>
  <si>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</si>
  <si>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</si>
  <si>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</si>
  <si>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</si>
  <si>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</si>
  <si>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</si>
  <si>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</si>
  <si>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</si>
  <si>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</si>
  <si>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</si>
  <si>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</si>
  <si>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</si>
  <si>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</si>
  <si>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</si>
  <si>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</si>
  <si>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</si>
  <si>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</si>
  <si>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</si>
  <si>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</si>
  <si>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</si>
  <si>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</si>
  <si>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</si>
  <si>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</si>
  <si>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</si>
  <si>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</si>
  <si>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</si>
  <si>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</si>
  <si>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</si>
  <si>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</si>
  <si>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</si>
  <si>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</si>
  <si>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</si>
  <si>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</si>
  <si>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</si>
  <si>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</si>
  <si>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</si>
  <si>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</si>
  <si>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</si>
  <si>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</si>
  <si>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</si>
  <si>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</si>
  <si>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</si>
  <si>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</si>
  <si>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</si>
  <si>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</si>
  <si>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</si>
  <si>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</si>
  <si>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</si>
  <si>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</si>
  <si>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</si>
  <si>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</si>
  <si>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</si>
  <si>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</si>
  <si>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</si>
  <si>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</si>
  <si>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</si>
  <si>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</si>
  <si>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</si>
  <si>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</si>
  <si>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</si>
  <si>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</si>
  <si>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</si>
  <si>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</si>
  <si>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</si>
  <si>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</si>
  <si>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</si>
  <si>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</si>
  <si>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</si>
  <si>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</si>
  <si>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</si>
  <si>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</si>
  <si>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</si>
  <si>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</si>
  <si>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</si>
  <si>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</si>
  <si>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</si>
  <si>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</si>
  <si>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</si>
  <si>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</si>
  <si>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</si>
  <si>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</si>
  <si>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</si>
  <si>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</si>
  <si>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</si>
  <si>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</si>
  <si>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</si>
  <si>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</si>
  <si>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</si>
  <si>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</si>
  <si>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</si>
  <si>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</si>
  <si>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</si>
  <si>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</si>
  <si>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</si>
  <si>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</si>
  <si>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</si>
  <si>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</si>
  <si>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</si>
  <si>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</si>
  <si>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</si>
  <si>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</si>
  <si>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</si>
  <si>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</si>
  <si>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</si>
  <si>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</si>
  <si>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</si>
  <si>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</si>
  <si>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</si>
  <si>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</si>
  <si>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</si>
  <si>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</si>
  <si>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</si>
  <si>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</si>
  <si>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</si>
  <si>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</si>
  <si>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</si>
  <si>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</si>
  <si>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</si>
  <si>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</si>
  <si>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</si>
  <si>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</si>
  <si>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</si>
  <si>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</si>
  <si>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</si>
  <si>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</si>
  <si>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</si>
  <si>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</si>
  <si>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</si>
  <si>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</si>
  <si>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</si>
  <si>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</si>
  <si>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</si>
  <si>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</si>
  <si>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</si>
  <si>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</si>
  <si>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</si>
  <si>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</si>
  <si>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</si>
  <si>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</si>
  <si>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</si>
  <si>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</si>
  <si>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</si>
  <si>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</si>
  <si>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</si>
  <si>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</si>
  <si>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</si>
  <si>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</si>
  <si>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</si>
  <si>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</si>
  <si>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</si>
  <si>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</si>
  <si>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</si>
  <si>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</si>
  <si>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</si>
  <si>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</si>
  <si>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</si>
  <si>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</si>
  <si>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</si>
  <si>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</si>
  <si>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</si>
  <si>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</si>
  <si>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</si>
  <si>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</si>
  <si>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</si>
  <si>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</si>
  <si>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</si>
  <si>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</si>
  <si>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</si>
  <si>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</si>
  <si>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</si>
  <si>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</si>
  <si>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</si>
  <si>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</si>
  <si>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</si>
  <si>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</si>
  <si>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</si>
  <si>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</si>
  <si>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</si>
  <si>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</si>
  <si>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</si>
  <si>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</si>
  <si>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</si>
  <si>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</si>
  <si>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</si>
  <si>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</si>
  <si>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</si>
  <si>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</si>
  <si>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</si>
  <si>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</si>
  <si>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</si>
  <si>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</si>
  <si>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</si>
  <si>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</si>
  <si>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</si>
  <si>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</si>
  <si>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</si>
  <si>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</si>
  <si>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</si>
  <si>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</si>
  <si>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</si>
  <si>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</si>
  <si>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</si>
  <si>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</si>
  <si>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</si>
  <si>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</si>
  <si>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</si>
  <si>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</si>
  <si>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</si>
  <si>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</si>
  <si>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</si>
  <si>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</si>
  <si>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</si>
  <si>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</si>
  <si>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</si>
  <si>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</si>
  <si>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</si>
  <si>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</si>
  <si>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</si>
  <si>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</si>
  <si>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</si>
  <si>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</si>
  <si>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</si>
  <si>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</si>
  <si>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</si>
  <si>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</si>
  <si>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</si>
  <si>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</si>
  <si>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</si>
  <si>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</si>
  <si>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</si>
  <si>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</si>
  <si>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</si>
  <si>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</si>
  <si>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</si>
  <si>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</si>
  <si>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</si>
  <si>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</si>
  <si>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</si>
  <si>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</si>
  <si>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</si>
  <si>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</si>
  <si>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</si>
  <si>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</si>
  <si>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</si>
  <si>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</si>
  <si>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</si>
  <si>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</si>
  <si>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</si>
  <si>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</si>
  <si>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</si>
  <si>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</si>
  <si>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</si>
  <si>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</si>
  <si>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</si>
  <si>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</si>
  <si>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</si>
  <si>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</si>
  <si>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</si>
  <si>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</si>
  <si>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</si>
  <si>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</si>
  <si>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</si>
  <si>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</si>
  <si>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</si>
  <si>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</si>
  <si>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</si>
  <si>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</si>
  <si>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</si>
  <si>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</si>
  <si>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</si>
  <si>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</si>
  <si>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</si>
  <si>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</si>
  <si>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</si>
  <si>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</si>
  <si>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</si>
  <si>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</si>
  <si>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</si>
  <si>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</si>
  <si>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</si>
  <si>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</si>
  <si>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</si>
  <si>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</si>
  <si>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</si>
  <si>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</si>
  <si>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</si>
  <si>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</si>
  <si>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</si>
  <si>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</si>
  <si>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</si>
  <si>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</si>
  <si>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</si>
  <si>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</si>
  <si>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</si>
  <si>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</si>
  <si>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</si>
  <si>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</si>
  <si>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</si>
  <si>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</si>
  <si>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</si>
  <si>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</si>
  <si>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</si>
  <si>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</si>
  <si>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</si>
  <si>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</si>
  <si>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</si>
  <si>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</si>
  <si>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</si>
  <si>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</si>
  <si>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</si>
  <si>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</si>
  <si>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</si>
  <si>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</si>
  <si>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</si>
  <si>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</si>
  <si>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</si>
  <si>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</si>
  <si>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</si>
  <si>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</si>
  <si>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</si>
  <si>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</si>
  <si>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</si>
  <si>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</si>
  <si>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</si>
  <si>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</si>
  <si>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</si>
  <si>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</si>
  <si>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</si>
  <si>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</si>
  <si>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</si>
  <si>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</si>
  <si>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</si>
  <si>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</si>
  <si>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</si>
  <si>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</si>
  <si>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</si>
  <si>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</si>
  <si>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</si>
  <si>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</si>
  <si>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</si>
  <si>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</si>
  <si>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</si>
  <si>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</si>
  <si>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</si>
  <si>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</si>
  <si>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</si>
  <si>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</si>
  <si>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</si>
  <si>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</si>
  <si>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</si>
  <si>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</si>
  <si>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</si>
  <si>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</si>
  <si>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</si>
  <si>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</si>
  <si>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</si>
  <si>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</si>
  <si>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</si>
  <si>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</si>
  <si>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</si>
  <si>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</si>
  <si>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</si>
  <si>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</si>
  <si>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</si>
  <si>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</si>
  <si>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</si>
  <si>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</si>
  <si>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</si>
  <si>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</si>
  <si>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</si>
  <si>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</si>
  <si>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</si>
  <si>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</si>
  <si>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</si>
  <si>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</si>
  <si>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</si>
  <si>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</si>
  <si>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</si>
  <si>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</si>
  <si>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</si>
  <si>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</si>
  <si>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</si>
  <si>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</si>
  <si>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</si>
  <si>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</si>
  <si>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</si>
  <si>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</si>
  <si>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</si>
  <si>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</si>
  <si>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</si>
  <si>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</si>
  <si>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</si>
  <si>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</si>
  <si>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</si>
  <si>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</si>
  <si>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</si>
  <si>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</si>
  <si>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</si>
  <si>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</si>
  <si>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</si>
  <si>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</si>
  <si>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</si>
  <si>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</si>
  <si>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</si>
  <si>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</si>
  <si>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</si>
  <si>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</si>
  <si>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</si>
  <si>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</si>
  <si>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</si>
  <si>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</si>
  <si>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</si>
  <si>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</si>
  <si>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</si>
  <si>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</si>
  <si>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</si>
  <si>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</si>
  <si>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</si>
  <si>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</si>
  <si>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</si>
  <si>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</si>
  <si>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</si>
  <si>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</si>
  <si>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</si>
  <si>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</si>
  <si>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</si>
  <si>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</si>
  <si>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</si>
  <si>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</si>
  <si>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</si>
  <si>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</si>
  <si>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</si>
  <si>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</si>
  <si>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</si>
  <si>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</si>
  <si>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</si>
  <si>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</si>
  <si>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</si>
  <si>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</si>
  <si>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</si>
  <si>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</si>
  <si>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</si>
  <si>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</si>
  <si>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</si>
  <si>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</si>
  <si>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</si>
  <si>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</si>
  <si>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</si>
  <si>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</si>
  <si>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</si>
  <si>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</si>
  <si>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</si>
  <si>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</si>
  <si>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</si>
  <si>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</si>
  <si>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</si>
  <si>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</si>
  <si>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</si>
  <si>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</si>
  <si>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</si>
  <si>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</si>
  <si>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</si>
  <si>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</si>
  <si>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</si>
  <si>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</si>
  <si>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</si>
  <si>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</si>
  <si>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</si>
  <si>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</si>
  <si>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</si>
  <si>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</si>
  <si>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</si>
  <si>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</si>
  <si>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</si>
  <si>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</si>
  <si>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</si>
  <si>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</si>
  <si>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</si>
  <si>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</si>
  <si>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</si>
  <si>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</si>
  <si>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</si>
  <si>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</si>
  <si>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</si>
  <si>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</si>
  <si>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</si>
  <si>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</si>
  <si>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</si>
  <si>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</si>
  <si>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</si>
  <si>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</si>
  <si>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</si>
  <si>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</si>
  <si>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</si>
  <si>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</si>
  <si>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</si>
  <si>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</si>
  <si>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</si>
  <si>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</si>
  <si>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</si>
  <si>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</si>
  <si>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</si>
  <si>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</si>
  <si>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</si>
  <si>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</si>
  <si>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</si>
  <si>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</si>
  <si>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</si>
  <si>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</si>
  <si>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</si>
  <si>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</si>
  <si>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</si>
  <si>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</si>
  <si>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</si>
  <si>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</si>
  <si>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</si>
  <si>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</si>
  <si>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</si>
  <si>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</si>
  <si>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</si>
  <si>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</si>
  <si>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</si>
  <si>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</si>
  <si>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</si>
  <si>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</si>
  <si>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</si>
  <si>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</si>
  <si>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</si>
  <si>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</si>
  <si>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</si>
  <si>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</si>
  <si>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</si>
  <si>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</si>
  <si>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</si>
  <si>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</si>
  <si>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</si>
  <si>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</si>
  <si>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</si>
  <si>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</si>
  <si>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</si>
  <si>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</si>
  <si>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</si>
  <si>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</si>
  <si>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</si>
  <si>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</si>
  <si>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</si>
  <si>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</si>
  <si>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</si>
  <si>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</si>
  <si>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</si>
  <si>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</si>
  <si>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</si>
  <si>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</si>
  <si>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</si>
  <si>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</si>
  <si>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</si>
  <si>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</si>
  <si>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</si>
  <si>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</si>
  <si>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</si>
  <si>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</si>
  <si>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</si>
  <si>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</si>
  <si>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</si>
  <si>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</si>
  <si>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</si>
  <si>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</si>
  <si>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</si>
  <si>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</si>
  <si>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</si>
  <si>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</si>
  <si>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</si>
  <si>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</si>
  <si>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</si>
  <si>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</si>
  <si>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</si>
  <si>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</si>
  <si>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</si>
  <si>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</si>
  <si>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</si>
  <si>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</si>
  <si>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</si>
  <si>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</si>
  <si>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</si>
  <si>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</si>
  <si>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</si>
  <si>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</si>
  <si>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</si>
  <si>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</si>
  <si>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</si>
  <si>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</si>
  <si>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</si>
  <si>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</si>
  <si>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</si>
  <si>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</si>
  <si>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</si>
  <si>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</si>
  <si>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</si>
  <si>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</si>
  <si>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</si>
  <si>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</si>
  <si>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</si>
  <si>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</si>
  <si>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</si>
  <si>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</si>
  <si>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</si>
  <si>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</si>
  <si>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</si>
  <si>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</si>
  <si>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</si>
  <si>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</si>
  <si>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</si>
  <si>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</si>
  <si>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</si>
  <si>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</si>
  <si>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</si>
  <si>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</si>
  <si>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</si>
  <si>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</si>
  <si>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</si>
  <si>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</si>
  <si>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</si>
  <si>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</si>
  <si>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</si>
  <si>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</si>
  <si>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</si>
  <si>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</si>
  <si>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</si>
  <si>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</si>
  <si>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</si>
  <si>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</si>
  <si>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</si>
  <si>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</si>
  <si>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</si>
  <si>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</si>
  <si>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</si>
  <si>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</si>
  <si>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</si>
  <si>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</si>
  <si>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</si>
  <si>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</si>
  <si>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</si>
  <si>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</si>
  <si>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</si>
  <si>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</si>
  <si>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</si>
  <si>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</si>
  <si>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</si>
  <si>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</si>
  <si>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</si>
  <si>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</si>
  <si>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</si>
  <si>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</si>
  <si>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</si>
  <si>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</si>
  <si>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</si>
  <si>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</si>
  <si>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</si>
  <si>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</si>
  <si>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</si>
  <si>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</si>
  <si>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</si>
  <si>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</si>
  <si>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</si>
  <si>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</si>
  <si>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</si>
  <si>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</si>
  <si>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</si>
  <si>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</si>
  <si>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</si>
  <si>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</si>
  <si>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</si>
  <si>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</si>
  <si>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</si>
  <si>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</si>
  <si>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</si>
  <si>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</si>
  <si>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</si>
  <si>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</si>
  <si>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</si>
  <si>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</si>
  <si>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</si>
  <si>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</si>
  <si>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</si>
  <si>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</si>
  <si>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</si>
  <si>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</si>
  <si>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</si>
  <si>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</si>
  <si>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</si>
  <si>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</si>
  <si>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</si>
  <si>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</si>
  <si>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</si>
  <si>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</si>
  <si>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</si>
  <si>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</si>
  <si>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</si>
  <si>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</si>
  <si>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</si>
  <si>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</si>
  <si>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</si>
  <si>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</si>
  <si>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</si>
  <si>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</si>
  <si>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</si>
  <si>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</si>
  <si>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</si>
  <si>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</si>
  <si>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</si>
  <si>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</si>
  <si>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</si>
  <si>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</si>
  <si>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</si>
  <si>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</si>
  <si>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</si>
  <si>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</si>
  <si>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</si>
  <si>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</si>
  <si>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</si>
  <si>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</si>
  <si>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</si>
  <si>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</si>
  <si>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</si>
  <si>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</si>
  <si>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</si>
  <si>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</si>
  <si>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</si>
  <si>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</si>
  <si>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</si>
  <si>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</si>
  <si>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</si>
  <si>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</si>
  <si>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</si>
  <si>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</si>
  <si>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</si>
  <si>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</si>
  <si>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</si>
  <si>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</si>
  <si>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</si>
  <si>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</si>
  <si>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</si>
  <si>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</si>
  <si>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</si>
  <si>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</si>
  <si>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</si>
  <si>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</si>
  <si>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</si>
  <si>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</si>
  <si>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</si>
  <si>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</si>
  <si>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</si>
  <si>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</si>
  <si>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</si>
  <si>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</si>
  <si>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</si>
  <si>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</si>
  <si>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</si>
  <si>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</si>
  <si>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</si>
  <si>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</si>
  <si>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</si>
  <si>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</si>
  <si>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</si>
  <si>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</si>
  <si>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</si>
  <si>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</si>
  <si>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</si>
  <si>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</si>
  <si>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</si>
  <si>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</si>
  <si>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</si>
  <si>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</si>
  <si>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</si>
  <si>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</si>
  <si>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</si>
  <si>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</si>
  <si>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</si>
  <si>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</si>
  <si>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</si>
  <si>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</si>
  <si>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</si>
  <si>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</si>
  <si>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</si>
  <si>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</si>
  <si>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</si>
  <si>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</si>
  <si>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</si>
  <si>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</si>
  <si>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</si>
  <si>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</si>
  <si>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</si>
  <si>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</si>
  <si>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</si>
  <si>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</si>
  <si>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</si>
  <si>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</si>
  <si>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</si>
  <si>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</si>
  <si>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</si>
  <si>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</si>
  <si>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</si>
  <si>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</si>
  <si>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</si>
  <si>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</si>
  <si>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</si>
  <si>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</si>
  <si>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</si>
  <si>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</si>
  <si>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</si>
  <si>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</si>
  <si>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</si>
  <si>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</si>
  <si>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</si>
  <si>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</si>
  <si>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</si>
  <si>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</si>
  <si>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</si>
  <si>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</si>
  <si>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</si>
  <si>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</si>
  <si>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</si>
  <si>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</si>
  <si>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</si>
  <si>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</si>
  <si>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</si>
  <si>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</si>
  <si>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</si>
  <si>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</si>
  <si>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</si>
  <si>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</si>
  <si>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</si>
  <si>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</si>
  <si>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</si>
  <si>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</si>
  <si>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</si>
  <si>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</si>
  <si>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</si>
  <si>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</si>
  <si>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</si>
  <si>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</si>
  <si>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</si>
  <si>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</si>
  <si>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</si>
  <si>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</si>
  <si>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</si>
  <si>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</si>
  <si>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</si>
  <si>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</si>
  <si>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</si>
  <si>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</si>
  <si>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</si>
  <si>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</si>
  <si>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</si>
  <si>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</si>
  <si>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</si>
  <si>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</si>
  <si>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</si>
  <si>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</si>
  <si>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</si>
  <si>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</si>
  <si>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</si>
  <si>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</si>
  <si>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</si>
  <si>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</si>
  <si>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</si>
  <si>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</si>
  <si>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</si>
  <si>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</si>
  <si>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</si>
  <si>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</si>
  <si>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</si>
  <si>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</si>
  <si>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</si>
  <si>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</si>
  <si>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</si>
  <si>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</si>
  <si>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</si>
  <si>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</si>
  <si>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</si>
  <si>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</si>
  <si>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</si>
  <si>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</si>
  <si>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</si>
  <si>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</si>
  <si>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</si>
  <si>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</si>
  <si>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</si>
  <si>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</si>
  <si>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</si>
  <si>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</si>
  <si>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</si>
  <si>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</si>
  <si>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</si>
  <si>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</si>
  <si>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</si>
  <si>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</si>
  <si>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</si>
  <si>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</si>
  <si>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</si>
  <si>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</si>
  <si>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</si>
  <si>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</si>
  <si>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</si>
  <si>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</si>
  <si>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</si>
  <si>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</si>
  <si>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</si>
  <si>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</si>
  <si>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</si>
  <si>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</si>
  <si>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</si>
  <si>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</si>
  <si>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</si>
  <si>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</si>
  <si>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</si>
  <si>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</si>
  <si>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</si>
  <si>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</si>
  <si>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</si>
  <si>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</si>
  <si>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</si>
  <si>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</si>
  <si>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</si>
  <si>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</si>
  <si>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</si>
  <si>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</si>
  <si>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</si>
  <si>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</si>
  <si>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</si>
  <si>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</si>
  <si>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</si>
  <si>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</si>
  <si>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</si>
  <si>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</si>
  <si>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</si>
  <si>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</si>
  <si>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</si>
  <si>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</si>
  <si>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</si>
  <si>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</si>
  <si>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</si>
  <si>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</si>
  <si>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</si>
  <si>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</si>
  <si>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</si>
  <si>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</si>
  <si>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</si>
  <si>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</si>
  <si>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</si>
  <si>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</si>
  <si>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</si>
  <si>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</si>
  <si>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</si>
  <si>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</si>
  <si>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</si>
  <si>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</si>
  <si>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</si>
  <si>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</si>
  <si>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</si>
  <si>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</si>
  <si>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</si>
  <si>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</si>
  <si>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</si>
  <si>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</si>
  <si>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</si>
  <si>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</si>
  <si>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</si>
  <si>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</si>
  <si>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</si>
  <si>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</si>
  <si>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</si>
  <si>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</si>
  <si>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</si>
  <si>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</si>
  <si>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</si>
  <si>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</si>
  <si>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</si>
  <si>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</si>
  <si>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</si>
  <si>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</si>
  <si>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</si>
  <si>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</si>
  <si>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</si>
  <si>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</si>
  <si>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</si>
  <si>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</si>
  <si>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</si>
  <si>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</si>
  <si>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</si>
  <si>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</si>
  <si>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</si>
  <si>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</si>
  <si>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</si>
  <si>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</si>
  <si>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</si>
  <si>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</si>
  <si>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</si>
  <si>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</si>
  <si>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</si>
  <si>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</si>
  <si>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</si>
  <si>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</si>
  <si>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</si>
  <si>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</si>
  <si>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</si>
  <si>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</si>
  <si>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</si>
  <si>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</si>
  <si>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</si>
  <si>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</si>
  <si>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</si>
  <si>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</si>
  <si>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</si>
  <si>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</si>
  <si>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</si>
  <si>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</si>
  <si>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</si>
  <si>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</si>
  <si>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</si>
  <si>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</si>
  <si>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</si>
  <si>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</si>
  <si>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</si>
  <si>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</si>
  <si>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</si>
  <si>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</si>
  <si>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</si>
  <si>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</si>
  <si>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</si>
  <si>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</si>
  <si>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</si>
  <si>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</si>
  <si>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</si>
  <si>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</si>
  <si>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</si>
  <si>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</si>
  <si>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</si>
  <si>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</si>
  <si>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</si>
  <si>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</si>
  <si>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</si>
  <si>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</si>
  <si>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</si>
  <si>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</si>
  <si>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</si>
  <si>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</si>
  <si>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</si>
  <si>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</si>
  <si>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</si>
  <si>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</si>
  <si>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</si>
  <si>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</si>
  <si>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</si>
  <si>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</si>
  <si>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</si>
  <si>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</si>
  <si>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</si>
  <si>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</si>
  <si>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</si>
  <si>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</si>
  <si>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</si>
  <si>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</si>
  <si>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</si>
  <si>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</si>
  <si>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</si>
  <si>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</si>
  <si>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</si>
  <si>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</si>
  <si>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</si>
  <si>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</si>
  <si>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</si>
  <si>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</si>
  <si>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</si>
  <si>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</si>
  <si>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</si>
  <si>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</si>
  <si>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</si>
  <si>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</si>
  <si>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</si>
  <si>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</si>
  <si>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</si>
  <si>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</si>
  <si>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</si>
  <si>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</si>
  <si>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</si>
  <si>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</si>
  <si>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</si>
  <si>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</si>
  <si>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</si>
  <si>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</si>
  <si>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</si>
  <si>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</si>
  <si>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</si>
  <si>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</si>
  <si>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</si>
  <si>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</si>
  <si>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</si>
  <si>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</si>
  <si>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</si>
  <si>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</si>
  <si>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</si>
  <si>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</si>
  <si>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</si>
  <si>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</si>
  <si>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</si>
  <si>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</si>
  <si>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</si>
  <si>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</si>
  <si>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</si>
  <si>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</si>
  <si>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</si>
  <si>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</si>
  <si>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</si>
  <si>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</si>
  <si>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</si>
  <si>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</si>
  <si>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</si>
  <si>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</si>
  <si>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</si>
  <si>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</si>
  <si>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</si>
  <si>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</si>
  <si>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</si>
  <si>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</si>
  <si>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</si>
  <si>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</si>
  <si>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</si>
  <si>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</si>
  <si>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</si>
  <si>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</si>
  <si>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</si>
  <si>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</si>
  <si>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</si>
  <si>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</si>
  <si>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</si>
  <si>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</si>
  <si>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</si>
  <si>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</si>
  <si>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</si>
  <si>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</si>
  <si>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</si>
  <si>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</si>
  <si>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</si>
  <si>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</si>
  <si>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</si>
  <si>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</si>
  <si>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</si>
  <si>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</si>
  <si>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</si>
  <si>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</si>
  <si>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</si>
  <si>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</si>
  <si>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</si>
  <si>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</si>
  <si>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</si>
  <si>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</si>
  <si>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</si>
  <si>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</si>
  <si>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</si>
  <si>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</si>
  <si>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</si>
  <si>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</si>
  <si>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</si>
  <si>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</si>
  <si>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</si>
  <si>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</si>
  <si>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</si>
  <si>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</si>
  <si>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</si>
  <si>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</si>
  <si>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</si>
  <si>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</si>
  <si>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</si>
  <si>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</si>
  <si>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</si>
  <si>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</si>
  <si>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</si>
  <si>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</si>
  <si>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</si>
  <si>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</si>
  <si>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</si>
  <si>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</si>
  <si>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</si>
  <si>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</si>
  <si>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</si>
  <si>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</si>
  <si>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</si>
  <si>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</si>
  <si>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</si>
  <si>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</si>
  <si>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</si>
  <si>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</si>
  <si>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</si>
  <si>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</si>
  <si>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</si>
  <si>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</si>
  <si>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</si>
  <si>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</si>
  <si>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</si>
  <si>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</si>
  <si>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</si>
  <si>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</si>
  <si>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</si>
  <si>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</si>
  <si>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</si>
  <si>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</si>
  <si>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</si>
  <si>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</si>
  <si>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</si>
  <si>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</si>
  <si>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</si>
  <si>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</si>
  <si>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</si>
  <si>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</si>
  <si>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</si>
  <si>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</si>
  <si>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</si>
  <si>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</si>
  <si>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</si>
  <si>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</si>
  <si>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</si>
  <si>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</si>
  <si>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</si>
  <si>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</si>
  <si>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</si>
  <si>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</si>
  <si>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</si>
  <si>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</si>
  <si>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</si>
  <si>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</si>
  <si>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</si>
  <si>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</si>
  <si>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</si>
  <si>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</si>
  <si>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</si>
  <si>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</si>
  <si>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</si>
  <si>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</si>
  <si>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</si>
  <si>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</si>
  <si>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</si>
  <si>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</si>
  <si>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</si>
  <si>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</si>
  <si>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</si>
  <si>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</si>
  <si>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</si>
  <si>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</si>
  <si>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</si>
  <si>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</si>
  <si>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</si>
  <si>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</si>
  <si>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</si>
  <si>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</si>
  <si>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</si>
  <si>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</si>
  <si>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</si>
  <si>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</si>
  <si>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</si>
  <si>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</si>
  <si>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</si>
  <si>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</si>
  <si>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</si>
  <si>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</si>
  <si>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</si>
  <si>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</si>
  <si>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</si>
  <si>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</si>
  <si>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</si>
  <si>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</si>
  <si>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</si>
  <si>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</si>
  <si>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</si>
  <si>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</si>
  <si>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</si>
  <si>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</si>
  <si>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</si>
  <si>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</si>
  <si>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</si>
  <si>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</si>
  <si>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</si>
  <si>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</si>
  <si>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</si>
  <si>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</si>
  <si>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</si>
  <si>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</si>
  <si>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</si>
  <si>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</si>
  <si>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</si>
  <si>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</si>
  <si>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</si>
  <si>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</si>
  <si>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</si>
  <si>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</si>
  <si>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</si>
  <si>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</si>
  <si>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</si>
  <si>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</si>
  <si>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</si>
  <si>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</si>
  <si>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</si>
  <si>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</si>
  <si>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</si>
  <si>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</si>
  <si>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</si>
  <si>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</si>
  <si>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</si>
  <si>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</si>
  <si>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</si>
  <si>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</si>
  <si>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</si>
  <si>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</si>
  <si>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</si>
  <si>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</si>
  <si>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</si>
  <si>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</si>
  <si>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</si>
  <si>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</si>
  <si>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</si>
  <si>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</si>
  <si>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</si>
  <si>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</si>
  <si>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</si>
  <si>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</si>
  <si>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</si>
  <si>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</si>
  <si>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</si>
  <si>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</si>
  <si>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</si>
  <si>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</si>
  <si>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</si>
  <si>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</si>
  <si>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</si>
  <si>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</si>
  <si>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</si>
  <si>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</si>
  <si>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</si>
  <si>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</si>
  <si>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</si>
  <si>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</si>
  <si>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</si>
  <si>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</si>
  <si>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</si>
  <si>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</si>
  <si>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</si>
  <si>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</si>
  <si>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</si>
  <si>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</si>
  <si>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</si>
  <si>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</si>
  <si>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</si>
  <si>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</si>
  <si>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</si>
  <si>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</si>
  <si>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</si>
  <si>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</si>
  <si>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</si>
  <si>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</si>
  <si>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</si>
  <si>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</si>
  <si>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</si>
  <si>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</si>
  <si>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</si>
  <si>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</si>
  <si>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</si>
  <si>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</si>
  <si>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</si>
  <si>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</si>
  <si>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</si>
  <si>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</si>
  <si>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</si>
  <si>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</si>
  <si>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</si>
  <si>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</si>
  <si>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</si>
  <si>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</si>
  <si>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</si>
  <si>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</si>
  <si>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</si>
  <si>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</si>
  <si>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</si>
  <si>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</si>
  <si>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</si>
  <si>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</si>
  <si>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</si>
  <si>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</si>
  <si>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</si>
  <si>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</si>
  <si>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</si>
  <si>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</si>
  <si>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</si>
  <si>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</si>
  <si>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</si>
  <si>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</si>
  <si>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</si>
  <si>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</si>
  <si>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</si>
  <si>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</si>
  <si>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</si>
  <si>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</si>
  <si>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</si>
  <si>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</si>
  <si>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</si>
  <si>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</si>
  <si>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</si>
  <si>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</si>
  <si>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</si>
  <si>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</si>
  <si>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</si>
  <si>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</si>
  <si>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</si>
  <si>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</si>
  <si>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</si>
  <si>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</si>
  <si>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</si>
  <si>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</si>
  <si>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</si>
  <si>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</si>
  <si>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</si>
  <si>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</si>
  <si>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</si>
  <si>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</si>
  <si>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</si>
  <si>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</si>
  <si>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</si>
  <si>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</si>
  <si>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</si>
  <si>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</si>
  <si>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</si>
  <si>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</si>
  <si>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</si>
  <si>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</si>
  <si>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</si>
  <si>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</si>
  <si>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</si>
  <si>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</si>
  <si>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</si>
  <si>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</si>
  <si>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</si>
  <si>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</si>
  <si>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</si>
  <si>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</si>
  <si>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</si>
  <si>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</si>
  <si>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</si>
  <si>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</si>
  <si>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</si>
  <si>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</si>
  <si>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</si>
  <si>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</si>
  <si>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</si>
  <si>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</si>
  <si>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</si>
  <si>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</si>
  <si>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</si>
  <si>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</si>
  <si>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</si>
  <si>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</si>
  <si>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</si>
  <si>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</si>
  <si>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</si>
  <si>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</si>
  <si>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</si>
  <si>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</si>
  <si>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</si>
  <si>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</si>
  <si>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</si>
  <si>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</si>
  <si>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</si>
  <si>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</si>
  <si>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</si>
  <si>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</si>
  <si>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</si>
  <si>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</si>
  <si>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</si>
  <si>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</si>
  <si>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</si>
  <si>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</si>
  <si>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</si>
  <si>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</si>
  <si>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</si>
  <si>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</si>
  <si>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</si>
  <si>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</si>
  <si>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</si>
  <si>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</si>
  <si>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</si>
  <si>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</si>
  <si>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</si>
  <si>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</si>
  <si>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</si>
  <si>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</si>
  <si>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</si>
  <si>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</si>
  <si>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</si>
  <si>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</si>
  <si>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</si>
  <si>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</si>
  <si>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</si>
  <si>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</si>
  <si>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</si>
  <si>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</si>
  <si>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</si>
  <si>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</si>
  <si>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</si>
  <si>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</si>
  <si>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</si>
  <si>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</si>
  <si>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</si>
  <si>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</si>
  <si>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</si>
  <si>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</si>
  <si>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</si>
  <si>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</si>
  <si>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</si>
  <si>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</si>
  <si>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</si>
  <si>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</si>
  <si>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</si>
  <si>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</si>
  <si>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</si>
  <si>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</si>
  <si>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</si>
  <si>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</si>
  <si>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</si>
  <si>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</si>
  <si>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</si>
  <si>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</si>
  <si>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</si>
  <si>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</si>
  <si>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</si>
  <si>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</si>
  <si>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</si>
  <si>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</si>
  <si>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</si>
  <si>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</si>
  <si>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</si>
  <si>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</si>
  <si>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</si>
  <si>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</si>
  <si>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</si>
  <si>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</si>
  <si>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</si>
  <si>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</si>
  <si>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</si>
  <si>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</si>
  <si>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</si>
  <si>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</si>
  <si>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</si>
  <si>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</si>
  <si>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</si>
  <si>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</si>
  <si>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</si>
  <si>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</si>
  <si>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</si>
  <si>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</si>
  <si>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</si>
  <si>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</si>
  <si>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</si>
  <si>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</si>
  <si>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</si>
  <si>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</si>
  <si>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</si>
  <si>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</si>
  <si>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</si>
  <si>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</si>
  <si>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</si>
  <si>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</si>
  <si>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</si>
  <si>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</si>
  <si>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</si>
  <si>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</si>
  <si>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</si>
  <si>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</si>
  <si>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</si>
  <si>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</si>
  <si>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</si>
  <si>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</si>
  <si>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</si>
  <si>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</si>
  <si>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</si>
  <si>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</si>
  <si>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</si>
  <si>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</si>
  <si>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</si>
  <si>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</si>
  <si>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</si>
  <si>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</si>
  <si>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</si>
  <si>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</si>
  <si>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</si>
  <si>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</si>
  <si>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</si>
  <si>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</si>
  <si>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</si>
  <si>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</si>
  <si>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</si>
  <si>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</si>
  <si>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</si>
  <si>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</si>
  <si>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</si>
  <si>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</si>
  <si>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</si>
  <si>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</si>
  <si>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</si>
  <si>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</si>
  <si>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</si>
  <si>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</si>
  <si>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</si>
  <si>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</si>
  <si>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</si>
  <si>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</si>
  <si>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</si>
  <si>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</si>
  <si>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</si>
  <si>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</si>
  <si>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</si>
  <si>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</si>
  <si>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</si>
  <si>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</si>
  <si>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</si>
  <si>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</si>
  <si>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</si>
  <si>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</si>
  <si>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</si>
  <si>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</si>
  <si>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</si>
  <si>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</si>
  <si>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</si>
  <si>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</si>
  <si>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</si>
  <si>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</si>
  <si>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</si>
  <si>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</si>
  <si>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</si>
  <si>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</si>
  <si>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</si>
  <si>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</si>
  <si>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</si>
  <si>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</si>
  <si>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</si>
  <si>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</si>
  <si>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</si>
  <si>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</si>
  <si>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</si>
  <si>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</si>
  <si>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</si>
  <si>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</si>
  <si>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</si>
  <si>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</si>
  <si>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</si>
  <si>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</si>
  <si>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</si>
  <si>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</si>
  <si>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</si>
  <si>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</si>
  <si>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</si>
  <si>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</si>
  <si>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</si>
  <si>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</si>
  <si>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</si>
  <si>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</si>
  <si>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</si>
  <si>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</si>
  <si>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</si>
  <si>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</si>
  <si>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</si>
  <si>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</si>
  <si>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</si>
  <si>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</si>
  <si>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</si>
  <si>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</si>
  <si>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</si>
  <si>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</si>
  <si>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</si>
  <si>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</si>
  <si>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</si>
  <si>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</si>
  <si>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</si>
  <si>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</si>
  <si>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</si>
  <si>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</si>
  <si>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</si>
  <si>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</si>
  <si>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</si>
  <si>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</si>
  <si>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</si>
  <si>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</si>
  <si>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</si>
  <si>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</si>
  <si>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</si>
  <si>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</si>
  <si>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</si>
  <si>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</si>
  <si>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</si>
  <si>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</si>
  <si>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</si>
  <si>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</si>
  <si>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</si>
  <si>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</si>
  <si>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</si>
  <si>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</si>
  <si>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</si>
  <si>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</si>
  <si>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</si>
  <si>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</si>
  <si>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</si>
  <si>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</si>
  <si>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</si>
  <si>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</si>
  <si>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</si>
  <si>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</si>
  <si>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</si>
  <si>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</si>
  <si>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</si>
  <si>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</si>
  <si>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</si>
  <si>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</si>
  <si>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</si>
  <si>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</si>
  <si>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</si>
  <si>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</si>
  <si>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</si>
  <si>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</si>
  <si>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</si>
  <si>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</si>
  <si>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</si>
  <si>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</si>
  <si>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</si>
  <si>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</si>
  <si>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</si>
  <si>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</si>
  <si>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</si>
  <si>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</si>
  <si>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</si>
  <si>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</si>
  <si>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</si>
  <si>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</si>
  <si>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</si>
  <si>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</si>
  <si>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</si>
  <si>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</si>
  <si>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</si>
  <si>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</si>
  <si>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</si>
  <si>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</si>
  <si>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</si>
  <si>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</si>
  <si>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</si>
  <si>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</si>
  <si>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</si>
  <si>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</si>
  <si>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</si>
  <si>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</si>
  <si>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</si>
  <si>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</si>
  <si>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</si>
  <si>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</si>
  <si>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</si>
  <si>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</si>
  <si>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</si>
  <si>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</si>
  <si>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</si>
  <si>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</si>
  <si>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</si>
  <si>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</si>
  <si>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</si>
  <si>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</si>
  <si>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</si>
  <si>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</si>
  <si>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</si>
  <si>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</si>
  <si>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</si>
  <si>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</si>
  <si>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</si>
  <si>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</si>
  <si>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</si>
  <si>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</si>
  <si>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</si>
  <si>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</si>
  <si>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</si>
  <si>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</si>
  <si>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</si>
  <si>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</si>
  <si>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</si>
  <si>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</si>
  <si>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</si>
  <si>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</si>
  <si>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</si>
  <si>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</si>
  <si>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</si>
  <si>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</si>
  <si>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</si>
  <si>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</si>
  <si>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</si>
  <si>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</si>
  <si>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</si>
  <si>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</si>
  <si>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</si>
  <si>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</si>
  <si>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</si>
  <si>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</si>
  <si>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</si>
  <si>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</si>
  <si>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</si>
  <si>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</si>
  <si>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</si>
  <si>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</si>
  <si>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</si>
  <si>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</si>
  <si>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</si>
  <si>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</si>
  <si>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</si>
  <si>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</si>
  <si>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</si>
  <si>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</si>
  <si>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</si>
  <si>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</si>
  <si>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</si>
  <si>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</si>
  <si>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</si>
  <si>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</si>
  <si>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</si>
  <si>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</si>
  <si>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</si>
  <si>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</si>
  <si>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</si>
  <si>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</si>
  <si>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</si>
  <si>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</si>
  <si>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</si>
  <si>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</si>
  <si>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</si>
  <si>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</si>
  <si>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</si>
  <si>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</si>
  <si>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</si>
  <si>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</si>
  <si>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</si>
  <si>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</si>
  <si>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</si>
  <si>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</si>
  <si>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</si>
  <si>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</si>
  <si>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</si>
  <si>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</si>
  <si>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</si>
  <si>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</si>
  <si>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</si>
  <si>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</si>
  <si>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</si>
  <si>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</si>
  <si>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</si>
  <si>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</si>
  <si>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</si>
  <si>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</si>
  <si>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</si>
  <si>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</si>
  <si>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</si>
  <si>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</si>
  <si>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</si>
  <si>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</si>
  <si>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</si>
  <si>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</si>
  <si>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</si>
  <si>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</si>
  <si>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</si>
  <si>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</si>
  <si>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</si>
  <si>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</si>
  <si>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</si>
  <si>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</si>
  <si>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</si>
  <si>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</si>
  <si>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</si>
  <si>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</si>
  <si>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</si>
  <si>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</si>
  <si>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</si>
  <si>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</si>
  <si>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</si>
  <si>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</si>
  <si>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</si>
  <si>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</si>
  <si>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</si>
  <si>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</si>
  <si>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</si>
  <si>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</si>
  <si>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</si>
  <si>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</si>
  <si>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</si>
  <si>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</si>
  <si>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</si>
  <si>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</si>
  <si>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</si>
  <si>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</si>
  <si>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</si>
  <si>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</si>
  <si>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</si>
  <si>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</si>
  <si>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</si>
  <si>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</si>
  <si>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</si>
  <si>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</si>
  <si>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</si>
  <si>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</si>
  <si>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</si>
  <si>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</si>
  <si>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</si>
  <si>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</si>
  <si>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</si>
  <si>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</si>
  <si>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</si>
  <si>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</si>
  <si>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</si>
  <si>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</si>
  <si>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</si>
  <si>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</si>
  <si>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</si>
  <si>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</si>
  <si>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</si>
  <si>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</si>
  <si>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</si>
  <si>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</si>
  <si>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</si>
  <si>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</si>
  <si>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</si>
  <si>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</si>
  <si>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</si>
  <si>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</si>
  <si>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</si>
  <si>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</si>
  <si>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</si>
  <si>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</si>
  <si>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</si>
  <si>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</si>
  <si>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</si>
  <si>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</si>
  <si>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</si>
  <si>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</si>
  <si>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</si>
  <si>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</si>
  <si>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</si>
  <si>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</si>
  <si>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</si>
  <si>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</si>
  <si>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</si>
  <si>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</si>
  <si>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</si>
  <si>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</si>
  <si>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</si>
  <si>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</si>
  <si>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</si>
  <si>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</si>
  <si>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</si>
  <si>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</si>
  <si>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</si>
  <si>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</si>
  <si>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</si>
  <si>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</si>
  <si>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</si>
  <si>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</si>
  <si>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</si>
  <si>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</si>
  <si>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</si>
  <si>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</si>
  <si>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</si>
  <si>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</si>
  <si>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</si>
  <si>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</si>
  <si>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</si>
  <si>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</si>
  <si>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</si>
  <si>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</si>
  <si>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</si>
  <si>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</si>
  <si>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</si>
  <si>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</si>
  <si>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</si>
  <si>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</si>
  <si>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</si>
  <si>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</si>
  <si>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</si>
  <si>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</si>
  <si>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</si>
  <si>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</si>
  <si>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</si>
  <si>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</si>
  <si>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</si>
  <si>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</si>
  <si>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</si>
  <si>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</si>
  <si>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</si>
  <si>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</si>
  <si>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</si>
  <si>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</si>
  <si>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</si>
  <si>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</si>
  <si>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</si>
  <si>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</si>
  <si>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</si>
  <si>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</si>
  <si>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</si>
  <si>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</si>
  <si>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</si>
  <si>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</si>
  <si>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</si>
  <si>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</si>
  <si>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</si>
  <si>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</si>
  <si>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</si>
  <si>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</si>
  <si>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</si>
  <si>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</si>
  <si>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</si>
  <si>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</si>
  <si>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</si>
  <si>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</si>
  <si>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</si>
  <si>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</si>
  <si>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</si>
  <si>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</si>
  <si>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</si>
  <si>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</si>
  <si>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</si>
  <si>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</si>
  <si>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</si>
  <si>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</si>
  <si>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</si>
  <si>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</si>
  <si>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</si>
  <si>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</si>
  <si>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</si>
  <si>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</si>
  <si>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</si>
  <si>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</si>
  <si>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</si>
  <si>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</si>
  <si>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</si>
  <si>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</si>
  <si>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</si>
  <si>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</si>
  <si>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</si>
  <si>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</si>
  <si>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</si>
  <si>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</si>
  <si>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</si>
  <si>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</si>
  <si>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</si>
  <si>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</si>
  <si>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</si>
  <si>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</si>
  <si>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</si>
  <si>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</si>
  <si>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</si>
  <si>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</si>
  <si>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</si>
  <si>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</si>
  <si>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</si>
  <si>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</si>
  <si>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</si>
  <si>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</si>
  <si>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</si>
  <si>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</si>
  <si>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</si>
  <si>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</si>
  <si>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</si>
  <si>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</si>
  <si>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</si>
  <si>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</si>
  <si>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</si>
  <si>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</si>
  <si>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</si>
  <si>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</si>
  <si>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</si>
  <si>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</si>
  <si>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</si>
  <si>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</si>
  <si>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</si>
  <si>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</si>
  <si>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</si>
  <si>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</si>
  <si>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</si>
  <si>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</si>
  <si>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</si>
  <si>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</si>
  <si>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</si>
  <si>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</si>
  <si>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</si>
  <si>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</si>
  <si>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</si>
  <si>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</si>
  <si>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</si>
  <si>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</si>
  <si>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</si>
  <si>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</si>
  <si>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</si>
  <si>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</si>
  <si>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</si>
  <si>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</si>
  <si>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</si>
  <si>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</si>
  <si>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</si>
  <si>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</si>
  <si>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</si>
  <si>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</si>
  <si>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</si>
  <si>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</si>
  <si>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</si>
  <si>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</si>
  <si>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</si>
  <si>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</si>
  <si>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</si>
  <si>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</si>
  <si>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</si>
  <si>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</si>
  <si>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</si>
  <si>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</si>
  <si>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</si>
  <si>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</si>
  <si>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</si>
  <si>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</si>
  <si>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</si>
  <si>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</si>
  <si>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</si>
  <si>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</si>
  <si>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</si>
  <si>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</si>
  <si>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</si>
  <si>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</si>
  <si>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</si>
  <si>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</si>
  <si>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</si>
  <si>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</si>
  <si>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</si>
  <si>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</si>
  <si>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</si>
  <si>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</si>
  <si>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</si>
  <si>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</si>
  <si>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</si>
  <si>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</si>
  <si>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</si>
  <si>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</si>
  <si>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</si>
  <si>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</si>
  <si>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</si>
  <si>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</si>
  <si>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</si>
  <si>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</si>
  <si>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</si>
  <si>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</si>
  <si>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</si>
  <si>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</si>
  <si>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</si>
  <si>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</si>
  <si>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</si>
  <si>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</si>
  <si>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</si>
  <si>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</si>
  <si>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</si>
  <si>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</si>
  <si>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</si>
  <si>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</si>
  <si>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</si>
  <si>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</si>
  <si>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</si>
  <si>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</si>
  <si>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</si>
  <si>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</si>
  <si>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</si>
  <si>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</si>
  <si>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</si>
  <si>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</si>
  <si>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</si>
  <si>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</si>
  <si>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</si>
  <si>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</si>
  <si>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</si>
  <si>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</si>
  <si>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</si>
  <si>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</si>
  <si>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</si>
  <si>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</si>
  <si>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</si>
  <si>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</si>
  <si>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</si>
  <si>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</si>
  <si>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</si>
  <si>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</si>
  <si>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</si>
  <si>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</si>
  <si>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</si>
  <si>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</si>
  <si>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</si>
  <si>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</si>
  <si>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</si>
  <si>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</si>
  <si>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</si>
  <si>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</si>
  <si>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</si>
  <si>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</si>
  <si>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</si>
  <si>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</si>
  <si>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</si>
  <si>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</si>
  <si>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</si>
  <si>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</si>
  <si>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</si>
  <si>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</si>
  <si>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</si>
  <si>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</si>
  <si>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</si>
  <si>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</si>
  <si>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</si>
  <si>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</si>
  <si>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</si>
  <si>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</si>
  <si>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</si>
  <si>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</si>
  <si>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</si>
  <si>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</si>
  <si>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</si>
  <si>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</si>
  <si>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</si>
  <si>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</si>
  <si>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</si>
  <si>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</si>
  <si>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</si>
  <si>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</si>
  <si>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</si>
  <si>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</si>
  <si>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</si>
  <si>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</si>
  <si>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</si>
  <si>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</si>
  <si>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</si>
  <si>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</si>
  <si>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</si>
  <si>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</si>
  <si>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</si>
  <si>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</si>
  <si>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</si>
  <si>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</si>
  <si>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</si>
  <si>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</si>
  <si>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</si>
  <si>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</si>
  <si>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</si>
  <si>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</si>
  <si>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</si>
  <si>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</si>
  <si>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</si>
  <si>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</si>
  <si>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</si>
  <si>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</si>
  <si>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</si>
  <si>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</si>
  <si>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</si>
  <si>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</si>
  <si>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</si>
  <si>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</si>
  <si>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</si>
  <si>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</si>
  <si>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</si>
  <si>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</si>
  <si>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</si>
  <si>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</si>
  <si>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</si>
  <si>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</si>
  <si>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</si>
  <si>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</si>
  <si>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</si>
  <si>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</si>
  <si>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</si>
  <si>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</si>
  <si>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</si>
  <si>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</si>
  <si>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</si>
  <si>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</si>
  <si>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</si>
  <si>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</si>
  <si>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</si>
  <si>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</si>
  <si>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</si>
  <si>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</si>
  <si>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</si>
  <si>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</si>
  <si>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</si>
  <si>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</si>
  <si>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</si>
  <si>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</si>
  <si>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</si>
  <si>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</si>
  <si>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</si>
  <si>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</si>
  <si>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</si>
  <si>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</si>
  <si>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</si>
  <si>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</si>
  <si>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</si>
  <si>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</si>
  <si>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</si>
  <si>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</si>
  <si>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</si>
  <si>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</si>
  <si>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</si>
  <si>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</si>
  <si>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</si>
  <si>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</si>
  <si>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</si>
  <si>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</si>
  <si>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</si>
  <si>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</si>
  <si>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</si>
  <si>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</si>
  <si>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</si>
  <si>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</si>
  <si>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</si>
  <si>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</si>
  <si>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</si>
  <si>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</si>
  <si>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</si>
  <si>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</si>
  <si>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</si>
  <si>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</si>
  <si>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</si>
  <si>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</si>
  <si>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</si>
  <si>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</si>
  <si>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</si>
  <si>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</si>
  <si>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</si>
  <si>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</si>
  <si>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</si>
  <si>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</si>
  <si>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</si>
  <si>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</si>
  <si>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</si>
  <si>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</si>
  <si>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</si>
  <si>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</si>
  <si>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</si>
  <si>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</si>
  <si>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</si>
  <si>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</si>
  <si>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</si>
  <si>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</si>
  <si>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</si>
  <si>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</si>
  <si>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</si>
  <si>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</si>
  <si>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</si>
  <si>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</si>
  <si>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</si>
  <si>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</si>
  <si>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</si>
  <si>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</si>
  <si>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</si>
  <si>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</si>
  <si>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</si>
  <si>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</si>
  <si>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</si>
  <si>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</si>
  <si>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</si>
  <si>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</si>
  <si>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</si>
  <si>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</si>
  <si>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</si>
  <si>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</si>
  <si>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</si>
  <si>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</si>
  <si>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</si>
  <si>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</si>
  <si>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</si>
  <si>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</si>
  <si>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</si>
  <si>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</si>
  <si>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</si>
  <si>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</si>
  <si>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</si>
  <si>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</si>
  <si>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</si>
  <si>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</si>
  <si>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</si>
  <si>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</si>
  <si>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</si>
  <si>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</si>
  <si>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</si>
  <si>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</si>
  <si>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</si>
  <si>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</si>
  <si>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</si>
  <si>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</si>
  <si>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</si>
  <si>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</si>
  <si>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</si>
  <si>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</si>
  <si>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</si>
  <si>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</si>
  <si>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</si>
  <si>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</si>
  <si>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</si>
  <si>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</si>
  <si>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</si>
  <si>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</si>
  <si>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</si>
  <si>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</si>
  <si>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</si>
  <si>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</si>
  <si>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</si>
  <si>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</si>
  <si>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</si>
  <si>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</si>
  <si>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</si>
  <si>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</si>
  <si>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</si>
  <si>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</si>
  <si>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</si>
  <si>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</si>
  <si>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</si>
  <si>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ReservaC Norte</t>
  </si>
  <si>
    <t>GAVETA DE RECHAZO LLENA</t>
  </si>
  <si>
    <t xml:space="preserve">Brioso Luciano, Cristino </t>
  </si>
  <si>
    <t>GAVETA DE DEPOSITOS LLENA</t>
  </si>
  <si>
    <t>15 Enero de 2021</t>
  </si>
  <si>
    <t>335764476</t>
  </si>
  <si>
    <t>335764467</t>
  </si>
  <si>
    <t>335764441</t>
  </si>
  <si>
    <t>335764425</t>
  </si>
  <si>
    <t>335764257</t>
  </si>
  <si>
    <t>335764256</t>
  </si>
  <si>
    <t>335765027</t>
  </si>
  <si>
    <t>335765023</t>
  </si>
  <si>
    <t>335765013</t>
  </si>
  <si>
    <t>335765005</t>
  </si>
  <si>
    <t>335764983</t>
  </si>
  <si>
    <t>335764977</t>
  </si>
  <si>
    <t>335764975</t>
  </si>
  <si>
    <t>335764971</t>
  </si>
  <si>
    <t>335764970</t>
  </si>
  <si>
    <t>335764854</t>
  </si>
  <si>
    <t>335764837</t>
  </si>
  <si>
    <t>335764836</t>
  </si>
  <si>
    <t>335764830</t>
  </si>
  <si>
    <t>335764802</t>
  </si>
  <si>
    <t>335764801</t>
  </si>
  <si>
    <t>335764783</t>
  </si>
  <si>
    <t>335764777</t>
  </si>
  <si>
    <t>335764765</t>
  </si>
  <si>
    <t>335764739</t>
  </si>
  <si>
    <t>335764730</t>
  </si>
  <si>
    <t>335764726</t>
  </si>
  <si>
    <t>335764722</t>
  </si>
  <si>
    <t>335764720</t>
  </si>
  <si>
    <t>335764703</t>
  </si>
  <si>
    <t>335764697</t>
  </si>
  <si>
    <t>335764690</t>
  </si>
  <si>
    <t>335764689</t>
  </si>
  <si>
    <t>335764681</t>
  </si>
  <si>
    <t>15/1/2021  6:00  AM</t>
  </si>
  <si>
    <t>15/1/2021  17:00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</si>
</sst>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3"/>
      <tableStyleElement type="headerRow" dxfId="182"/>
      <tableStyleElement type="totalRow" dxfId="181"/>
      <tableStyleElement type="firstColumn" dxfId="180"/>
      <tableStyleElement type="lastColumn" dxfId="179"/>
      <tableStyleElement type="firstRowStripe" dxfId="178"/>
      <tableStyleElement type="firstColumnStripe" dxfId="17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9"/>
  <sheetViews>
    <sheetView tabSelected="1" zoomScale="85" zoomScaleNormal="85" workbookViewId="0">
      <pane ySplit="4" topLeftCell="A5" activePane="bottomLeft" state="frozen"/>
      <selection pane="bottomLeft" activeCell="C61" sqref="C61"/>
    </sheetView>
  </sheetViews>
  <sheetFormatPr baseColWidth="10" defaultColWidth="27.28515625" defaultRowHeight="15" x14ac:dyDescent="0.25"/>
  <cols>
    <col min="1" max="1" width="27.140625" style="70" customWidth="1"/>
    <col min="2" max="2" width="20.140625" style="117" bestFit="1" customWidth="1"/>
    <col min="3" max="3" width="17" style="47" bestFit="1" customWidth="1"/>
    <col min="4" max="4" width="29.28515625" style="70" customWidth="1"/>
    <col min="5" max="5" width="12.28515625" style="84" bestFit="1" customWidth="1"/>
    <col min="6" max="6" width="11.85546875" style="48" customWidth="1"/>
    <col min="7" max="7" width="60.85546875" style="48" customWidth="1"/>
    <col min="8" max="11" width="5.7109375" style="48" customWidth="1"/>
    <col min="12" max="12" width="52.42578125" style="48" customWidth="1"/>
    <col min="13" max="13" width="20" style="70" bestFit="1" customWidth="1"/>
    <col min="14" max="14" width="17.5703125" style="86" customWidth="1"/>
    <col min="15" max="15" width="38.140625" style="86" customWidth="1"/>
    <col min="16" max="16" width="25.140625" style="74" customWidth="1"/>
    <col min="17" max="17" width="52.42578125" style="66" bestFit="1" customWidth="1"/>
    <col min="18" max="18" width="2.28515625" style="45" bestFit="1" customWidth="1"/>
    <col min="19" max="16384" width="27.28515625" style="45"/>
  </cols>
  <sheetData>
    <row r="1" spans="1:17" ht="18" x14ac:dyDescent="0.25">
      <c r="A1" s="121" t="s">
        <v>2161</v>
      </c>
      <c r="B1" s="121"/>
      <c r="C1" s="121"/>
      <c r="D1" s="121"/>
      <c r="E1" s="122"/>
      <c r="F1" s="122"/>
      <c r="G1" s="122"/>
      <c r="H1" s="122"/>
      <c r="I1" s="122"/>
      <c r="J1" s="122"/>
      <c r="K1" s="122"/>
      <c r="L1" s="121"/>
      <c r="M1" s="121"/>
      <c r="N1" s="121"/>
      <c r="O1" s="121"/>
      <c r="P1" s="121"/>
      <c r="Q1" s="121"/>
    </row>
    <row r="2" spans="1:17" ht="18" x14ac:dyDescent="0.25">
      <c r="A2" s="119" t="s">
        <v>2158</v>
      </c>
      <c r="B2" s="119"/>
      <c r="C2" s="119"/>
      <c r="D2" s="119"/>
      <c r="E2" s="120"/>
      <c r="F2" s="120"/>
      <c r="G2" s="120"/>
      <c r="H2" s="120"/>
      <c r="I2" s="120"/>
      <c r="J2" s="120"/>
      <c r="K2" s="120"/>
      <c r="L2" s="119"/>
      <c r="M2" s="119"/>
      <c r="N2" s="119"/>
      <c r="O2" s="119"/>
      <c r="P2" s="119"/>
      <c r="Q2" s="119"/>
    </row>
    <row r="3" spans="1:17" ht="18.75" thickBot="1" x14ac:dyDescent="0.3">
      <c r="A3" s="123" t="s">
        <v>2504</v>
      </c>
      <c r="B3" s="123"/>
      <c r="C3" s="123"/>
      <c r="D3" s="123"/>
      <c r="E3" s="124"/>
      <c r="F3" s="124"/>
      <c r="G3" s="124"/>
      <c r="H3" s="124"/>
      <c r="I3" s="124"/>
      <c r="J3" s="124"/>
      <c r="K3" s="124"/>
      <c r="L3" s="123"/>
      <c r="M3" s="123"/>
      <c r="N3" s="123"/>
      <c r="O3" s="123"/>
      <c r="P3" s="123"/>
      <c r="Q3" s="12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SUR</v>
      </c>
      <c r="B5" s="116" t="s">
        <v>2531</v>
      </c>
      <c r="C5" s="105">
        <v>44211.487997685188</v>
      </c>
      <c r="D5" s="104" t="s">
        <v>2189</v>
      </c>
      <c r="E5" s="100">
        <v>5</v>
      </c>
      <c r="F5" s="85" t="str">
        <f>VLOOKUP(E5,VIP!$A$2:$O11357,2,0)</f>
        <v>DRBR005</v>
      </c>
      <c r="G5" s="99" t="str">
        <f>VLOOKUP(E5,'LISTADO ATM'!$A$2:$B$893,2,0)</f>
        <v>ATM Oficina Autoservicio Villa Ofelia (San Juan)</v>
      </c>
      <c r="H5" s="99" t="str">
        <f>VLOOKUP(E5,VIP!$A$2:$O16278,7,FALSE)</f>
        <v>Si</v>
      </c>
      <c r="I5" s="99" t="str">
        <f>VLOOKUP(E5,VIP!$A$2:$O8243,8,FALSE)</f>
        <v>Si</v>
      </c>
      <c r="J5" s="99" t="str">
        <f>VLOOKUP(E5,VIP!$A$2:$O8193,8,FALSE)</f>
        <v>Si</v>
      </c>
      <c r="K5" s="99" t="str">
        <f>VLOOKUP(E5,VIP!$A$2:$O11767,6,0)</f>
        <v>NO</v>
      </c>
      <c r="L5" s="110" t="s">
        <v>2228</v>
      </c>
      <c r="M5" s="109" t="s">
        <v>2473</v>
      </c>
      <c r="N5" s="106" t="s">
        <v>2481</v>
      </c>
      <c r="O5" s="104" t="s">
        <v>2484</v>
      </c>
      <c r="P5" s="104"/>
      <c r="Q5" s="109" t="s">
        <v>2228</v>
      </c>
    </row>
    <row r="6" spans="1:17" ht="18" x14ac:dyDescent="0.25">
      <c r="A6" s="85" t="str">
        <f>VLOOKUP(E6,'LISTADO ATM'!$A$2:$C$894,3,0)</f>
        <v>NORTE</v>
      </c>
      <c r="B6" s="116">
        <v>335763124</v>
      </c>
      <c r="C6" s="105">
        <v>44210.329363425924</v>
      </c>
      <c r="D6" s="104" t="s">
        <v>2190</v>
      </c>
      <c r="E6" s="100">
        <v>154</v>
      </c>
      <c r="F6" s="85" t="str">
        <f>VLOOKUP(E6,VIP!$A$2:$O11295,2,0)</f>
        <v>DRBR154</v>
      </c>
      <c r="G6" s="99" t="str">
        <f>VLOOKUP(E6,'LISTADO ATM'!$A$2:$B$893,2,0)</f>
        <v xml:space="preserve">ATM Oficina Sánchez </v>
      </c>
      <c r="H6" s="99" t="str">
        <f>VLOOKUP(E6,VIP!$A$2:$O16216,7,FALSE)</f>
        <v>Si</v>
      </c>
      <c r="I6" s="99" t="str">
        <f>VLOOKUP(E6,VIP!$A$2:$O8181,8,FALSE)</f>
        <v>Si</v>
      </c>
      <c r="J6" s="99" t="str">
        <f>VLOOKUP(E6,VIP!$A$2:$O8131,8,FALSE)</f>
        <v>Si</v>
      </c>
      <c r="K6" s="99" t="str">
        <f>VLOOKUP(E6,VIP!$A$2:$O11705,6,0)</f>
        <v>SI</v>
      </c>
      <c r="L6" s="110" t="s">
        <v>2228</v>
      </c>
      <c r="M6" s="109" t="s">
        <v>2473</v>
      </c>
      <c r="N6" s="106" t="s">
        <v>2481</v>
      </c>
      <c r="O6" s="104" t="s">
        <v>2493</v>
      </c>
      <c r="P6" s="104"/>
      <c r="Q6" s="109" t="s">
        <v>2228</v>
      </c>
    </row>
    <row r="7" spans="1:17" ht="18" x14ac:dyDescent="0.25">
      <c r="A7" s="85" t="str">
        <f>VLOOKUP(E7,'LISTADO ATM'!$A$2:$C$894,3,0)</f>
        <v>DISTRITO NACIONAL</v>
      </c>
      <c r="B7" s="116">
        <v>335764231</v>
      </c>
      <c r="C7" s="105">
        <v>44210.810127314813</v>
      </c>
      <c r="D7" s="104" t="s">
        <v>2189</v>
      </c>
      <c r="E7" s="100">
        <v>169</v>
      </c>
      <c r="F7" s="85" t="str">
        <f>VLOOKUP(E7,VIP!$A$2:$O11345,2,0)</f>
        <v>DRBR169</v>
      </c>
      <c r="G7" s="99" t="str">
        <f>VLOOKUP(E7,'LISTADO ATM'!$A$2:$B$893,2,0)</f>
        <v xml:space="preserve">ATM Oficina Caonabo </v>
      </c>
      <c r="H7" s="99" t="str">
        <f>VLOOKUP(E7,VIP!$A$2:$O16266,7,FALSE)</f>
        <v>Si</v>
      </c>
      <c r="I7" s="99" t="str">
        <f>VLOOKUP(E7,VIP!$A$2:$O8231,8,FALSE)</f>
        <v>Si</v>
      </c>
      <c r="J7" s="99" t="str">
        <f>VLOOKUP(E7,VIP!$A$2:$O8181,8,FALSE)</f>
        <v>Si</v>
      </c>
      <c r="K7" s="99" t="str">
        <f>VLOOKUP(E7,VIP!$A$2:$O11755,6,0)</f>
        <v>NO</v>
      </c>
      <c r="L7" s="110" t="s">
        <v>2228</v>
      </c>
      <c r="M7" s="109" t="s">
        <v>2473</v>
      </c>
      <c r="N7" s="106" t="s">
        <v>2481</v>
      </c>
      <c r="O7" s="104" t="s">
        <v>2484</v>
      </c>
      <c r="P7" s="104"/>
      <c r="Q7" s="109" t="s">
        <v>2228</v>
      </c>
    </row>
    <row r="8" spans="1:17" ht="18" x14ac:dyDescent="0.25">
      <c r="A8" s="85" t="str">
        <f>VLOOKUP(E8,'LISTADO ATM'!$A$2:$C$894,3,0)</f>
        <v>DISTRITO NACIONAL</v>
      </c>
      <c r="B8" s="116" t="s">
        <v>2517</v>
      </c>
      <c r="C8" s="105">
        <v>44211.57607638889</v>
      </c>
      <c r="D8" s="104" t="s">
        <v>2189</v>
      </c>
      <c r="E8" s="100">
        <v>239</v>
      </c>
      <c r="F8" s="85" t="str">
        <f>VLOOKUP(E8,VIP!$A$2:$O11337,2,0)</f>
        <v>DRBR239</v>
      </c>
      <c r="G8" s="99" t="str">
        <f>VLOOKUP(E8,'LISTADO ATM'!$A$2:$B$893,2,0)</f>
        <v xml:space="preserve">ATM Autobanco Charles de Gaulle </v>
      </c>
      <c r="H8" s="99" t="str">
        <f>VLOOKUP(E8,VIP!$A$2:$O16258,7,FALSE)</f>
        <v>Si</v>
      </c>
      <c r="I8" s="99" t="str">
        <f>VLOOKUP(E8,VIP!$A$2:$O8223,8,FALSE)</f>
        <v>Si</v>
      </c>
      <c r="J8" s="99" t="str">
        <f>VLOOKUP(E8,VIP!$A$2:$O8173,8,FALSE)</f>
        <v>Si</v>
      </c>
      <c r="K8" s="99" t="str">
        <f>VLOOKUP(E8,VIP!$A$2:$O11747,6,0)</f>
        <v>SI</v>
      </c>
      <c r="L8" s="110" t="s">
        <v>2228</v>
      </c>
      <c r="M8" s="109" t="s">
        <v>2473</v>
      </c>
      <c r="N8" s="106" t="s">
        <v>2481</v>
      </c>
      <c r="O8" s="104" t="s">
        <v>2484</v>
      </c>
      <c r="P8" s="104"/>
      <c r="Q8" s="109" t="s">
        <v>2228</v>
      </c>
    </row>
    <row r="9" spans="1:17" ht="18" x14ac:dyDescent="0.25">
      <c r="A9" s="85" t="str">
        <f>VLOOKUP(E9,'LISTADO ATM'!$A$2:$C$894,3,0)</f>
        <v>DISTRITO NACIONAL</v>
      </c>
      <c r="B9" s="116">
        <v>335763818</v>
      </c>
      <c r="C9" s="105">
        <v>44210.561400462961</v>
      </c>
      <c r="D9" s="104" t="s">
        <v>2189</v>
      </c>
      <c r="E9" s="100">
        <v>240</v>
      </c>
      <c r="F9" s="85" t="str">
        <f>VLOOKUP(E9,VIP!$A$2:$O11306,2,0)</f>
        <v>DRBR24D</v>
      </c>
      <c r="G9" s="99" t="str">
        <f>VLOOKUP(E9,'LISTADO ATM'!$A$2:$B$893,2,0)</f>
        <v xml:space="preserve">ATM Oficina Carrefour I </v>
      </c>
      <c r="H9" s="99" t="str">
        <f>VLOOKUP(E9,VIP!$A$2:$O16227,7,FALSE)</f>
        <v>Si</v>
      </c>
      <c r="I9" s="99" t="str">
        <f>VLOOKUP(E9,VIP!$A$2:$O8192,8,FALSE)</f>
        <v>Si</v>
      </c>
      <c r="J9" s="99" t="str">
        <f>VLOOKUP(E9,VIP!$A$2:$O8142,8,FALSE)</f>
        <v>Si</v>
      </c>
      <c r="K9" s="99" t="str">
        <f>VLOOKUP(E9,VIP!$A$2:$O11716,6,0)</f>
        <v>SI</v>
      </c>
      <c r="L9" s="110" t="s">
        <v>2228</v>
      </c>
      <c r="M9" s="109" t="s">
        <v>2473</v>
      </c>
      <c r="N9" s="106" t="s">
        <v>2481</v>
      </c>
      <c r="O9" s="104" t="s">
        <v>2484</v>
      </c>
      <c r="P9" s="104"/>
      <c r="Q9" s="109" t="s">
        <v>2228</v>
      </c>
    </row>
    <row r="10" spans="1:17" ht="18" x14ac:dyDescent="0.25">
      <c r="A10" s="85" t="str">
        <f>VLOOKUP(E10,'LISTADO ATM'!$A$2:$C$894,3,0)</f>
        <v>NORTE</v>
      </c>
      <c r="B10" s="116" t="s">
        <v>2505</v>
      </c>
      <c r="C10" s="105">
        <v>44211.399224537039</v>
      </c>
      <c r="D10" s="104" t="s">
        <v>2190</v>
      </c>
      <c r="E10" s="100">
        <v>299</v>
      </c>
      <c r="F10" s="85" t="str">
        <f>VLOOKUP(E10,VIP!$A$2:$O11313,2,0)</f>
        <v>DRBR299</v>
      </c>
      <c r="G10" s="99" t="str">
        <f>VLOOKUP(E10,'LISTADO ATM'!$A$2:$B$893,2,0)</f>
        <v xml:space="preserve">ATM S/M Aprezio Cotui </v>
      </c>
      <c r="H10" s="99" t="str">
        <f>VLOOKUP(E10,VIP!$A$2:$O16234,7,FALSE)</f>
        <v>Si</v>
      </c>
      <c r="I10" s="99" t="str">
        <f>VLOOKUP(E10,VIP!$A$2:$O8199,8,FALSE)</f>
        <v>Si</v>
      </c>
      <c r="J10" s="99" t="str">
        <f>VLOOKUP(E10,VIP!$A$2:$O8149,8,FALSE)</f>
        <v>Si</v>
      </c>
      <c r="K10" s="99" t="str">
        <f>VLOOKUP(E10,VIP!$A$2:$O11723,6,0)</f>
        <v>NO</v>
      </c>
      <c r="L10" s="110" t="s">
        <v>2228</v>
      </c>
      <c r="M10" s="109" t="s">
        <v>2473</v>
      </c>
      <c r="N10" s="106" t="s">
        <v>2481</v>
      </c>
      <c r="O10" s="104" t="s">
        <v>2493</v>
      </c>
      <c r="P10" s="104"/>
      <c r="Q10" s="109" t="s">
        <v>2228</v>
      </c>
    </row>
    <row r="11" spans="1:17" ht="18" x14ac:dyDescent="0.25">
      <c r="A11" s="85" t="str">
        <f>VLOOKUP(E11,'LISTADO ATM'!$A$2:$C$894,3,0)</f>
        <v>ESTE</v>
      </c>
      <c r="B11" s="116" t="s">
        <v>2522</v>
      </c>
      <c r="C11" s="105">
        <v>44211.523287037038</v>
      </c>
      <c r="D11" s="104" t="s">
        <v>2189</v>
      </c>
      <c r="E11" s="100">
        <v>386</v>
      </c>
      <c r="F11" s="85" t="str">
        <f>VLOOKUP(E11,VIP!$A$2:$O11346,2,0)</f>
        <v>DRBR386</v>
      </c>
      <c r="G11" s="99" t="str">
        <f>VLOOKUP(E11,'LISTADO ATM'!$A$2:$B$893,2,0)</f>
        <v xml:space="preserve">ATM Plaza Verón II </v>
      </c>
      <c r="H11" s="99" t="str">
        <f>VLOOKUP(E11,VIP!$A$2:$O16267,7,FALSE)</f>
        <v>Si</v>
      </c>
      <c r="I11" s="99" t="str">
        <f>VLOOKUP(E11,VIP!$A$2:$O8232,8,FALSE)</f>
        <v>Si</v>
      </c>
      <c r="J11" s="99" t="str">
        <f>VLOOKUP(E11,VIP!$A$2:$O8182,8,FALSE)</f>
        <v>Si</v>
      </c>
      <c r="K11" s="99" t="str">
        <f>VLOOKUP(E11,VIP!$A$2:$O11756,6,0)</f>
        <v>NO</v>
      </c>
      <c r="L11" s="110" t="s">
        <v>2228</v>
      </c>
      <c r="M11" s="109" t="s">
        <v>2473</v>
      </c>
      <c r="N11" s="106" t="s">
        <v>2481</v>
      </c>
      <c r="O11" s="104" t="s">
        <v>2484</v>
      </c>
      <c r="P11" s="104"/>
      <c r="Q11" s="109" t="s">
        <v>2228</v>
      </c>
    </row>
    <row r="12" spans="1:17" ht="18" x14ac:dyDescent="0.25">
      <c r="A12" s="85" t="str">
        <f>VLOOKUP(E12,'LISTADO ATM'!$A$2:$C$894,3,0)</f>
        <v>ESTE</v>
      </c>
      <c r="B12" s="116" t="s">
        <v>2521</v>
      </c>
      <c r="C12" s="105">
        <v>44211.523981481485</v>
      </c>
      <c r="D12" s="104" t="s">
        <v>2189</v>
      </c>
      <c r="E12" s="100">
        <v>399</v>
      </c>
      <c r="F12" s="85" t="str">
        <f>VLOOKUP(E12,VIP!$A$2:$O11345,2,0)</f>
        <v>DRBR399</v>
      </c>
      <c r="G12" s="99" t="str">
        <f>VLOOKUP(E12,'LISTADO ATM'!$A$2:$B$893,2,0)</f>
        <v xml:space="preserve">ATM Oficina La Romana II </v>
      </c>
      <c r="H12" s="99" t="str">
        <f>VLOOKUP(E12,VIP!$A$2:$O16266,7,FALSE)</f>
        <v>Si</v>
      </c>
      <c r="I12" s="99" t="str">
        <f>VLOOKUP(E12,VIP!$A$2:$O8231,8,FALSE)</f>
        <v>Si</v>
      </c>
      <c r="J12" s="99" t="str">
        <f>VLOOKUP(E12,VIP!$A$2:$O8181,8,FALSE)</f>
        <v>Si</v>
      </c>
      <c r="K12" s="99" t="str">
        <f>VLOOKUP(E12,VIP!$A$2:$O11755,6,0)</f>
        <v>NO</v>
      </c>
      <c r="L12" s="110" t="s">
        <v>2228</v>
      </c>
      <c r="M12" s="109" t="s">
        <v>2473</v>
      </c>
      <c r="N12" s="106" t="s">
        <v>2481</v>
      </c>
      <c r="O12" s="104" t="s">
        <v>2484</v>
      </c>
      <c r="P12" s="104"/>
      <c r="Q12" s="109" t="s">
        <v>2228</v>
      </c>
    </row>
    <row r="13" spans="1:17" ht="18" x14ac:dyDescent="0.25">
      <c r="A13" s="85" t="str">
        <f>VLOOKUP(E13,'LISTADO ATM'!$A$2:$C$894,3,0)</f>
        <v>DISTRITO NACIONAL</v>
      </c>
      <c r="B13" s="116" t="s">
        <v>2525</v>
      </c>
      <c r="C13" s="105">
        <v>44211.509293981479</v>
      </c>
      <c r="D13" s="104" t="s">
        <v>2189</v>
      </c>
      <c r="E13" s="100">
        <v>435</v>
      </c>
      <c r="F13" s="85" t="str">
        <f>VLOOKUP(E13,VIP!$A$2:$O11350,2,0)</f>
        <v>DRBR435</v>
      </c>
      <c r="G13" s="99" t="str">
        <f>VLOOKUP(E13,'LISTADO ATM'!$A$2:$B$893,2,0)</f>
        <v xml:space="preserve">ATM Autobanco Torre I </v>
      </c>
      <c r="H13" s="99" t="str">
        <f>VLOOKUP(E13,VIP!$A$2:$O16271,7,FALSE)</f>
        <v>Si</v>
      </c>
      <c r="I13" s="99" t="str">
        <f>VLOOKUP(E13,VIP!$A$2:$O8236,8,FALSE)</f>
        <v>Si</v>
      </c>
      <c r="J13" s="99" t="str">
        <f>VLOOKUP(E13,VIP!$A$2:$O8186,8,FALSE)</f>
        <v>Si</v>
      </c>
      <c r="K13" s="99" t="str">
        <f>VLOOKUP(E13,VIP!$A$2:$O11760,6,0)</f>
        <v>SI</v>
      </c>
      <c r="L13" s="110" t="s">
        <v>2228</v>
      </c>
      <c r="M13" s="109" t="s">
        <v>2473</v>
      </c>
      <c r="N13" s="106" t="s">
        <v>2481</v>
      </c>
      <c r="O13" s="104" t="s">
        <v>2484</v>
      </c>
      <c r="P13" s="104"/>
      <c r="Q13" s="109" t="s">
        <v>2228</v>
      </c>
    </row>
    <row r="14" spans="1:17" ht="18" x14ac:dyDescent="0.25">
      <c r="A14" s="85" t="str">
        <f>VLOOKUP(E14,'LISTADO ATM'!$A$2:$C$894,3,0)</f>
        <v>DISTRITO NACIONAL</v>
      </c>
      <c r="B14" s="116">
        <v>335764182</v>
      </c>
      <c r="C14" s="105">
        <v>44210.717743055553</v>
      </c>
      <c r="D14" s="104" t="s">
        <v>2189</v>
      </c>
      <c r="E14" s="100">
        <v>542</v>
      </c>
      <c r="F14" s="85" t="str">
        <f>VLOOKUP(E14,VIP!$A$2:$O11340,2,0)</f>
        <v>DRBR542</v>
      </c>
      <c r="G14" s="99" t="str">
        <f>VLOOKUP(E14,'LISTADO ATM'!$A$2:$B$893,2,0)</f>
        <v>ATM S/M la Cadena Carretera Mella</v>
      </c>
      <c r="H14" s="99" t="str">
        <f>VLOOKUP(E14,VIP!$A$2:$O16261,7,FALSE)</f>
        <v>NO</v>
      </c>
      <c r="I14" s="99" t="str">
        <f>VLOOKUP(E14,VIP!$A$2:$O8226,8,FALSE)</f>
        <v>SI</v>
      </c>
      <c r="J14" s="99" t="str">
        <f>VLOOKUP(E14,VIP!$A$2:$O8176,8,FALSE)</f>
        <v>SI</v>
      </c>
      <c r="K14" s="99" t="str">
        <f>VLOOKUP(E14,VIP!$A$2:$O11750,6,0)</f>
        <v>NO</v>
      </c>
      <c r="L14" s="110" t="s">
        <v>2228</v>
      </c>
      <c r="M14" s="109" t="s">
        <v>2473</v>
      </c>
      <c r="N14" s="106" t="s">
        <v>2481</v>
      </c>
      <c r="O14" s="104" t="s">
        <v>2484</v>
      </c>
      <c r="P14" s="104"/>
      <c r="Q14" s="109" t="s">
        <v>2228</v>
      </c>
    </row>
    <row r="15" spans="1:17" ht="18" x14ac:dyDescent="0.25">
      <c r="A15" s="85" t="str">
        <f>VLOOKUP(E15,'LISTADO ATM'!$A$2:$C$894,3,0)</f>
        <v>DISTRITO NACIONAL</v>
      </c>
      <c r="B15" s="108">
        <v>335756487</v>
      </c>
      <c r="C15" s="105">
        <v>44202.821018518516</v>
      </c>
      <c r="D15" s="105" t="s">
        <v>2189</v>
      </c>
      <c r="E15" s="100">
        <v>560</v>
      </c>
      <c r="F15" s="85" t="str">
        <f>VLOOKUP(E15,VIP!$A$2:$O11206,2,0)</f>
        <v>DRBR229</v>
      </c>
      <c r="G15" s="99" t="str">
        <f>VLOOKUP(E15,'LISTADO ATM'!$A$2:$B$893,2,0)</f>
        <v xml:space="preserve">ATM Junta Central Electoral </v>
      </c>
      <c r="H15" s="99" t="str">
        <f>VLOOKUP(E15,VIP!$A$2:$O16127,7,FALSE)</f>
        <v>Si</v>
      </c>
      <c r="I15" s="99" t="str">
        <f>VLOOKUP(E15,VIP!$A$2:$O8092,8,FALSE)</f>
        <v>Si</v>
      </c>
      <c r="J15" s="99" t="str">
        <f>VLOOKUP(E15,VIP!$A$2:$O8042,8,FALSE)</f>
        <v>Si</v>
      </c>
      <c r="K15" s="99" t="str">
        <f>VLOOKUP(E15,VIP!$A$2:$O11616,6,0)</f>
        <v>SI</v>
      </c>
      <c r="L15" s="110" t="s">
        <v>2228</v>
      </c>
      <c r="M15" s="106" t="s">
        <v>2473</v>
      </c>
      <c r="N15" s="106" t="s">
        <v>2486</v>
      </c>
      <c r="O15" s="104" t="s">
        <v>2484</v>
      </c>
      <c r="P15" s="107"/>
      <c r="Q15" s="109" t="s">
        <v>2228</v>
      </c>
    </row>
    <row r="16" spans="1:17" ht="18" x14ac:dyDescent="0.25">
      <c r="A16" s="85" t="str">
        <f>VLOOKUP(E16,'LISTADO ATM'!$A$2:$C$894,3,0)</f>
        <v>NORTE</v>
      </c>
      <c r="B16" s="116">
        <v>335763540</v>
      </c>
      <c r="C16" s="105">
        <v>44210.454363425924</v>
      </c>
      <c r="D16" s="104" t="s">
        <v>2190</v>
      </c>
      <c r="E16" s="100">
        <v>606</v>
      </c>
      <c r="F16" s="85" t="str">
        <f>VLOOKUP(E16,VIP!$A$2:$O11324,2,0)</f>
        <v>DRBR704</v>
      </c>
      <c r="G16" s="99" t="str">
        <f>VLOOKUP(E16,'LISTADO ATM'!$A$2:$B$893,2,0)</f>
        <v xml:space="preserve">ATM UNP Manolo Tavarez Justo </v>
      </c>
      <c r="H16" s="99" t="str">
        <f>VLOOKUP(E16,VIP!$A$2:$O16245,7,FALSE)</f>
        <v>Si</v>
      </c>
      <c r="I16" s="99" t="str">
        <f>VLOOKUP(E16,VIP!$A$2:$O8210,8,FALSE)</f>
        <v>Si</v>
      </c>
      <c r="J16" s="99" t="str">
        <f>VLOOKUP(E16,VIP!$A$2:$O8160,8,FALSE)</f>
        <v>Si</v>
      </c>
      <c r="K16" s="99" t="str">
        <f>VLOOKUP(E16,VIP!$A$2:$O11734,6,0)</f>
        <v>NO</v>
      </c>
      <c r="L16" s="110" t="s">
        <v>2228</v>
      </c>
      <c r="M16" s="109" t="s">
        <v>2473</v>
      </c>
      <c r="N16" s="106" t="s">
        <v>2481</v>
      </c>
      <c r="O16" s="104" t="s">
        <v>2493</v>
      </c>
      <c r="P16" s="104"/>
      <c r="Q16" s="109" t="s">
        <v>2228</v>
      </c>
    </row>
    <row r="17" spans="1:17" ht="18" x14ac:dyDescent="0.25">
      <c r="A17" s="85" t="str">
        <f>VLOOKUP(E17,'LISTADO ATM'!$A$2:$C$894,3,0)</f>
        <v>ESTE</v>
      </c>
      <c r="B17" s="116">
        <v>335764037</v>
      </c>
      <c r="C17" s="105">
        <v>44210.646018518521</v>
      </c>
      <c r="D17" s="104" t="s">
        <v>2189</v>
      </c>
      <c r="E17" s="100">
        <v>631</v>
      </c>
      <c r="F17" s="85" t="str">
        <f>VLOOKUP(E17,VIP!$A$2:$O11333,2,0)</f>
        <v>DRBR417</v>
      </c>
      <c r="G17" s="99" t="str">
        <f>VLOOKUP(E17,'LISTADO ATM'!$A$2:$B$893,2,0)</f>
        <v xml:space="preserve">ATM ASOCODEQUI (San Pedro) </v>
      </c>
      <c r="H17" s="99" t="str">
        <f>VLOOKUP(E17,VIP!$A$2:$O16254,7,FALSE)</f>
        <v>Si</v>
      </c>
      <c r="I17" s="99" t="str">
        <f>VLOOKUP(E17,VIP!$A$2:$O8219,8,FALSE)</f>
        <v>Si</v>
      </c>
      <c r="J17" s="99" t="str">
        <f>VLOOKUP(E17,VIP!$A$2:$O8169,8,FALSE)</f>
        <v>Si</v>
      </c>
      <c r="K17" s="99" t="str">
        <f>VLOOKUP(E17,VIP!$A$2:$O11743,6,0)</f>
        <v>NO</v>
      </c>
      <c r="L17" s="110" t="s">
        <v>2228</v>
      </c>
      <c r="M17" s="109" t="s">
        <v>2473</v>
      </c>
      <c r="N17" s="106" t="s">
        <v>2481</v>
      </c>
      <c r="O17" s="104" t="s">
        <v>2484</v>
      </c>
      <c r="P17" s="104"/>
      <c r="Q17" s="109" t="s">
        <v>2228</v>
      </c>
    </row>
    <row r="18" spans="1:17" ht="18" x14ac:dyDescent="0.25">
      <c r="A18" s="85" t="str">
        <f>VLOOKUP(E18,'LISTADO ATM'!$A$2:$C$894,3,0)</f>
        <v>DISTRITO NACIONAL</v>
      </c>
      <c r="B18" s="116" t="s">
        <v>2533</v>
      </c>
      <c r="C18" s="105">
        <v>44211.484363425923</v>
      </c>
      <c r="D18" s="104" t="s">
        <v>2189</v>
      </c>
      <c r="E18" s="100">
        <v>697</v>
      </c>
      <c r="F18" s="85" t="str">
        <f>VLOOKUP(E18,VIP!$A$2:$O11359,2,0)</f>
        <v>DRBR697</v>
      </c>
      <c r="G18" s="99" t="str">
        <f>VLOOKUP(E18,'LISTADO ATM'!$A$2:$B$893,2,0)</f>
        <v>ATM Hipermercado Olé Ciudad Juan Bosch</v>
      </c>
      <c r="H18" s="99" t="str">
        <f>VLOOKUP(E18,VIP!$A$2:$O16280,7,FALSE)</f>
        <v>Si</v>
      </c>
      <c r="I18" s="99" t="str">
        <f>VLOOKUP(E18,VIP!$A$2:$O8245,8,FALSE)</f>
        <v>Si</v>
      </c>
      <c r="J18" s="99" t="str">
        <f>VLOOKUP(E18,VIP!$A$2:$O8195,8,FALSE)</f>
        <v>Si</v>
      </c>
      <c r="K18" s="99" t="str">
        <f>VLOOKUP(E18,VIP!$A$2:$O11769,6,0)</f>
        <v>NO</v>
      </c>
      <c r="L18" s="110" t="s">
        <v>2228</v>
      </c>
      <c r="M18" s="109" t="s">
        <v>2473</v>
      </c>
      <c r="N18" s="106" t="s">
        <v>2481</v>
      </c>
      <c r="O18" s="104" t="s">
        <v>2484</v>
      </c>
      <c r="P18" s="104"/>
      <c r="Q18" s="109" t="s">
        <v>2228</v>
      </c>
    </row>
    <row r="19" spans="1:17" ht="18" x14ac:dyDescent="0.25">
      <c r="A19" s="85" t="str">
        <f>VLOOKUP(E19,'LISTADO ATM'!$A$2:$C$894,3,0)</f>
        <v>DISTRITO NACIONAL</v>
      </c>
      <c r="B19" s="116">
        <v>335763451</v>
      </c>
      <c r="C19" s="105">
        <v>44210.430358796293</v>
      </c>
      <c r="D19" s="104" t="s">
        <v>2189</v>
      </c>
      <c r="E19" s="100">
        <v>769</v>
      </c>
      <c r="F19" s="85" t="str">
        <f>VLOOKUP(E19,VIP!$A$2:$O11298,2,0)</f>
        <v>DRBR769</v>
      </c>
      <c r="G19" s="99" t="str">
        <f>VLOOKUP(E19,'LISTADO ATM'!$A$2:$B$893,2,0)</f>
        <v>ATM UNP Pablo Mella Morales</v>
      </c>
      <c r="H19" s="99" t="str">
        <f>VLOOKUP(E19,VIP!$A$2:$O16219,7,FALSE)</f>
        <v>Si</v>
      </c>
      <c r="I19" s="99" t="str">
        <f>VLOOKUP(E19,VIP!$A$2:$O8184,8,FALSE)</f>
        <v>Si</v>
      </c>
      <c r="J19" s="99" t="str">
        <f>VLOOKUP(E19,VIP!$A$2:$O8134,8,FALSE)</f>
        <v>Si</v>
      </c>
      <c r="K19" s="99" t="str">
        <f>VLOOKUP(E19,VIP!$A$2:$O11708,6,0)</f>
        <v>NO</v>
      </c>
      <c r="L19" s="110" t="s">
        <v>2228</v>
      </c>
      <c r="M19" s="109" t="s">
        <v>2473</v>
      </c>
      <c r="N19" s="106" t="s">
        <v>2481</v>
      </c>
      <c r="O19" s="104" t="s">
        <v>2484</v>
      </c>
      <c r="P19" s="104"/>
      <c r="Q19" s="109" t="s">
        <v>2228</v>
      </c>
    </row>
    <row r="20" spans="1:17" ht="18" x14ac:dyDescent="0.25">
      <c r="A20" s="85" t="str">
        <f>VLOOKUP(E20,'LISTADO ATM'!$A$2:$C$894,3,0)</f>
        <v>SUR</v>
      </c>
      <c r="B20" s="116">
        <v>335763245</v>
      </c>
      <c r="C20" s="105">
        <v>44210.365729166668</v>
      </c>
      <c r="D20" s="104" t="s">
        <v>2189</v>
      </c>
      <c r="E20" s="100">
        <v>873</v>
      </c>
      <c r="F20" s="85" t="str">
        <f>VLOOKUP(E20,VIP!$A$2:$O11306,2,0)</f>
        <v>DRBR873</v>
      </c>
      <c r="G20" s="99" t="str">
        <f>VLOOKUP(E20,'LISTADO ATM'!$A$2:$B$893,2,0)</f>
        <v xml:space="preserve">ATM Centro de Caja San Cristóbal II </v>
      </c>
      <c r="H20" s="99" t="str">
        <f>VLOOKUP(E20,VIP!$A$2:$O16227,7,FALSE)</f>
        <v>Si</v>
      </c>
      <c r="I20" s="99" t="str">
        <f>VLOOKUP(E20,VIP!$A$2:$O8192,8,FALSE)</f>
        <v>Si</v>
      </c>
      <c r="J20" s="99" t="str">
        <f>VLOOKUP(E20,VIP!$A$2:$O8142,8,FALSE)</f>
        <v>Si</v>
      </c>
      <c r="K20" s="99" t="str">
        <f>VLOOKUP(E20,VIP!$A$2:$O11716,6,0)</f>
        <v>SI</v>
      </c>
      <c r="L20" s="110" t="s">
        <v>2228</v>
      </c>
      <c r="M20" s="109" t="s">
        <v>2473</v>
      </c>
      <c r="N20" s="106" t="s">
        <v>2481</v>
      </c>
      <c r="O20" s="104" t="s">
        <v>2484</v>
      </c>
      <c r="P20" s="104"/>
      <c r="Q20" s="109" t="s">
        <v>2228</v>
      </c>
    </row>
    <row r="21" spans="1:17" ht="18" x14ac:dyDescent="0.25">
      <c r="A21" s="85" t="str">
        <f>VLOOKUP(E21,'LISTADO ATM'!$A$2:$C$894,3,0)</f>
        <v>DISTRITO NACIONAL</v>
      </c>
      <c r="B21" s="116">
        <v>335763626</v>
      </c>
      <c r="C21" s="105">
        <v>44210.484861111108</v>
      </c>
      <c r="D21" s="104" t="s">
        <v>2189</v>
      </c>
      <c r="E21" s="100">
        <v>902</v>
      </c>
      <c r="F21" s="85" t="str">
        <f>VLOOKUP(E21,VIP!$A$2:$O11313,2,0)</f>
        <v>DRBR16A</v>
      </c>
      <c r="G21" s="99" t="str">
        <f>VLOOKUP(E21,'LISTADO ATM'!$A$2:$B$893,2,0)</f>
        <v xml:space="preserve">ATM Oficina Plaza Florida </v>
      </c>
      <c r="H21" s="99" t="str">
        <f>VLOOKUP(E21,VIP!$A$2:$O16234,7,FALSE)</f>
        <v>Si</v>
      </c>
      <c r="I21" s="99" t="str">
        <f>VLOOKUP(E21,VIP!$A$2:$O8199,8,FALSE)</f>
        <v>Si</v>
      </c>
      <c r="J21" s="99" t="str">
        <f>VLOOKUP(E21,VIP!$A$2:$O8149,8,FALSE)</f>
        <v>Si</v>
      </c>
      <c r="K21" s="99" t="str">
        <f>VLOOKUP(E21,VIP!$A$2:$O11723,6,0)</f>
        <v>NO</v>
      </c>
      <c r="L21" s="110" t="s">
        <v>2228</v>
      </c>
      <c r="M21" s="109" t="s">
        <v>2473</v>
      </c>
      <c r="N21" s="106" t="s">
        <v>2481</v>
      </c>
      <c r="O21" s="104" t="s">
        <v>2484</v>
      </c>
      <c r="P21" s="104"/>
      <c r="Q21" s="109" t="s">
        <v>2228</v>
      </c>
    </row>
    <row r="22" spans="1:17" ht="18" x14ac:dyDescent="0.25">
      <c r="A22" s="85" t="str">
        <f>VLOOKUP(E22,'LISTADO ATM'!$A$2:$C$894,3,0)</f>
        <v>DISTRITO NACIONAL</v>
      </c>
      <c r="B22" s="108">
        <v>335757431</v>
      </c>
      <c r="C22" s="105">
        <v>44203.628935185188</v>
      </c>
      <c r="D22" s="105" t="s">
        <v>2189</v>
      </c>
      <c r="E22" s="100">
        <v>904</v>
      </c>
      <c r="F22" s="85" t="str">
        <f>VLOOKUP(E22,VIP!$A$2:$O11207,2,0)</f>
        <v>DRBR24B</v>
      </c>
      <c r="G22" s="99" t="str">
        <f>VLOOKUP(E22,'LISTADO ATM'!$A$2:$B$893,2,0)</f>
        <v xml:space="preserve">ATM Oficina Multicentro La Sirena Churchill </v>
      </c>
      <c r="H22" s="99" t="str">
        <f>VLOOKUP(E22,VIP!$A$2:$O16128,7,FALSE)</f>
        <v>Si</v>
      </c>
      <c r="I22" s="99" t="str">
        <f>VLOOKUP(E22,VIP!$A$2:$O8093,8,FALSE)</f>
        <v>Si</v>
      </c>
      <c r="J22" s="99" t="str">
        <f>VLOOKUP(E22,VIP!$A$2:$O8043,8,FALSE)</f>
        <v>Si</v>
      </c>
      <c r="K22" s="99" t="str">
        <f>VLOOKUP(E22,VIP!$A$2:$O11617,6,0)</f>
        <v>SI</v>
      </c>
      <c r="L22" s="110" t="s">
        <v>2228</v>
      </c>
      <c r="M22" s="106" t="s">
        <v>2473</v>
      </c>
      <c r="N22" s="106" t="s">
        <v>2486</v>
      </c>
      <c r="O22" s="104" t="s">
        <v>2484</v>
      </c>
      <c r="P22" s="107"/>
      <c r="Q22" s="109" t="s">
        <v>2228</v>
      </c>
    </row>
    <row r="23" spans="1:17" ht="18" x14ac:dyDescent="0.25">
      <c r="A23" s="85" t="str">
        <f>VLOOKUP(E23,'LISTADO ATM'!$A$2:$C$894,3,0)</f>
        <v>DISTRITO NACIONAL</v>
      </c>
      <c r="B23" s="116">
        <v>335763821</v>
      </c>
      <c r="C23" s="105">
        <v>44210.564884259256</v>
      </c>
      <c r="D23" s="104" t="s">
        <v>2189</v>
      </c>
      <c r="E23" s="100">
        <v>915</v>
      </c>
      <c r="F23" s="85" t="str">
        <f>VLOOKUP(E23,VIP!$A$2:$O11305,2,0)</f>
        <v>DRBR24F</v>
      </c>
      <c r="G23" s="99" t="str">
        <f>VLOOKUP(E23,'LISTADO ATM'!$A$2:$B$893,2,0)</f>
        <v xml:space="preserve">ATM Multicentro La Sirena Aut. Duarte </v>
      </c>
      <c r="H23" s="99" t="str">
        <f>VLOOKUP(E23,VIP!$A$2:$O16226,7,FALSE)</f>
        <v>Si</v>
      </c>
      <c r="I23" s="99" t="str">
        <f>VLOOKUP(E23,VIP!$A$2:$O8191,8,FALSE)</f>
        <v>Si</v>
      </c>
      <c r="J23" s="99" t="str">
        <f>VLOOKUP(E23,VIP!$A$2:$O8141,8,FALSE)</f>
        <v>Si</v>
      </c>
      <c r="K23" s="99" t="str">
        <f>VLOOKUP(E23,VIP!$A$2:$O11715,6,0)</f>
        <v>SI</v>
      </c>
      <c r="L23" s="110" t="s">
        <v>2228</v>
      </c>
      <c r="M23" s="109" t="s">
        <v>2473</v>
      </c>
      <c r="N23" s="106" t="s">
        <v>2481</v>
      </c>
      <c r="O23" s="104" t="s">
        <v>2484</v>
      </c>
      <c r="P23" s="104"/>
      <c r="Q23" s="109" t="s">
        <v>2228</v>
      </c>
    </row>
    <row r="24" spans="1:17" ht="18" x14ac:dyDescent="0.25">
      <c r="A24" s="85" t="str">
        <f>VLOOKUP(E24,'LISTADO ATM'!$A$2:$C$894,3,0)</f>
        <v>DISTRITO NACIONAL</v>
      </c>
      <c r="B24" s="116" t="s">
        <v>2535</v>
      </c>
      <c r="C24" s="105">
        <v>44211.475312499999</v>
      </c>
      <c r="D24" s="104" t="s">
        <v>2189</v>
      </c>
      <c r="E24" s="100">
        <v>983</v>
      </c>
      <c r="F24" s="85" t="str">
        <f>VLOOKUP(E24,VIP!$A$2:$O11361,2,0)</f>
        <v>DRBR983</v>
      </c>
      <c r="G24" s="99" t="str">
        <f>VLOOKUP(E24,'LISTADO ATM'!$A$2:$B$893,2,0)</f>
        <v xml:space="preserve">ATM Bravo República de Colombia </v>
      </c>
      <c r="H24" s="99" t="str">
        <f>VLOOKUP(E24,VIP!$A$2:$O16282,7,FALSE)</f>
        <v>Si</v>
      </c>
      <c r="I24" s="99" t="str">
        <f>VLOOKUP(E24,VIP!$A$2:$O8247,8,FALSE)</f>
        <v>No</v>
      </c>
      <c r="J24" s="99" t="str">
        <f>VLOOKUP(E24,VIP!$A$2:$O8197,8,FALSE)</f>
        <v>No</v>
      </c>
      <c r="K24" s="99" t="str">
        <f>VLOOKUP(E24,VIP!$A$2:$O11771,6,0)</f>
        <v>NO</v>
      </c>
      <c r="L24" s="110" t="s">
        <v>2228</v>
      </c>
      <c r="M24" s="109" t="s">
        <v>2473</v>
      </c>
      <c r="N24" s="106" t="s">
        <v>2481</v>
      </c>
      <c r="O24" s="104" t="s">
        <v>2484</v>
      </c>
      <c r="P24" s="104"/>
      <c r="Q24" s="109" t="s">
        <v>2228</v>
      </c>
    </row>
    <row r="25" spans="1:17" ht="18" x14ac:dyDescent="0.25">
      <c r="A25" s="85" t="str">
        <f>VLOOKUP(E25,'LISTADO ATM'!$A$2:$C$894,3,0)</f>
        <v>ESTE</v>
      </c>
      <c r="B25" s="116">
        <v>335763185</v>
      </c>
      <c r="C25" s="105">
        <v>44210.350532407407</v>
      </c>
      <c r="D25" s="104" t="s">
        <v>2189</v>
      </c>
      <c r="E25" s="100">
        <v>114</v>
      </c>
      <c r="F25" s="85" t="str">
        <f>VLOOKUP(E25,VIP!$A$2:$O11308,2,0)</f>
        <v>DRBR114</v>
      </c>
      <c r="G25" s="99" t="str">
        <f>VLOOKUP(E25,'LISTADO ATM'!$A$2:$B$893,2,0)</f>
        <v xml:space="preserve">ATM Oficina Hato Mayor </v>
      </c>
      <c r="H25" s="99" t="str">
        <f>VLOOKUP(E25,VIP!$A$2:$O16229,7,FALSE)</f>
        <v>Si</v>
      </c>
      <c r="I25" s="99" t="str">
        <f>VLOOKUP(E25,VIP!$A$2:$O8194,8,FALSE)</f>
        <v>Si</v>
      </c>
      <c r="J25" s="99" t="str">
        <f>VLOOKUP(E25,VIP!$A$2:$O8144,8,FALSE)</f>
        <v>Si</v>
      </c>
      <c r="K25" s="99" t="str">
        <f>VLOOKUP(E25,VIP!$A$2:$O11718,6,0)</f>
        <v>NO</v>
      </c>
      <c r="L25" s="110" t="s">
        <v>2498</v>
      </c>
      <c r="M25" s="109" t="s">
        <v>2473</v>
      </c>
      <c r="N25" s="106" t="s">
        <v>2481</v>
      </c>
      <c r="O25" s="104" t="s">
        <v>2484</v>
      </c>
      <c r="P25" s="104"/>
      <c r="Q25" s="109" t="s">
        <v>2498</v>
      </c>
    </row>
    <row r="26" spans="1:17" ht="18" x14ac:dyDescent="0.25">
      <c r="A26" s="85" t="str">
        <f>VLOOKUP(E26,'LISTADO ATM'!$A$2:$C$894,3,0)</f>
        <v>DISTRITO NACIONAL</v>
      </c>
      <c r="B26" s="116">
        <v>335763263</v>
      </c>
      <c r="C26" s="105">
        <v>44210.371782407405</v>
      </c>
      <c r="D26" s="104" t="s">
        <v>2189</v>
      </c>
      <c r="E26" s="100">
        <v>231</v>
      </c>
      <c r="F26" s="85" t="str">
        <f>VLOOKUP(E26,VIP!$A$2:$O11304,2,0)</f>
        <v>DRBR231</v>
      </c>
      <c r="G26" s="99" t="str">
        <f>VLOOKUP(E26,'LISTADO ATM'!$A$2:$B$893,2,0)</f>
        <v xml:space="preserve">ATM Oficina Zona Oriental </v>
      </c>
      <c r="H26" s="99" t="str">
        <f>VLOOKUP(E26,VIP!$A$2:$O16225,7,FALSE)</f>
        <v>Si</v>
      </c>
      <c r="I26" s="99" t="str">
        <f>VLOOKUP(E26,VIP!$A$2:$O8190,8,FALSE)</f>
        <v>Si</v>
      </c>
      <c r="J26" s="99" t="str">
        <f>VLOOKUP(E26,VIP!$A$2:$O8140,8,FALSE)</f>
        <v>Si</v>
      </c>
      <c r="K26" s="99" t="str">
        <f>VLOOKUP(E26,VIP!$A$2:$O11714,6,0)</f>
        <v>SI</v>
      </c>
      <c r="L26" s="110" t="s">
        <v>2498</v>
      </c>
      <c r="M26" s="109" t="s">
        <v>2473</v>
      </c>
      <c r="N26" s="106" t="s">
        <v>2481</v>
      </c>
      <c r="O26" s="104" t="s">
        <v>2484</v>
      </c>
      <c r="P26" s="104"/>
      <c r="Q26" s="109" t="s">
        <v>2498</v>
      </c>
    </row>
    <row r="27" spans="1:17" ht="18" x14ac:dyDescent="0.25">
      <c r="A27" s="85" t="str">
        <f>VLOOKUP(E27,'LISTADO ATM'!$A$2:$C$894,3,0)</f>
        <v>DISTRITO NACIONAL</v>
      </c>
      <c r="B27" s="116" t="s">
        <v>2532</v>
      </c>
      <c r="C27" s="105">
        <v>44211.485706018517</v>
      </c>
      <c r="D27" s="104" t="s">
        <v>2189</v>
      </c>
      <c r="E27" s="100">
        <v>115</v>
      </c>
      <c r="F27" s="85" t="str">
        <f>VLOOKUP(E27,VIP!$A$2:$O11358,2,0)</f>
        <v>DRBR115</v>
      </c>
      <c r="G27" s="99" t="str">
        <f>VLOOKUP(E27,'LISTADO ATM'!$A$2:$B$893,2,0)</f>
        <v xml:space="preserve">ATM Oficina Megacentro I </v>
      </c>
      <c r="H27" s="99" t="str">
        <f>VLOOKUP(E27,VIP!$A$2:$O16279,7,FALSE)</f>
        <v>Si</v>
      </c>
      <c r="I27" s="99" t="str">
        <f>VLOOKUP(E27,VIP!$A$2:$O8244,8,FALSE)</f>
        <v>Si</v>
      </c>
      <c r="J27" s="99" t="str">
        <f>VLOOKUP(E27,VIP!$A$2:$O8194,8,FALSE)</f>
        <v>Si</v>
      </c>
      <c r="K27" s="99" t="str">
        <f>VLOOKUP(E27,VIP!$A$2:$O11768,6,0)</f>
        <v>SI</v>
      </c>
      <c r="L27" s="110" t="s">
        <v>2254</v>
      </c>
      <c r="M27" s="109" t="s">
        <v>2473</v>
      </c>
      <c r="N27" s="106" t="s">
        <v>2481</v>
      </c>
      <c r="O27" s="104" t="s">
        <v>2484</v>
      </c>
      <c r="P27" s="104"/>
      <c r="Q27" s="109" t="s">
        <v>2254</v>
      </c>
    </row>
    <row r="28" spans="1:17" ht="18" x14ac:dyDescent="0.25">
      <c r="A28" s="85" t="str">
        <f>VLOOKUP(E28,'LISTADO ATM'!$A$2:$C$894,3,0)</f>
        <v>DISTRITO NACIONAL</v>
      </c>
      <c r="B28" s="116">
        <v>335764220</v>
      </c>
      <c r="C28" s="105">
        <v>44210.772777777776</v>
      </c>
      <c r="D28" s="104" t="s">
        <v>2189</v>
      </c>
      <c r="E28" s="100">
        <v>461</v>
      </c>
      <c r="F28" s="85" t="str">
        <f>VLOOKUP(E28,VIP!$A$2:$O11343,2,0)</f>
        <v>DRBR461</v>
      </c>
      <c r="G28" s="99" t="str">
        <f>VLOOKUP(E28,'LISTADO ATM'!$A$2:$B$893,2,0)</f>
        <v xml:space="preserve">ATM Autobanco Sarasota I </v>
      </c>
      <c r="H28" s="99" t="str">
        <f>VLOOKUP(E28,VIP!$A$2:$O16264,7,FALSE)</f>
        <v>Si</v>
      </c>
      <c r="I28" s="99" t="str">
        <f>VLOOKUP(E28,VIP!$A$2:$O8229,8,FALSE)</f>
        <v>Si</v>
      </c>
      <c r="J28" s="99" t="str">
        <f>VLOOKUP(E28,VIP!$A$2:$O8179,8,FALSE)</f>
        <v>Si</v>
      </c>
      <c r="K28" s="99" t="str">
        <f>VLOOKUP(E28,VIP!$A$2:$O11753,6,0)</f>
        <v>SI</v>
      </c>
      <c r="L28" s="110" t="s">
        <v>2254</v>
      </c>
      <c r="M28" s="109" t="s">
        <v>2473</v>
      </c>
      <c r="N28" s="106" t="s">
        <v>2481</v>
      </c>
      <c r="O28" s="104" t="s">
        <v>2484</v>
      </c>
      <c r="P28" s="104"/>
      <c r="Q28" s="109" t="s">
        <v>2254</v>
      </c>
    </row>
    <row r="29" spans="1:17" ht="18" x14ac:dyDescent="0.25">
      <c r="A29" s="85" t="str">
        <f>VLOOKUP(E29,'LISTADO ATM'!$A$2:$C$894,3,0)</f>
        <v>DISTRITO NACIONAL</v>
      </c>
      <c r="B29" s="116" t="s">
        <v>2508</v>
      </c>
      <c r="C29" s="105">
        <v>44211.381331018521</v>
      </c>
      <c r="D29" s="104" t="s">
        <v>2189</v>
      </c>
      <c r="E29" s="100">
        <v>568</v>
      </c>
      <c r="F29" s="85" t="str">
        <f>VLOOKUP(E29,VIP!$A$2:$O11317,2,0)</f>
        <v>DRBR01F</v>
      </c>
      <c r="G29" s="99" t="str">
        <f>VLOOKUP(E29,'LISTADO ATM'!$A$2:$B$893,2,0)</f>
        <v xml:space="preserve">ATM Ministerio de Educación </v>
      </c>
      <c r="H29" s="99" t="str">
        <f>VLOOKUP(E29,VIP!$A$2:$O16238,7,FALSE)</f>
        <v>Si</v>
      </c>
      <c r="I29" s="99" t="str">
        <f>VLOOKUP(E29,VIP!$A$2:$O8203,8,FALSE)</f>
        <v>Si</v>
      </c>
      <c r="J29" s="99" t="str">
        <f>VLOOKUP(E29,VIP!$A$2:$O8153,8,FALSE)</f>
        <v>Si</v>
      </c>
      <c r="K29" s="99" t="str">
        <f>VLOOKUP(E29,VIP!$A$2:$O11727,6,0)</f>
        <v>NO</v>
      </c>
      <c r="L29" s="110" t="s">
        <v>2254</v>
      </c>
      <c r="M29" s="109" t="s">
        <v>2473</v>
      </c>
      <c r="N29" s="106" t="s">
        <v>2481</v>
      </c>
      <c r="O29" s="104" t="s">
        <v>2484</v>
      </c>
      <c r="P29" s="104"/>
      <c r="Q29" s="109" t="s">
        <v>2254</v>
      </c>
    </row>
    <row r="30" spans="1:17" ht="18" x14ac:dyDescent="0.25">
      <c r="A30" s="85" t="str">
        <f>VLOOKUP(E30,'LISTADO ATM'!$A$2:$C$894,3,0)</f>
        <v>DISTRITO NACIONAL</v>
      </c>
      <c r="B30" s="116">
        <v>335763625</v>
      </c>
      <c r="C30" s="105">
        <v>44210.484837962962</v>
      </c>
      <c r="D30" s="104" t="s">
        <v>2189</v>
      </c>
      <c r="E30" s="100">
        <v>744</v>
      </c>
      <c r="F30" s="85" t="str">
        <f>VLOOKUP(E30,VIP!$A$2:$O11314,2,0)</f>
        <v>DRBR289</v>
      </c>
      <c r="G30" s="99" t="str">
        <f>VLOOKUP(E30,'LISTADO ATM'!$A$2:$B$893,2,0)</f>
        <v xml:space="preserve">ATM Multicentro La Sirena Venezuela </v>
      </c>
      <c r="H30" s="99" t="str">
        <f>VLOOKUP(E30,VIP!$A$2:$O16235,7,FALSE)</f>
        <v>Si</v>
      </c>
      <c r="I30" s="99" t="str">
        <f>VLOOKUP(E30,VIP!$A$2:$O8200,8,FALSE)</f>
        <v>Si</v>
      </c>
      <c r="J30" s="99" t="str">
        <f>VLOOKUP(E30,VIP!$A$2:$O8150,8,FALSE)</f>
        <v>Si</v>
      </c>
      <c r="K30" s="99" t="str">
        <f>VLOOKUP(E30,VIP!$A$2:$O11724,6,0)</f>
        <v>SI</v>
      </c>
      <c r="L30" s="110" t="s">
        <v>2254</v>
      </c>
      <c r="M30" s="109" t="s">
        <v>2473</v>
      </c>
      <c r="N30" s="106" t="s">
        <v>2481</v>
      </c>
      <c r="O30" s="104" t="s">
        <v>2484</v>
      </c>
      <c r="P30" s="104"/>
      <c r="Q30" s="109" t="s">
        <v>2254</v>
      </c>
    </row>
    <row r="31" spans="1:17" ht="18" x14ac:dyDescent="0.25">
      <c r="A31" s="85" t="str">
        <f>VLOOKUP(E31,'LISTADO ATM'!$A$2:$C$894,3,0)</f>
        <v>ESTE</v>
      </c>
      <c r="B31" s="116">
        <v>335764118</v>
      </c>
      <c r="C31" s="105">
        <v>44210.681238425925</v>
      </c>
      <c r="D31" s="104" t="s">
        <v>2497</v>
      </c>
      <c r="E31" s="100">
        <v>117</v>
      </c>
      <c r="F31" s="85" t="str">
        <f>VLOOKUP(E31,VIP!$A$2:$O11337,2,0)</f>
        <v>DRBR117</v>
      </c>
      <c r="G31" s="99" t="str">
        <f>VLOOKUP(E31,'LISTADO ATM'!$A$2:$B$893,2,0)</f>
        <v xml:space="preserve">ATM Oficina El Seybo </v>
      </c>
      <c r="H31" s="99" t="str">
        <f>VLOOKUP(E31,VIP!$A$2:$O16258,7,FALSE)</f>
        <v>Si</v>
      </c>
      <c r="I31" s="99" t="str">
        <f>VLOOKUP(E31,VIP!$A$2:$O8223,8,FALSE)</f>
        <v>Si</v>
      </c>
      <c r="J31" s="99" t="str">
        <f>VLOOKUP(E31,VIP!$A$2:$O8173,8,FALSE)</f>
        <v>Si</v>
      </c>
      <c r="K31" s="99" t="str">
        <f>VLOOKUP(E31,VIP!$A$2:$O11747,6,0)</f>
        <v>SI</v>
      </c>
      <c r="L31" s="110" t="s">
        <v>2503</v>
      </c>
      <c r="M31" s="109" t="s">
        <v>2473</v>
      </c>
      <c r="N31" s="106" t="s">
        <v>2481</v>
      </c>
      <c r="O31" s="104" t="s">
        <v>2499</v>
      </c>
      <c r="P31" s="104"/>
      <c r="Q31" s="109" t="s">
        <v>2503</v>
      </c>
    </row>
    <row r="32" spans="1:17" ht="18" x14ac:dyDescent="0.25">
      <c r="A32" s="85" t="str">
        <f>VLOOKUP(E32,'LISTADO ATM'!$A$2:$C$894,3,0)</f>
        <v>NORTE</v>
      </c>
      <c r="B32" s="116">
        <v>335764192</v>
      </c>
      <c r="C32" s="105">
        <v>44210.726620370369</v>
      </c>
      <c r="D32" s="104" t="s">
        <v>2500</v>
      </c>
      <c r="E32" s="100">
        <v>538</v>
      </c>
      <c r="F32" s="85" t="str">
        <f>VLOOKUP(E32,VIP!$A$2:$O11339,2,0)</f>
        <v>DRBR538</v>
      </c>
      <c r="G32" s="99" t="str">
        <f>VLOOKUP(E32,'LISTADO ATM'!$A$2:$B$893,2,0)</f>
        <v>ATM  Autoservicio San Fco. Macorís</v>
      </c>
      <c r="H32" s="99" t="str">
        <f>VLOOKUP(E32,VIP!$A$2:$O16260,7,FALSE)</f>
        <v>Si</v>
      </c>
      <c r="I32" s="99" t="str">
        <f>VLOOKUP(E32,VIP!$A$2:$O8225,8,FALSE)</f>
        <v>Si</v>
      </c>
      <c r="J32" s="99" t="str">
        <f>VLOOKUP(E32,VIP!$A$2:$O8175,8,FALSE)</f>
        <v>Si</v>
      </c>
      <c r="K32" s="99" t="str">
        <f>VLOOKUP(E32,VIP!$A$2:$O11749,6,0)</f>
        <v>NO</v>
      </c>
      <c r="L32" s="110" t="s">
        <v>2503</v>
      </c>
      <c r="M32" s="109" t="s">
        <v>2473</v>
      </c>
      <c r="N32" s="106" t="s">
        <v>2481</v>
      </c>
      <c r="O32" s="104" t="s">
        <v>2502</v>
      </c>
      <c r="P32" s="104"/>
      <c r="Q32" s="109" t="s">
        <v>2503</v>
      </c>
    </row>
    <row r="33" spans="1:17" ht="18" x14ac:dyDescent="0.25">
      <c r="A33" s="85" t="str">
        <f>VLOOKUP(E33,'LISTADO ATM'!$A$2:$C$894,3,0)</f>
        <v>NORTE</v>
      </c>
      <c r="B33" s="116">
        <v>335764246</v>
      </c>
      <c r="C33" s="105">
        <v>44210.895520833335</v>
      </c>
      <c r="D33" s="104" t="s">
        <v>2497</v>
      </c>
      <c r="E33" s="100">
        <v>944</v>
      </c>
      <c r="F33" s="85" t="str">
        <f>VLOOKUP(E33,VIP!$A$2:$O11340,2,0)</f>
        <v>DRBR944</v>
      </c>
      <c r="G33" s="99" t="str">
        <f>VLOOKUP(E33,'LISTADO ATM'!$A$2:$B$893,2,0)</f>
        <v xml:space="preserve">ATM UNP Mao </v>
      </c>
      <c r="H33" s="99" t="str">
        <f>VLOOKUP(E33,VIP!$A$2:$O16261,7,FALSE)</f>
        <v>Si</v>
      </c>
      <c r="I33" s="99" t="str">
        <f>VLOOKUP(E33,VIP!$A$2:$O8226,8,FALSE)</f>
        <v>Si</v>
      </c>
      <c r="J33" s="99" t="str">
        <f>VLOOKUP(E33,VIP!$A$2:$O8176,8,FALSE)</f>
        <v>Si</v>
      </c>
      <c r="K33" s="99" t="str">
        <f>VLOOKUP(E33,VIP!$A$2:$O11750,6,0)</f>
        <v>NO</v>
      </c>
      <c r="L33" s="110" t="s">
        <v>2503</v>
      </c>
      <c r="M33" s="109" t="s">
        <v>2473</v>
      </c>
      <c r="N33" s="106" t="s">
        <v>2481</v>
      </c>
      <c r="O33" s="104" t="s">
        <v>2499</v>
      </c>
      <c r="P33" s="104"/>
      <c r="Q33" s="109" t="s">
        <v>2503</v>
      </c>
    </row>
    <row r="34" spans="1:17" ht="18" x14ac:dyDescent="0.25">
      <c r="A34" s="85" t="str">
        <f>VLOOKUP(E34,'LISTADO ATM'!$A$2:$C$894,3,0)</f>
        <v>DISTRITO NACIONAL</v>
      </c>
      <c r="B34" s="116">
        <v>335763879</v>
      </c>
      <c r="C34" s="105">
        <v>44210.591550925928</v>
      </c>
      <c r="D34" s="104" t="s">
        <v>2189</v>
      </c>
      <c r="E34" s="100">
        <v>70</v>
      </c>
      <c r="F34" s="85" t="str">
        <f>VLOOKUP(E34,VIP!$A$2:$O11300,2,0)</f>
        <v>DRBR070</v>
      </c>
      <c r="G34" s="99" t="str">
        <f>VLOOKUP(E34,'LISTADO ATM'!$A$2:$B$893,2,0)</f>
        <v xml:space="preserve">ATM Autoservicio Plaza Lama Zona Oriental </v>
      </c>
      <c r="H34" s="99" t="str">
        <f>VLOOKUP(E34,VIP!$A$2:$O16221,7,FALSE)</f>
        <v>Si</v>
      </c>
      <c r="I34" s="99" t="str">
        <f>VLOOKUP(E34,VIP!$A$2:$O8186,8,FALSE)</f>
        <v>Si</v>
      </c>
      <c r="J34" s="99" t="str">
        <f>VLOOKUP(E34,VIP!$A$2:$O8136,8,FALSE)</f>
        <v>Si</v>
      </c>
      <c r="K34" s="99" t="str">
        <f>VLOOKUP(E34,VIP!$A$2:$O11710,6,0)</f>
        <v>NO</v>
      </c>
      <c r="L34" s="110" t="s">
        <v>2501</v>
      </c>
      <c r="M34" s="109" t="s">
        <v>2473</v>
      </c>
      <c r="N34" s="106" t="s">
        <v>2481</v>
      </c>
      <c r="O34" s="104" t="s">
        <v>2484</v>
      </c>
      <c r="P34" s="104"/>
      <c r="Q34" s="109" t="s">
        <v>2501</v>
      </c>
    </row>
    <row r="35" spans="1:17" ht="18" x14ac:dyDescent="0.25">
      <c r="A35" s="85" t="str">
        <f>VLOOKUP(E35,'LISTADO ATM'!$A$2:$C$894,3,0)</f>
        <v>DISTRITO NACIONAL</v>
      </c>
      <c r="B35" s="116" t="s">
        <v>2530</v>
      </c>
      <c r="C35" s="105">
        <v>44211.489016203705</v>
      </c>
      <c r="D35" s="104" t="s">
        <v>2189</v>
      </c>
      <c r="E35" s="100">
        <v>486</v>
      </c>
      <c r="F35" s="85" t="str">
        <f>VLOOKUP(E35,VIP!$A$2:$O11356,2,0)</f>
        <v>DRBR486</v>
      </c>
      <c r="G35" s="99" t="str">
        <f>VLOOKUP(E35,'LISTADO ATM'!$A$2:$B$893,2,0)</f>
        <v xml:space="preserve">ATM Olé La Caleta </v>
      </c>
      <c r="H35" s="99" t="str">
        <f>VLOOKUP(E35,VIP!$A$2:$O16277,7,FALSE)</f>
        <v>Si</v>
      </c>
      <c r="I35" s="99" t="str">
        <f>VLOOKUP(E35,VIP!$A$2:$O8242,8,FALSE)</f>
        <v>Si</v>
      </c>
      <c r="J35" s="99" t="str">
        <f>VLOOKUP(E35,VIP!$A$2:$O8192,8,FALSE)</f>
        <v>Si</v>
      </c>
      <c r="K35" s="99" t="str">
        <f>VLOOKUP(E35,VIP!$A$2:$O11766,6,0)</f>
        <v>NO</v>
      </c>
      <c r="L35" s="110" t="s">
        <v>2501</v>
      </c>
      <c r="M35" s="109" t="s">
        <v>2473</v>
      </c>
      <c r="N35" s="106" t="s">
        <v>2481</v>
      </c>
      <c r="O35" s="104" t="s">
        <v>2484</v>
      </c>
      <c r="P35" s="104"/>
      <c r="Q35" s="109" t="s">
        <v>2501</v>
      </c>
    </row>
    <row r="36" spans="1:17" ht="18" x14ac:dyDescent="0.25">
      <c r="A36" s="85" t="str">
        <f>VLOOKUP(E36,'LISTADO ATM'!$A$2:$C$894,3,0)</f>
        <v>DISTRITO NACIONAL</v>
      </c>
      <c r="B36" s="116" t="s">
        <v>2507</v>
      </c>
      <c r="C36" s="105">
        <v>44211.384780092594</v>
      </c>
      <c r="D36" s="104" t="s">
        <v>2189</v>
      </c>
      <c r="E36" s="100">
        <v>686</v>
      </c>
      <c r="F36" s="85" t="str">
        <f>VLOOKUP(E36,VIP!$A$2:$O11316,2,0)</f>
        <v>DRBR686</v>
      </c>
      <c r="G36" s="99" t="str">
        <f>VLOOKUP(E36,'LISTADO ATM'!$A$2:$B$893,2,0)</f>
        <v>ATM Autoservicio Oficina Máximo Gómez</v>
      </c>
      <c r="H36" s="99" t="str">
        <f>VLOOKUP(E36,VIP!$A$2:$O16237,7,FALSE)</f>
        <v>Si</v>
      </c>
      <c r="I36" s="99" t="str">
        <f>VLOOKUP(E36,VIP!$A$2:$O8202,8,FALSE)</f>
        <v>Si</v>
      </c>
      <c r="J36" s="99" t="str">
        <f>VLOOKUP(E36,VIP!$A$2:$O8152,8,FALSE)</f>
        <v>Si</v>
      </c>
      <c r="K36" s="99" t="str">
        <f>VLOOKUP(E36,VIP!$A$2:$O11726,6,0)</f>
        <v>NO</v>
      </c>
      <c r="L36" s="110" t="s">
        <v>2501</v>
      </c>
      <c r="M36" s="109" t="s">
        <v>2473</v>
      </c>
      <c r="N36" s="106" t="s">
        <v>2481</v>
      </c>
      <c r="O36" s="104" t="s">
        <v>2484</v>
      </c>
      <c r="P36" s="104"/>
      <c r="Q36" s="109" t="s">
        <v>2501</v>
      </c>
    </row>
    <row r="37" spans="1:17" ht="18" x14ac:dyDescent="0.25">
      <c r="A37" s="85" t="str">
        <f>VLOOKUP(E37,'LISTADO ATM'!$A$2:$C$894,3,0)</f>
        <v>NORTE</v>
      </c>
      <c r="B37" s="116" t="s">
        <v>2506</v>
      </c>
      <c r="C37" s="105">
        <v>44211.395358796297</v>
      </c>
      <c r="D37" s="104" t="s">
        <v>2500</v>
      </c>
      <c r="E37" s="100">
        <v>315</v>
      </c>
      <c r="F37" s="85" t="str">
        <f>VLOOKUP(E37,VIP!$A$2:$O11314,2,0)</f>
        <v>DRBR315</v>
      </c>
      <c r="G37" s="99" t="str">
        <f>VLOOKUP(E37,'LISTADO ATM'!$A$2:$B$893,2,0)</f>
        <v xml:space="preserve">ATM Oficina Estrella Sadalá </v>
      </c>
      <c r="H37" s="99" t="str">
        <f>VLOOKUP(E37,VIP!$A$2:$O16235,7,FALSE)</f>
        <v>Si</v>
      </c>
      <c r="I37" s="99" t="str">
        <f>VLOOKUP(E37,VIP!$A$2:$O8200,8,FALSE)</f>
        <v>Si</v>
      </c>
      <c r="J37" s="99" t="str">
        <f>VLOOKUP(E37,VIP!$A$2:$O8150,8,FALSE)</f>
        <v>Si</v>
      </c>
      <c r="K37" s="99" t="str">
        <f>VLOOKUP(E37,VIP!$A$2:$O11724,6,0)</f>
        <v>NO</v>
      </c>
      <c r="L37" s="110" t="s">
        <v>2466</v>
      </c>
      <c r="M37" s="109" t="s">
        <v>2473</v>
      </c>
      <c r="N37" s="106" t="s">
        <v>2481</v>
      </c>
      <c r="O37" s="104" t="s">
        <v>2502</v>
      </c>
      <c r="P37" s="104"/>
      <c r="Q37" s="109" t="s">
        <v>2466</v>
      </c>
    </row>
    <row r="38" spans="1:17" ht="18" x14ac:dyDescent="0.25">
      <c r="A38" s="85" t="str">
        <f>VLOOKUP(E38,'LISTADO ATM'!$A$2:$C$894,3,0)</f>
        <v>DISTRITO NACIONAL</v>
      </c>
      <c r="B38" s="116" t="s">
        <v>2519</v>
      </c>
      <c r="C38" s="105">
        <v>44211.570289351854</v>
      </c>
      <c r="D38" s="104" t="s">
        <v>2477</v>
      </c>
      <c r="E38" s="100">
        <v>655</v>
      </c>
      <c r="F38" s="85" t="str">
        <f>VLOOKUP(E38,VIP!$A$2:$O11340,2,0)</f>
        <v>DRBR655</v>
      </c>
      <c r="G38" s="99" t="str">
        <f>VLOOKUP(E38,'LISTADO ATM'!$A$2:$B$893,2,0)</f>
        <v>ATM Farmacia Sandra</v>
      </c>
      <c r="H38" s="99" t="str">
        <f>VLOOKUP(E38,VIP!$A$2:$O16261,7,FALSE)</f>
        <v>Si</v>
      </c>
      <c r="I38" s="99" t="str">
        <f>VLOOKUP(E38,VIP!$A$2:$O8226,8,FALSE)</f>
        <v>Si</v>
      </c>
      <c r="J38" s="99" t="str">
        <f>VLOOKUP(E38,VIP!$A$2:$O8176,8,FALSE)</f>
        <v>Si</v>
      </c>
      <c r="K38" s="99" t="str">
        <f>VLOOKUP(E38,VIP!$A$2:$O11750,6,0)</f>
        <v>NO</v>
      </c>
      <c r="L38" s="110" t="s">
        <v>2466</v>
      </c>
      <c r="M38" s="109" t="s">
        <v>2473</v>
      </c>
      <c r="N38" s="106" t="s">
        <v>2481</v>
      </c>
      <c r="O38" s="104" t="s">
        <v>2483</v>
      </c>
      <c r="P38" s="104"/>
      <c r="Q38" s="109" t="s">
        <v>2466</v>
      </c>
    </row>
    <row r="39" spans="1:17" ht="18" x14ac:dyDescent="0.25">
      <c r="A39" s="85" t="str">
        <f>VLOOKUP(E39,'LISTADO ATM'!$A$2:$C$894,3,0)</f>
        <v>NORTE</v>
      </c>
      <c r="B39" s="116" t="s">
        <v>2512</v>
      </c>
      <c r="C39" s="105">
        <v>44211.595949074072</v>
      </c>
      <c r="D39" s="104" t="s">
        <v>2497</v>
      </c>
      <c r="E39" s="100">
        <v>752</v>
      </c>
      <c r="F39" s="85" t="str">
        <f>VLOOKUP(E39,VIP!$A$2:$O11332,2,0)</f>
        <v>DRBR280</v>
      </c>
      <c r="G39" s="99" t="str">
        <f>VLOOKUP(E39,'LISTADO ATM'!$A$2:$B$893,2,0)</f>
        <v xml:space="preserve">ATM UNP Las Carolinas (La Vega) </v>
      </c>
      <c r="H39" s="99" t="str">
        <f>VLOOKUP(E39,VIP!$A$2:$O16253,7,FALSE)</f>
        <v>Si</v>
      </c>
      <c r="I39" s="99" t="str">
        <f>VLOOKUP(E39,VIP!$A$2:$O8218,8,FALSE)</f>
        <v>Si</v>
      </c>
      <c r="J39" s="99" t="str">
        <f>VLOOKUP(E39,VIP!$A$2:$O8168,8,FALSE)</f>
        <v>Si</v>
      </c>
      <c r="K39" s="99" t="str">
        <f>VLOOKUP(E39,VIP!$A$2:$O11742,6,0)</f>
        <v>SI</v>
      </c>
      <c r="L39" s="110" t="s">
        <v>2466</v>
      </c>
      <c r="M39" s="109" t="s">
        <v>2473</v>
      </c>
      <c r="N39" s="106" t="s">
        <v>2481</v>
      </c>
      <c r="O39" s="104" t="s">
        <v>2499</v>
      </c>
      <c r="P39" s="104"/>
      <c r="Q39" s="109" t="s">
        <v>2466</v>
      </c>
    </row>
    <row r="40" spans="1:17" ht="18" x14ac:dyDescent="0.25">
      <c r="A40" s="85" t="str">
        <f>VLOOKUP(E40,'LISTADO ATM'!$A$2:$C$894,3,0)</f>
        <v>DISTRITO NACIONAL</v>
      </c>
      <c r="B40" s="116" t="s">
        <v>2513</v>
      </c>
      <c r="C40" s="105">
        <v>44211.594085648147</v>
      </c>
      <c r="D40" s="104" t="s">
        <v>2477</v>
      </c>
      <c r="E40" s="100">
        <v>165</v>
      </c>
      <c r="F40" s="85" t="str">
        <f>VLOOKUP(E40,VIP!$A$2:$O11333,2,0)</f>
        <v>DRBR165</v>
      </c>
      <c r="G40" s="99" t="str">
        <f>VLOOKUP(E40,'LISTADO ATM'!$A$2:$B$893,2,0)</f>
        <v>ATM Autoservicio Megacentro</v>
      </c>
      <c r="H40" s="99" t="str">
        <f>VLOOKUP(E40,VIP!$A$2:$O16254,7,FALSE)</f>
        <v>Si</v>
      </c>
      <c r="I40" s="99" t="str">
        <f>VLOOKUP(E40,VIP!$A$2:$O8219,8,FALSE)</f>
        <v>Si</v>
      </c>
      <c r="J40" s="99" t="str">
        <f>VLOOKUP(E40,VIP!$A$2:$O8169,8,FALSE)</f>
        <v>Si</v>
      </c>
      <c r="K40" s="99" t="str">
        <f>VLOOKUP(E40,VIP!$A$2:$O11743,6,0)</f>
        <v>SI</v>
      </c>
      <c r="L40" s="110" t="s">
        <v>2430</v>
      </c>
      <c r="M40" s="109" t="s">
        <v>2473</v>
      </c>
      <c r="N40" s="106" t="s">
        <v>2481</v>
      </c>
      <c r="O40" s="104" t="s">
        <v>2483</v>
      </c>
      <c r="P40" s="104"/>
      <c r="Q40" s="109" t="s">
        <v>2430</v>
      </c>
    </row>
    <row r="41" spans="1:17" ht="18" x14ac:dyDescent="0.25">
      <c r="A41" s="85" t="str">
        <f>VLOOKUP(E41,'LISTADO ATM'!$A$2:$C$894,3,0)</f>
        <v>NORTE</v>
      </c>
      <c r="B41" s="116" t="s">
        <v>2515</v>
      </c>
      <c r="C41" s="105">
        <v>44211.581643518519</v>
      </c>
      <c r="D41" s="104" t="s">
        <v>2497</v>
      </c>
      <c r="E41" s="100">
        <v>285</v>
      </c>
      <c r="F41" s="85" t="str">
        <f>VLOOKUP(E41,VIP!$A$2:$O11335,2,0)</f>
        <v>DRBR285</v>
      </c>
      <c r="G41" s="99" t="str">
        <f>VLOOKUP(E41,'LISTADO ATM'!$A$2:$B$893,2,0)</f>
        <v xml:space="preserve">ATM Oficina Camino Real (Puerto Plata) </v>
      </c>
      <c r="H41" s="99" t="str">
        <f>VLOOKUP(E41,VIP!$A$2:$O16256,7,FALSE)</f>
        <v>Si</v>
      </c>
      <c r="I41" s="99" t="str">
        <f>VLOOKUP(E41,VIP!$A$2:$O8221,8,FALSE)</f>
        <v>Si</v>
      </c>
      <c r="J41" s="99" t="str">
        <f>VLOOKUP(E41,VIP!$A$2:$O8171,8,FALSE)</f>
        <v>Si</v>
      </c>
      <c r="K41" s="99" t="str">
        <f>VLOOKUP(E41,VIP!$A$2:$O11745,6,0)</f>
        <v>NO</v>
      </c>
      <c r="L41" s="110" t="s">
        <v>2430</v>
      </c>
      <c r="M41" s="109" t="s">
        <v>2473</v>
      </c>
      <c r="N41" s="106" t="s">
        <v>2481</v>
      </c>
      <c r="O41" s="104" t="s">
        <v>2499</v>
      </c>
      <c r="P41" s="104"/>
      <c r="Q41" s="109" t="s">
        <v>2430</v>
      </c>
    </row>
    <row r="42" spans="1:17" ht="18" x14ac:dyDescent="0.25">
      <c r="A42" s="85" t="str">
        <f>VLOOKUP(E42,'LISTADO ATM'!$A$2:$C$894,3,0)</f>
        <v>SUR</v>
      </c>
      <c r="B42" s="116" t="s">
        <v>2526</v>
      </c>
      <c r="C42" s="105">
        <v>44211.503460648149</v>
      </c>
      <c r="D42" s="104" t="s">
        <v>2477</v>
      </c>
      <c r="E42" s="100">
        <v>356</v>
      </c>
      <c r="F42" s="85" t="str">
        <f>VLOOKUP(E42,VIP!$A$2:$O11351,2,0)</f>
        <v>DRBR356</v>
      </c>
      <c r="G42" s="99" t="str">
        <f>VLOOKUP(E42,'LISTADO ATM'!$A$2:$B$893,2,0)</f>
        <v xml:space="preserve">ATM Estación Sigma (San Cristóbal) </v>
      </c>
      <c r="H42" s="99" t="str">
        <f>VLOOKUP(E42,VIP!$A$2:$O16272,7,FALSE)</f>
        <v>Si</v>
      </c>
      <c r="I42" s="99" t="str">
        <f>VLOOKUP(E42,VIP!$A$2:$O8237,8,FALSE)</f>
        <v>Si</v>
      </c>
      <c r="J42" s="99" t="str">
        <f>VLOOKUP(E42,VIP!$A$2:$O8187,8,FALSE)</f>
        <v>Si</v>
      </c>
      <c r="K42" s="99" t="str">
        <f>VLOOKUP(E42,VIP!$A$2:$O11761,6,0)</f>
        <v>NO</v>
      </c>
      <c r="L42" s="110" t="s">
        <v>2430</v>
      </c>
      <c r="M42" s="109" t="s">
        <v>2473</v>
      </c>
      <c r="N42" s="106" t="s">
        <v>2481</v>
      </c>
      <c r="O42" s="104" t="s">
        <v>2483</v>
      </c>
      <c r="P42" s="104"/>
      <c r="Q42" s="109" t="s">
        <v>2430</v>
      </c>
    </row>
    <row r="43" spans="1:17" ht="18" x14ac:dyDescent="0.25">
      <c r="A43" s="85" t="str">
        <f>VLOOKUP(E43,'LISTADO ATM'!$A$2:$C$894,3,0)</f>
        <v>DISTRITO NACIONAL</v>
      </c>
      <c r="B43" s="116" t="s">
        <v>2511</v>
      </c>
      <c r="C43" s="105">
        <v>44211.597928240742</v>
      </c>
      <c r="D43" s="104" t="s">
        <v>2477</v>
      </c>
      <c r="E43" s="100">
        <v>415</v>
      </c>
      <c r="F43" s="85" t="str">
        <f>VLOOKUP(E43,VIP!$A$2:$O11331,2,0)</f>
        <v>DRBR415</v>
      </c>
      <c r="G43" s="99" t="str">
        <f>VLOOKUP(E43,'LISTADO ATM'!$A$2:$B$893,2,0)</f>
        <v xml:space="preserve">ATM Autobanco San Martín I </v>
      </c>
      <c r="H43" s="99" t="str">
        <f>VLOOKUP(E43,VIP!$A$2:$O16252,7,FALSE)</f>
        <v>Si</v>
      </c>
      <c r="I43" s="99" t="str">
        <f>VLOOKUP(E43,VIP!$A$2:$O8217,8,FALSE)</f>
        <v>Si</v>
      </c>
      <c r="J43" s="99" t="str">
        <f>VLOOKUP(E43,VIP!$A$2:$O8167,8,FALSE)</f>
        <v>Si</v>
      </c>
      <c r="K43" s="99" t="str">
        <f>VLOOKUP(E43,VIP!$A$2:$O11741,6,0)</f>
        <v>NO</v>
      </c>
      <c r="L43" s="110" t="s">
        <v>2430</v>
      </c>
      <c r="M43" s="109" t="s">
        <v>2473</v>
      </c>
      <c r="N43" s="106" t="s">
        <v>2481</v>
      </c>
      <c r="O43" s="104" t="s">
        <v>2483</v>
      </c>
      <c r="P43" s="104"/>
      <c r="Q43" s="109" t="s">
        <v>2430</v>
      </c>
    </row>
    <row r="44" spans="1:17" ht="18" x14ac:dyDescent="0.25">
      <c r="A44" s="85" t="str">
        <f>VLOOKUP(E44,'LISTADO ATM'!$A$2:$C$894,3,0)</f>
        <v>DISTRITO NACIONAL</v>
      </c>
      <c r="B44" s="116" t="s">
        <v>2520</v>
      </c>
      <c r="C44" s="105">
        <v>44211.532384259262</v>
      </c>
      <c r="D44" s="104" t="s">
        <v>2477</v>
      </c>
      <c r="E44" s="100">
        <v>449</v>
      </c>
      <c r="F44" s="85" t="str">
        <f>VLOOKUP(E44,VIP!$A$2:$O11344,2,0)</f>
        <v>DRBR449</v>
      </c>
      <c r="G44" s="99" t="str">
        <f>VLOOKUP(E44,'LISTADO ATM'!$A$2:$B$893,2,0)</f>
        <v>ATM Autobanco Lope de Vega II</v>
      </c>
      <c r="H44" s="99" t="str">
        <f>VLOOKUP(E44,VIP!$A$2:$O16265,7,FALSE)</f>
        <v>Si</v>
      </c>
      <c r="I44" s="99" t="str">
        <f>VLOOKUP(E44,VIP!$A$2:$O8230,8,FALSE)</f>
        <v>Si</v>
      </c>
      <c r="J44" s="99" t="str">
        <f>VLOOKUP(E44,VIP!$A$2:$O8180,8,FALSE)</f>
        <v>Si</v>
      </c>
      <c r="K44" s="99" t="str">
        <f>VLOOKUP(E44,VIP!$A$2:$O11754,6,0)</f>
        <v>NO</v>
      </c>
      <c r="L44" s="110" t="s">
        <v>2430</v>
      </c>
      <c r="M44" s="109" t="s">
        <v>2473</v>
      </c>
      <c r="N44" s="106" t="s">
        <v>2481</v>
      </c>
      <c r="O44" s="104" t="s">
        <v>2483</v>
      </c>
      <c r="P44" s="104"/>
      <c r="Q44" s="109" t="s">
        <v>2430</v>
      </c>
    </row>
    <row r="45" spans="1:17" ht="18" x14ac:dyDescent="0.25">
      <c r="A45" s="85" t="str">
        <f>VLOOKUP(E45,'LISTADO ATM'!$A$2:$C$894,3,0)</f>
        <v>DISTRITO NACIONAL</v>
      </c>
      <c r="B45" s="116" t="s">
        <v>2538</v>
      </c>
      <c r="C45" s="105">
        <v>44211.471053240741</v>
      </c>
      <c r="D45" s="104" t="s">
        <v>2497</v>
      </c>
      <c r="E45" s="100">
        <v>527</v>
      </c>
      <c r="F45" s="85" t="str">
        <f>VLOOKUP(E45,VIP!$A$2:$O11364,2,0)</f>
        <v>DRBR527</v>
      </c>
      <c r="G45" s="99" t="str">
        <f>VLOOKUP(E45,'LISTADO ATM'!$A$2:$B$893,2,0)</f>
        <v>ATM Oficina Zona Oriental II</v>
      </c>
      <c r="H45" s="99" t="str">
        <f>VLOOKUP(E45,VIP!$A$2:$O16285,7,FALSE)</f>
        <v>Si</v>
      </c>
      <c r="I45" s="99" t="str">
        <f>VLOOKUP(E45,VIP!$A$2:$O8250,8,FALSE)</f>
        <v>Si</v>
      </c>
      <c r="J45" s="99" t="str">
        <f>VLOOKUP(E45,VIP!$A$2:$O8200,8,FALSE)</f>
        <v>Si</v>
      </c>
      <c r="K45" s="99" t="str">
        <f>VLOOKUP(E45,VIP!$A$2:$O11774,6,0)</f>
        <v>SI</v>
      </c>
      <c r="L45" s="110" t="s">
        <v>2430</v>
      </c>
      <c r="M45" s="109" t="s">
        <v>2473</v>
      </c>
      <c r="N45" s="106" t="s">
        <v>2481</v>
      </c>
      <c r="O45" s="104" t="s">
        <v>2499</v>
      </c>
      <c r="P45" s="104"/>
      <c r="Q45" s="109" t="s">
        <v>2430</v>
      </c>
    </row>
    <row r="46" spans="1:17" ht="18" x14ac:dyDescent="0.25">
      <c r="A46" s="85" t="str">
        <f>VLOOKUP(E46,'LISTADO ATM'!$A$2:$C$894,3,0)</f>
        <v>NORTE</v>
      </c>
      <c r="B46" s="116" t="s">
        <v>2524</v>
      </c>
      <c r="C46" s="105">
        <v>44211.50949074074</v>
      </c>
      <c r="D46" s="104" t="s">
        <v>2500</v>
      </c>
      <c r="E46" s="100">
        <v>632</v>
      </c>
      <c r="F46" s="85" t="str">
        <f>VLOOKUP(E46,VIP!$A$2:$O11349,2,0)</f>
        <v>DRBR263</v>
      </c>
      <c r="G46" s="99" t="str">
        <f>VLOOKUP(E46,'LISTADO ATM'!$A$2:$B$893,2,0)</f>
        <v xml:space="preserve">ATM Autobanco Gurabo </v>
      </c>
      <c r="H46" s="99" t="str">
        <f>VLOOKUP(E46,VIP!$A$2:$O16270,7,FALSE)</f>
        <v>Si</v>
      </c>
      <c r="I46" s="99" t="str">
        <f>VLOOKUP(E46,VIP!$A$2:$O8235,8,FALSE)</f>
        <v>Si</v>
      </c>
      <c r="J46" s="99" t="str">
        <f>VLOOKUP(E46,VIP!$A$2:$O8185,8,FALSE)</f>
        <v>Si</v>
      </c>
      <c r="K46" s="99" t="str">
        <f>VLOOKUP(E46,VIP!$A$2:$O11759,6,0)</f>
        <v>NO</v>
      </c>
      <c r="L46" s="110" t="s">
        <v>2430</v>
      </c>
      <c r="M46" s="109" t="s">
        <v>2473</v>
      </c>
      <c r="N46" s="106" t="s">
        <v>2481</v>
      </c>
      <c r="O46" s="104" t="s">
        <v>2502</v>
      </c>
      <c r="P46" s="104"/>
      <c r="Q46" s="109" t="s">
        <v>2430</v>
      </c>
    </row>
    <row r="47" spans="1:17" ht="18" x14ac:dyDescent="0.25">
      <c r="A47" s="85" t="str">
        <f>VLOOKUP(E47,'LISTADO ATM'!$A$2:$C$894,3,0)</f>
        <v>NORTE</v>
      </c>
      <c r="B47" s="116" t="s">
        <v>2528</v>
      </c>
      <c r="C47" s="105">
        <v>44211.498194444444</v>
      </c>
      <c r="D47" s="104" t="s">
        <v>2497</v>
      </c>
      <c r="E47" s="100">
        <v>746</v>
      </c>
      <c r="F47" s="85" t="str">
        <f>VLOOKUP(E47,VIP!$A$2:$O11354,2,0)</f>
        <v>DRBR156</v>
      </c>
      <c r="G47" s="99" t="str">
        <f>VLOOKUP(E47,'LISTADO ATM'!$A$2:$B$893,2,0)</f>
        <v xml:space="preserve">ATM Oficina Las Terrenas </v>
      </c>
      <c r="H47" s="99" t="str">
        <f>VLOOKUP(E47,VIP!$A$2:$O16275,7,FALSE)</f>
        <v>Si</v>
      </c>
      <c r="I47" s="99" t="str">
        <f>VLOOKUP(E47,VIP!$A$2:$O8240,8,FALSE)</f>
        <v>Si</v>
      </c>
      <c r="J47" s="99" t="str">
        <f>VLOOKUP(E47,VIP!$A$2:$O8190,8,FALSE)</f>
        <v>Si</v>
      </c>
      <c r="K47" s="99" t="str">
        <f>VLOOKUP(E47,VIP!$A$2:$O11764,6,0)</f>
        <v>SI</v>
      </c>
      <c r="L47" s="110" t="s">
        <v>2430</v>
      </c>
      <c r="M47" s="109" t="s">
        <v>2473</v>
      </c>
      <c r="N47" s="106" t="s">
        <v>2481</v>
      </c>
      <c r="O47" s="104" t="s">
        <v>2499</v>
      </c>
      <c r="P47" s="104"/>
      <c r="Q47" s="109" t="s">
        <v>2430</v>
      </c>
    </row>
    <row r="48" spans="1:17" ht="18" x14ac:dyDescent="0.25">
      <c r="A48" s="85" t="str">
        <f>VLOOKUP(E48,'LISTADO ATM'!$A$2:$C$894,3,0)</f>
        <v>DISTRITO NACIONAL</v>
      </c>
      <c r="B48" s="116" t="s">
        <v>2537</v>
      </c>
      <c r="C48" s="105">
        <v>44211.47284722222</v>
      </c>
      <c r="D48" s="104" t="s">
        <v>2477</v>
      </c>
      <c r="E48" s="100">
        <v>958</v>
      </c>
      <c r="F48" s="85" t="str">
        <f>VLOOKUP(E48,VIP!$A$2:$O11363,2,0)</f>
        <v>DRBR958</v>
      </c>
      <c r="G48" s="99" t="str">
        <f>VLOOKUP(E48,'LISTADO ATM'!$A$2:$B$893,2,0)</f>
        <v xml:space="preserve">ATM Olé Aut. San Isidro </v>
      </c>
      <c r="H48" s="99" t="str">
        <f>VLOOKUP(E48,VIP!$A$2:$O16284,7,FALSE)</f>
        <v>Si</v>
      </c>
      <c r="I48" s="99" t="str">
        <f>VLOOKUP(E48,VIP!$A$2:$O8249,8,FALSE)</f>
        <v>Si</v>
      </c>
      <c r="J48" s="99" t="str">
        <f>VLOOKUP(E48,VIP!$A$2:$O8199,8,FALSE)</f>
        <v>Si</v>
      </c>
      <c r="K48" s="99" t="str">
        <f>VLOOKUP(E48,VIP!$A$2:$O11773,6,0)</f>
        <v>NO</v>
      </c>
      <c r="L48" s="110" t="s">
        <v>2430</v>
      </c>
      <c r="M48" s="109" t="s">
        <v>2473</v>
      </c>
      <c r="N48" s="106" t="s">
        <v>2481</v>
      </c>
      <c r="O48" s="104" t="s">
        <v>2483</v>
      </c>
      <c r="P48" s="104"/>
      <c r="Q48" s="109" t="s">
        <v>2430</v>
      </c>
    </row>
    <row r="49" spans="1:17" ht="18" x14ac:dyDescent="0.25">
      <c r="A49" s="85" t="str">
        <f>VLOOKUP(E49,'LISTADO ATM'!$A$2:$C$894,3,0)</f>
        <v>ESTE</v>
      </c>
      <c r="B49" s="116" t="s">
        <v>2516</v>
      </c>
      <c r="C49" s="105">
        <v>44211.579293981478</v>
      </c>
      <c r="D49" s="104" t="s">
        <v>2477</v>
      </c>
      <c r="E49" s="100">
        <v>963</v>
      </c>
      <c r="F49" s="85" t="str">
        <f>VLOOKUP(E49,VIP!$A$2:$O11336,2,0)</f>
        <v>DRBR963</v>
      </c>
      <c r="G49" s="99" t="str">
        <f>VLOOKUP(E49,'LISTADO ATM'!$A$2:$B$893,2,0)</f>
        <v xml:space="preserve">ATM Multiplaza La Romana </v>
      </c>
      <c r="H49" s="99" t="str">
        <f>VLOOKUP(E49,VIP!$A$2:$O16257,7,FALSE)</f>
        <v>Si</v>
      </c>
      <c r="I49" s="99" t="str">
        <f>VLOOKUP(E49,VIP!$A$2:$O8222,8,FALSE)</f>
        <v>Si</v>
      </c>
      <c r="J49" s="99" t="str">
        <f>VLOOKUP(E49,VIP!$A$2:$O8172,8,FALSE)</f>
        <v>Si</v>
      </c>
      <c r="K49" s="99" t="str">
        <f>VLOOKUP(E49,VIP!$A$2:$O11746,6,0)</f>
        <v>NO</v>
      </c>
      <c r="L49" s="110" t="s">
        <v>2430</v>
      </c>
      <c r="M49" s="109" t="s">
        <v>2473</v>
      </c>
      <c r="N49" s="106" t="s">
        <v>2481</v>
      </c>
      <c r="O49" s="104" t="s">
        <v>2483</v>
      </c>
      <c r="P49" s="104"/>
      <c r="Q49" s="109" t="s">
        <v>2430</v>
      </c>
    </row>
    <row r="50" spans="1:17" ht="18" x14ac:dyDescent="0.25">
      <c r="A50" s="85" t="str">
        <f>VLOOKUP(E50,'LISTADO ATM'!$A$2:$C$894,3,0)</f>
        <v>SUR</v>
      </c>
      <c r="B50" s="116" t="s">
        <v>2514</v>
      </c>
      <c r="C50" s="105">
        <v>44211.592175925929</v>
      </c>
      <c r="D50" s="104" t="s">
        <v>2189</v>
      </c>
      <c r="E50" s="100">
        <v>50</v>
      </c>
      <c r="F50" s="85" t="str">
        <f>VLOOKUP(E50,VIP!$A$2:$O11334,2,0)</f>
        <v>DRBR050</v>
      </c>
      <c r="G50" s="99" t="str">
        <f>VLOOKUP(E50,'LISTADO ATM'!$A$2:$B$893,2,0)</f>
        <v xml:space="preserve">ATM Oficina Padre Las Casas (Azua) </v>
      </c>
      <c r="H50" s="99" t="str">
        <f>VLOOKUP(E50,VIP!$A$2:$O16255,7,FALSE)</f>
        <v>Si</v>
      </c>
      <c r="I50" s="99" t="str">
        <f>VLOOKUP(E50,VIP!$A$2:$O8220,8,FALSE)</f>
        <v>Si</v>
      </c>
      <c r="J50" s="99" t="str">
        <f>VLOOKUP(E50,VIP!$A$2:$O8170,8,FALSE)</f>
        <v>Si</v>
      </c>
      <c r="K50" s="99" t="str">
        <f>VLOOKUP(E50,VIP!$A$2:$O11744,6,0)</f>
        <v>NO</v>
      </c>
      <c r="L50" s="110" t="s">
        <v>2463</v>
      </c>
      <c r="M50" s="109" t="s">
        <v>2473</v>
      </c>
      <c r="N50" s="106" t="s">
        <v>2481</v>
      </c>
      <c r="O50" s="104" t="s">
        <v>2484</v>
      </c>
      <c r="P50" s="104"/>
      <c r="Q50" s="109" t="s">
        <v>2463</v>
      </c>
    </row>
    <row r="51" spans="1:17" ht="18" x14ac:dyDescent="0.25">
      <c r="A51" s="85" t="str">
        <f>VLOOKUP(E51,'LISTADO ATM'!$A$2:$C$894,3,0)</f>
        <v>DISTRITO NACIONAL</v>
      </c>
      <c r="B51" s="116" t="s">
        <v>2510</v>
      </c>
      <c r="C51" s="105">
        <v>44211.300046296295</v>
      </c>
      <c r="D51" s="104" t="s">
        <v>2189</v>
      </c>
      <c r="E51" s="100">
        <v>54</v>
      </c>
      <c r="F51" s="85" t="str">
        <f>VLOOKUP(E51,VIP!$A$2:$O11324,2,0)</f>
        <v>DRBR054</v>
      </c>
      <c r="G51" s="99" t="str">
        <f>VLOOKUP(E51,'LISTADO ATM'!$A$2:$B$893,2,0)</f>
        <v xml:space="preserve">ATM Autoservicio Galería 360 </v>
      </c>
      <c r="H51" s="99" t="str">
        <f>VLOOKUP(E51,VIP!$A$2:$O16245,7,FALSE)</f>
        <v>Si</v>
      </c>
      <c r="I51" s="99" t="str">
        <f>VLOOKUP(E51,VIP!$A$2:$O8210,8,FALSE)</f>
        <v>Si</v>
      </c>
      <c r="J51" s="99" t="str">
        <f>VLOOKUP(E51,VIP!$A$2:$O8160,8,FALSE)</f>
        <v>Si</v>
      </c>
      <c r="K51" s="99" t="str">
        <f>VLOOKUP(E51,VIP!$A$2:$O11734,6,0)</f>
        <v>NO</v>
      </c>
      <c r="L51" s="110" t="s">
        <v>2463</v>
      </c>
      <c r="M51" s="109" t="s">
        <v>2473</v>
      </c>
      <c r="N51" s="106" t="s">
        <v>2481</v>
      </c>
      <c r="O51" s="104" t="s">
        <v>2484</v>
      </c>
      <c r="P51" s="104"/>
      <c r="Q51" s="109" t="s">
        <v>2463</v>
      </c>
    </row>
    <row r="52" spans="1:17" ht="18" x14ac:dyDescent="0.25">
      <c r="A52" s="85" t="str">
        <f>VLOOKUP(E52,'LISTADO ATM'!$A$2:$C$894,3,0)</f>
        <v>DISTRITO NACIONAL</v>
      </c>
      <c r="B52" s="116" t="s">
        <v>2509</v>
      </c>
      <c r="C52" s="105">
        <v>44211.301782407405</v>
      </c>
      <c r="D52" s="104" t="s">
        <v>2189</v>
      </c>
      <c r="E52" s="100">
        <v>149</v>
      </c>
      <c r="F52" s="85" t="str">
        <f>VLOOKUP(E52,VIP!$A$2:$O11323,2,0)</f>
        <v>DRBR149</v>
      </c>
      <c r="G52" s="99" t="str">
        <f>VLOOKUP(E52,'LISTADO ATM'!$A$2:$B$893,2,0)</f>
        <v>ATM Estación Metro Concepción</v>
      </c>
      <c r="H52" s="99" t="str">
        <f>VLOOKUP(E52,VIP!$A$2:$O16244,7,FALSE)</f>
        <v>N/A</v>
      </c>
      <c r="I52" s="99" t="str">
        <f>VLOOKUP(E52,VIP!$A$2:$O8209,8,FALSE)</f>
        <v>N/A</v>
      </c>
      <c r="J52" s="99" t="str">
        <f>VLOOKUP(E52,VIP!$A$2:$O8159,8,FALSE)</f>
        <v>N/A</v>
      </c>
      <c r="K52" s="99" t="str">
        <f>VLOOKUP(E52,VIP!$A$2:$O11733,6,0)</f>
        <v>N/A</v>
      </c>
      <c r="L52" s="110" t="s">
        <v>2463</v>
      </c>
      <c r="M52" s="109" t="s">
        <v>2473</v>
      </c>
      <c r="N52" s="106" t="s">
        <v>2481</v>
      </c>
      <c r="O52" s="104" t="s">
        <v>2484</v>
      </c>
      <c r="P52" s="104"/>
      <c r="Q52" s="109" t="s">
        <v>2463</v>
      </c>
    </row>
    <row r="53" spans="1:17" ht="18" x14ac:dyDescent="0.25">
      <c r="A53" s="85" t="str">
        <f>VLOOKUP(E53,'LISTADO ATM'!$A$2:$C$894,3,0)</f>
        <v>DISTRITO NACIONAL</v>
      </c>
      <c r="B53" s="116" t="s">
        <v>2527</v>
      </c>
      <c r="C53" s="105">
        <v>44211.501527777778</v>
      </c>
      <c r="D53" s="104" t="s">
        <v>2189</v>
      </c>
      <c r="E53" s="100">
        <v>231</v>
      </c>
      <c r="F53" s="85" t="str">
        <f>VLOOKUP(E53,VIP!$A$2:$O11352,2,0)</f>
        <v>DRBR231</v>
      </c>
      <c r="G53" s="99" t="str">
        <f>VLOOKUP(E53,'LISTADO ATM'!$A$2:$B$893,2,0)</f>
        <v xml:space="preserve">ATM Oficina Zona Oriental </v>
      </c>
      <c r="H53" s="99" t="str">
        <f>VLOOKUP(E53,VIP!$A$2:$O16273,7,FALSE)</f>
        <v>Si</v>
      </c>
      <c r="I53" s="99" t="str">
        <f>VLOOKUP(E53,VIP!$A$2:$O8238,8,FALSE)</f>
        <v>Si</v>
      </c>
      <c r="J53" s="99" t="str">
        <f>VLOOKUP(E53,VIP!$A$2:$O8188,8,FALSE)</f>
        <v>Si</v>
      </c>
      <c r="K53" s="99" t="str">
        <f>VLOOKUP(E53,VIP!$A$2:$O11762,6,0)</f>
        <v>SI</v>
      </c>
      <c r="L53" s="110" t="s">
        <v>2463</v>
      </c>
      <c r="M53" s="109" t="s">
        <v>2473</v>
      </c>
      <c r="N53" s="106" t="s">
        <v>2481</v>
      </c>
      <c r="O53" s="104" t="s">
        <v>2484</v>
      </c>
      <c r="P53" s="104"/>
      <c r="Q53" s="109" t="s">
        <v>2463</v>
      </c>
    </row>
    <row r="54" spans="1:17" ht="18" x14ac:dyDescent="0.25">
      <c r="A54" s="85" t="str">
        <f>VLOOKUP(E54,'LISTADO ATM'!$A$2:$C$894,3,0)</f>
        <v>DISTRITO NACIONAL</v>
      </c>
      <c r="B54" s="116" t="s">
        <v>2529</v>
      </c>
      <c r="C54" s="105">
        <v>44211.4924537037</v>
      </c>
      <c r="D54" s="104" t="s">
        <v>2189</v>
      </c>
      <c r="E54" s="100">
        <v>235</v>
      </c>
      <c r="F54" s="85" t="str">
        <f>VLOOKUP(E54,VIP!$A$2:$O11355,2,0)</f>
        <v>DRBR235</v>
      </c>
      <c r="G54" s="99" t="str">
        <f>VLOOKUP(E54,'LISTADO ATM'!$A$2:$B$893,2,0)</f>
        <v xml:space="preserve">ATM Oficina Multicentro La Sirena San Isidro </v>
      </c>
      <c r="H54" s="99" t="str">
        <f>VLOOKUP(E54,VIP!$A$2:$O16276,7,FALSE)</f>
        <v>Si</v>
      </c>
      <c r="I54" s="99" t="str">
        <f>VLOOKUP(E54,VIP!$A$2:$O8241,8,FALSE)</f>
        <v>Si</v>
      </c>
      <c r="J54" s="99" t="str">
        <f>VLOOKUP(E54,VIP!$A$2:$O8191,8,FALSE)</f>
        <v>Si</v>
      </c>
      <c r="K54" s="99" t="str">
        <f>VLOOKUP(E54,VIP!$A$2:$O11765,6,0)</f>
        <v>SI</v>
      </c>
      <c r="L54" s="110" t="s">
        <v>2463</v>
      </c>
      <c r="M54" s="109" t="s">
        <v>2473</v>
      </c>
      <c r="N54" s="106" t="s">
        <v>2481</v>
      </c>
      <c r="O54" s="104" t="s">
        <v>2484</v>
      </c>
      <c r="P54" s="104"/>
      <c r="Q54" s="109" t="s">
        <v>2463</v>
      </c>
    </row>
    <row r="55" spans="1:17" ht="18" x14ac:dyDescent="0.25">
      <c r="A55" s="85" t="str">
        <f>VLOOKUP(E55,'LISTADO ATM'!$A$2:$C$894,3,0)</f>
        <v>NORTE</v>
      </c>
      <c r="B55" s="116" t="s">
        <v>2523</v>
      </c>
      <c r="C55" s="105">
        <v>44211.521099537036</v>
      </c>
      <c r="D55" s="104" t="s">
        <v>2190</v>
      </c>
      <c r="E55" s="100">
        <v>245</v>
      </c>
      <c r="F55" s="85" t="str">
        <f>VLOOKUP(E55,VIP!$A$2:$O11347,2,0)</f>
        <v>DRBR245</v>
      </c>
      <c r="G55" s="99" t="str">
        <f>VLOOKUP(E55,'LISTADO ATM'!$A$2:$B$893,2,0)</f>
        <v>ATM Boombah Zona Franca Victor Mera</v>
      </c>
      <c r="H55" s="99" t="str">
        <f>VLOOKUP(E55,VIP!$A$2:$O16268,7,FALSE)</f>
        <v>Si</v>
      </c>
      <c r="I55" s="99" t="str">
        <f>VLOOKUP(E55,VIP!$A$2:$O8233,8,FALSE)</f>
        <v>Si</v>
      </c>
      <c r="J55" s="99" t="str">
        <f>VLOOKUP(E55,VIP!$A$2:$O8183,8,FALSE)</f>
        <v>Si</v>
      </c>
      <c r="K55" s="99" t="str">
        <f>VLOOKUP(E55,VIP!$A$2:$O11757,6,0)</f>
        <v>NO</v>
      </c>
      <c r="L55" s="110" t="s">
        <v>2463</v>
      </c>
      <c r="M55" s="109" t="s">
        <v>2473</v>
      </c>
      <c r="N55" s="106" t="s">
        <v>2481</v>
      </c>
      <c r="O55" s="104" t="s">
        <v>2493</v>
      </c>
      <c r="P55" s="104"/>
      <c r="Q55" s="109" t="s">
        <v>2463</v>
      </c>
    </row>
    <row r="56" spans="1:17" ht="18" x14ac:dyDescent="0.25">
      <c r="A56" s="85" t="str">
        <f>VLOOKUP(E56,'LISTADO ATM'!$A$2:$C$894,3,0)</f>
        <v>DISTRITO NACIONAL</v>
      </c>
      <c r="B56" s="116" t="s">
        <v>2536</v>
      </c>
      <c r="C56" s="105">
        <v>44211.473032407404</v>
      </c>
      <c r="D56" s="104" t="s">
        <v>2189</v>
      </c>
      <c r="E56" s="100">
        <v>264</v>
      </c>
      <c r="F56" s="85" t="str">
        <f>VLOOKUP(E56,VIP!$A$2:$O11362,2,0)</f>
        <v>DRBR264</v>
      </c>
      <c r="G56" s="99" t="str">
        <f>VLOOKUP(E56,'LISTADO ATM'!$A$2:$B$893,2,0)</f>
        <v xml:space="preserve">ATM S/M Nacional Independencia </v>
      </c>
      <c r="H56" s="99" t="str">
        <f>VLOOKUP(E56,VIP!$A$2:$O16283,7,FALSE)</f>
        <v>Si</v>
      </c>
      <c r="I56" s="99" t="str">
        <f>VLOOKUP(E56,VIP!$A$2:$O8248,8,FALSE)</f>
        <v>Si</v>
      </c>
      <c r="J56" s="99" t="str">
        <f>VLOOKUP(E56,VIP!$A$2:$O8198,8,FALSE)</f>
        <v>Si</v>
      </c>
      <c r="K56" s="99" t="str">
        <f>VLOOKUP(E56,VIP!$A$2:$O11772,6,0)</f>
        <v>SI</v>
      </c>
      <c r="L56" s="110" t="s">
        <v>2463</v>
      </c>
      <c r="M56" s="109" t="s">
        <v>2473</v>
      </c>
      <c r="N56" s="106" t="s">
        <v>2481</v>
      </c>
      <c r="O56" s="104" t="s">
        <v>2484</v>
      </c>
      <c r="P56" s="104"/>
      <c r="Q56" s="109" t="s">
        <v>2463</v>
      </c>
    </row>
    <row r="57" spans="1:17" ht="18" x14ac:dyDescent="0.25">
      <c r="A57" s="85" t="str">
        <f>VLOOKUP(E57,'LISTADO ATM'!$A$2:$C$894,3,0)</f>
        <v>DISTRITO NACIONAL</v>
      </c>
      <c r="B57" s="116" t="s">
        <v>2534</v>
      </c>
      <c r="C57" s="105">
        <v>44211.477152777778</v>
      </c>
      <c r="D57" s="104" t="s">
        <v>2189</v>
      </c>
      <c r="E57" s="100">
        <v>338</v>
      </c>
      <c r="F57" s="85" t="str">
        <f>VLOOKUP(E57,VIP!$A$2:$O11360,2,0)</f>
        <v>DRBR338</v>
      </c>
      <c r="G57" s="99" t="str">
        <f>VLOOKUP(E57,'LISTADO ATM'!$A$2:$B$893,2,0)</f>
        <v>ATM S/M Aprezio Pantoja</v>
      </c>
      <c r="H57" s="99" t="str">
        <f>VLOOKUP(E57,VIP!$A$2:$O16281,7,FALSE)</f>
        <v>Si</v>
      </c>
      <c r="I57" s="99" t="str">
        <f>VLOOKUP(E57,VIP!$A$2:$O8246,8,FALSE)</f>
        <v>Si</v>
      </c>
      <c r="J57" s="99" t="str">
        <f>VLOOKUP(E57,VIP!$A$2:$O8196,8,FALSE)</f>
        <v>Si</v>
      </c>
      <c r="K57" s="99" t="str">
        <f>VLOOKUP(E57,VIP!$A$2:$O11770,6,0)</f>
        <v>NO</v>
      </c>
      <c r="L57" s="110" t="s">
        <v>2463</v>
      </c>
      <c r="M57" s="109" t="s">
        <v>2473</v>
      </c>
      <c r="N57" s="106" t="s">
        <v>2481</v>
      </c>
      <c r="O57" s="104" t="s">
        <v>2484</v>
      </c>
      <c r="P57" s="104"/>
      <c r="Q57" s="109" t="s">
        <v>2463</v>
      </c>
    </row>
    <row r="58" spans="1:17" ht="18" x14ac:dyDescent="0.25">
      <c r="A58" s="85" t="str">
        <f>VLOOKUP(E58,'LISTADO ATM'!$A$2:$C$894,3,0)</f>
        <v>SUR</v>
      </c>
      <c r="B58" s="116">
        <v>335763822</v>
      </c>
      <c r="C58" s="105">
        <v>44210.564918981479</v>
      </c>
      <c r="D58" s="104" t="s">
        <v>2189</v>
      </c>
      <c r="E58" s="100">
        <v>817</v>
      </c>
      <c r="F58" s="85" t="str">
        <f>VLOOKUP(E58,VIP!$A$2:$O11304,2,0)</f>
        <v>DRBR817</v>
      </c>
      <c r="G58" s="99" t="str">
        <f>VLOOKUP(E58,'LISTADO ATM'!$A$2:$B$893,2,0)</f>
        <v xml:space="preserve">ATM Ayuntamiento Sabana Larga (San José de Ocoa) </v>
      </c>
      <c r="H58" s="99" t="str">
        <f>VLOOKUP(E58,VIP!$A$2:$O16225,7,FALSE)</f>
        <v>Si</v>
      </c>
      <c r="I58" s="99" t="str">
        <f>VLOOKUP(E58,VIP!$A$2:$O8190,8,FALSE)</f>
        <v>Si</v>
      </c>
      <c r="J58" s="99" t="str">
        <f>VLOOKUP(E58,VIP!$A$2:$O8140,8,FALSE)</f>
        <v>Si</v>
      </c>
      <c r="K58" s="99" t="str">
        <f>VLOOKUP(E58,VIP!$A$2:$O11714,6,0)</f>
        <v>NO</v>
      </c>
      <c r="L58" s="110" t="s">
        <v>2463</v>
      </c>
      <c r="M58" s="109" t="s">
        <v>2473</v>
      </c>
      <c r="N58" s="106" t="s">
        <v>2481</v>
      </c>
      <c r="O58" s="104" t="s">
        <v>2484</v>
      </c>
      <c r="P58" s="104"/>
      <c r="Q58" s="109" t="s">
        <v>2463</v>
      </c>
    </row>
    <row r="59" spans="1:17" ht="18" x14ac:dyDescent="0.25">
      <c r="A59" s="85" t="str">
        <f>VLOOKUP(E59,'LISTADO ATM'!$A$2:$C$894,3,0)</f>
        <v>NORTE</v>
      </c>
      <c r="B59" s="116" t="s">
        <v>2518</v>
      </c>
      <c r="C59" s="105">
        <v>44211.573379629626</v>
      </c>
      <c r="D59" s="104" t="s">
        <v>2190</v>
      </c>
      <c r="E59" s="100">
        <v>965</v>
      </c>
      <c r="F59" s="85" t="str">
        <f>VLOOKUP(E59,VIP!$A$2:$O11339,2,0)</f>
        <v>DRBR965</v>
      </c>
      <c r="G59" s="99" t="str">
        <f>VLOOKUP(E59,'LISTADO ATM'!$A$2:$B$893,2,0)</f>
        <v xml:space="preserve">ATM S/M La Fuente FUN (Santiago) </v>
      </c>
      <c r="H59" s="99" t="str">
        <f>VLOOKUP(E59,VIP!$A$2:$O16260,7,FALSE)</f>
        <v>Si</v>
      </c>
      <c r="I59" s="99" t="str">
        <f>VLOOKUP(E59,VIP!$A$2:$O8225,8,FALSE)</f>
        <v>Si</v>
      </c>
      <c r="J59" s="99" t="str">
        <f>VLOOKUP(E59,VIP!$A$2:$O8175,8,FALSE)</f>
        <v>Si</v>
      </c>
      <c r="K59" s="99" t="str">
        <f>VLOOKUP(E59,VIP!$A$2:$O11749,6,0)</f>
        <v>NO</v>
      </c>
      <c r="L59" s="110" t="s">
        <v>2463</v>
      </c>
      <c r="M59" s="109" t="s">
        <v>2473</v>
      </c>
      <c r="N59" s="106" t="s">
        <v>2481</v>
      </c>
      <c r="O59" s="104" t="s">
        <v>2482</v>
      </c>
      <c r="P59" s="104"/>
      <c r="Q59" s="109" t="s">
        <v>2463</v>
      </c>
    </row>
  </sheetData>
  <autoFilter ref="A4:Q59">
    <sortState ref="A5:Q151">
      <sortCondition ref="M4:M15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:E1048576">
    <cfRule type="duplicateValues" dxfId="176" priority="118"/>
    <cfRule type="duplicateValues" dxfId="175" priority="119"/>
  </conditionalFormatting>
  <conditionalFormatting sqref="B1:B1048576">
    <cfRule type="duplicateValues" dxfId="174" priority="316352"/>
  </conditionalFormatting>
  <conditionalFormatting sqref="B5:B1048576">
    <cfRule type="duplicateValues" dxfId="173" priority="316355"/>
  </conditionalFormatting>
  <conditionalFormatting sqref="B1:B1048576">
    <cfRule type="duplicateValues" dxfId="172" priority="316357"/>
    <cfRule type="duplicateValues" dxfId="171" priority="316358"/>
    <cfRule type="duplicateValues" dxfId="170" priority="316359"/>
  </conditionalFormatting>
  <conditionalFormatting sqref="B1:B1048576">
    <cfRule type="duplicateValues" dxfId="169" priority="316366"/>
    <cfRule type="duplicateValues" dxfId="168" priority="316367"/>
  </conditionalFormatting>
  <conditionalFormatting sqref="B5:B1048576">
    <cfRule type="duplicateValues" dxfId="167" priority="316372"/>
    <cfRule type="duplicateValues" dxfId="166" priority="316373"/>
    <cfRule type="duplicateValues" dxfId="165" priority="316374"/>
  </conditionalFormatting>
  <conditionalFormatting sqref="E5:E1048576">
    <cfRule type="duplicateValues" dxfId="164" priority="316393"/>
    <cfRule type="duplicateValues" dxfId="163" priority="316394"/>
  </conditionalFormatting>
  <conditionalFormatting sqref="E5:E1048576">
    <cfRule type="duplicateValues" dxfId="162" priority="316401"/>
  </conditionalFormatting>
  <conditionalFormatting sqref="E1:E1048576">
    <cfRule type="duplicateValues" dxfId="161" priority="316403"/>
    <cfRule type="duplicateValues" dxfId="160" priority="316404"/>
    <cfRule type="duplicateValues" dxfId="159" priority="316405"/>
  </conditionalFormatting>
  <conditionalFormatting sqref="E5:E1048576">
    <cfRule type="duplicateValues" dxfId="158" priority="316412"/>
    <cfRule type="duplicateValues" dxfId="157" priority="316413"/>
    <cfRule type="duplicateValues" dxfId="156" priority="316414"/>
  </conditionalFormatting>
  <conditionalFormatting sqref="E1:E1048576">
    <cfRule type="duplicateValues" dxfId="155" priority="316418"/>
  </conditionalFormatting>
  <conditionalFormatting sqref="E20:E59">
    <cfRule type="duplicateValues" dxfId="154" priority="316441"/>
  </conditionalFormatting>
  <conditionalFormatting sqref="E20:E59">
    <cfRule type="duplicateValues" dxfId="153" priority="316442"/>
    <cfRule type="duplicateValues" dxfId="152" priority="316443"/>
  </conditionalFormatting>
  <conditionalFormatting sqref="B5:B59">
    <cfRule type="duplicateValues" dxfId="151" priority="316519"/>
  </conditionalFormatting>
  <conditionalFormatting sqref="B5:B59">
    <cfRule type="duplicateValues" dxfId="150" priority="316520"/>
    <cfRule type="duplicateValues" dxfId="149" priority="316521"/>
    <cfRule type="duplicateValues" dxfId="148" priority="316522"/>
  </conditionalFormatting>
  <conditionalFormatting sqref="B5:B59">
    <cfRule type="duplicateValues" dxfId="147" priority="316523"/>
    <cfRule type="duplicateValues" dxfId="146" priority="316524"/>
  </conditionalFormatting>
  <conditionalFormatting sqref="E5:E59">
    <cfRule type="duplicateValues" dxfId="145" priority="316525"/>
    <cfRule type="duplicateValues" dxfId="144" priority="316526"/>
  </conditionalFormatting>
  <conditionalFormatting sqref="E5:E59">
    <cfRule type="duplicateValues" dxfId="143" priority="316527"/>
  </conditionalFormatting>
  <conditionalFormatting sqref="E5:E59">
    <cfRule type="duplicateValues" dxfId="142" priority="316528"/>
    <cfRule type="duplicateValues" dxfId="141" priority="316529"/>
    <cfRule type="duplicateValues" dxfId="140" priority="31653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49" t="s">
        <v>0</v>
      </c>
      <c r="B1" s="15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1" t="s">
        <v>8</v>
      </c>
      <c r="B9" s="15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3" t="s">
        <v>9</v>
      </c>
      <c r="B14" s="15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5"/>
  <sheetViews>
    <sheetView topLeftCell="A64" zoomScale="80" zoomScaleNormal="80" workbookViewId="0">
      <selection activeCell="B27" sqref="B27"/>
    </sheetView>
  </sheetViews>
  <sheetFormatPr baseColWidth="10" defaultColWidth="52.7109375" defaultRowHeight="15" x14ac:dyDescent="0.25"/>
  <cols>
    <col min="1" max="1" width="52.7109375" style="87"/>
    <col min="2" max="2" width="36.42578125" style="113" customWidth="1"/>
    <col min="3" max="4" width="52.7109375" style="87"/>
    <col min="5" max="5" width="28" style="87" customWidth="1"/>
    <col min="6" max="16384" width="52.7109375" style="87"/>
  </cols>
  <sheetData>
    <row r="2" spans="1:5" ht="22.5" customHeight="1" x14ac:dyDescent="0.25">
      <c r="A2" s="134" t="s">
        <v>2479</v>
      </c>
      <c r="B2" s="135"/>
      <c r="C2" s="135"/>
      <c r="D2" s="135"/>
      <c r="E2" s="136"/>
    </row>
    <row r="3" spans="1:5" ht="22.5" x14ac:dyDescent="0.25">
      <c r="A3" s="134" t="s">
        <v>2158</v>
      </c>
      <c r="B3" s="135"/>
      <c r="C3" s="135"/>
      <c r="D3" s="135"/>
      <c r="E3" s="136"/>
    </row>
    <row r="4" spans="1:5" ht="25.5" x14ac:dyDescent="0.25">
      <c r="A4" s="140" t="s">
        <v>2479</v>
      </c>
      <c r="B4" s="141"/>
      <c r="C4" s="141"/>
      <c r="D4" s="141"/>
      <c r="E4" s="142"/>
    </row>
    <row r="6" spans="1:5" ht="18.75" thickBot="1" x14ac:dyDescent="0.3">
      <c r="A6" s="88" t="s">
        <v>2423</v>
      </c>
      <c r="B6" s="111" t="s">
        <v>2539</v>
      </c>
      <c r="C6" s="89"/>
      <c r="D6" s="90"/>
      <c r="E6" s="91"/>
    </row>
    <row r="7" spans="1:5" ht="18.75" thickBot="1" x14ac:dyDescent="0.3">
      <c r="A7" s="88" t="s">
        <v>2424</v>
      </c>
      <c r="B7" s="111" t="s">
        <v>2540</v>
      </c>
      <c r="C7" s="89"/>
      <c r="D7" s="90"/>
      <c r="E7" s="91"/>
    </row>
    <row r="8" spans="1:5" ht="15.75" thickBot="1" x14ac:dyDescent="0.3"/>
    <row r="9" spans="1:5" ht="18.75" thickBot="1" x14ac:dyDescent="0.3">
      <c r="A9" s="129" t="s">
        <v>2425</v>
      </c>
      <c r="B9" s="130"/>
      <c r="C9" s="130"/>
      <c r="D9" s="130"/>
      <c r="E9" s="131"/>
    </row>
    <row r="10" spans="1:5" ht="18" x14ac:dyDescent="0.25">
      <c r="A10" s="92" t="s">
        <v>15</v>
      </c>
      <c r="B10" s="92" t="s">
        <v>2426</v>
      </c>
      <c r="C10" s="93" t="s">
        <v>46</v>
      </c>
      <c r="D10" s="93" t="s">
        <v>2433</v>
      </c>
      <c r="E10" s="93" t="s">
        <v>2427</v>
      </c>
    </row>
    <row r="11" spans="1:5" ht="18" x14ac:dyDescent="0.25">
      <c r="A11" s="100" t="str">
        <f>VLOOKUP(B11,'[1]LISTADO ATM'!$A$2:$C$817,3,0)</f>
        <v>DISTRITO NACIONAL</v>
      </c>
      <c r="B11" s="100">
        <v>980</v>
      </c>
      <c r="C11" s="100" t="str">
        <f>VLOOKUP(B11,'[1]LISTADO ATM'!$A$2:$B$816,2,0)</f>
        <v xml:space="preserve">ATM Oficina Bella Vista Mall II </v>
      </c>
      <c r="D11" s="101" t="s">
        <v>2487</v>
      </c>
      <c r="E11" s="77">
        <v>335763901</v>
      </c>
    </row>
    <row r="12" spans="1:5" ht="18" x14ac:dyDescent="0.25">
      <c r="A12" s="100" t="str">
        <f>VLOOKUP(B12,'[1]LISTADO ATM'!$A$2:$C$817,3,0)</f>
        <v>NORTE</v>
      </c>
      <c r="B12" s="100">
        <v>649</v>
      </c>
      <c r="C12" s="100" t="str">
        <f>VLOOKUP(B12,'[1]LISTADO ATM'!$A$2:$B$816,2,0)</f>
        <v xml:space="preserve">ATM Oficina Galería 56 (San Francisco de Macorís) </v>
      </c>
      <c r="D12" s="101" t="s">
        <v>2487</v>
      </c>
      <c r="E12" s="77">
        <v>335763932</v>
      </c>
    </row>
    <row r="13" spans="1:5" ht="18" x14ac:dyDescent="0.25">
      <c r="A13" s="100" t="str">
        <f>VLOOKUP(B13,'[1]LISTADO ATM'!$A$2:$C$817,3,0)</f>
        <v>NORTE</v>
      </c>
      <c r="B13" s="100">
        <v>119</v>
      </c>
      <c r="C13" s="100" t="str">
        <f>VLOOKUP(B13,'[1]LISTADO ATM'!$A$2:$B$816,2,0)</f>
        <v>ATM Oficina La Barranquita</v>
      </c>
      <c r="D13" s="101" t="s">
        <v>2487</v>
      </c>
      <c r="E13" s="77">
        <v>335764101</v>
      </c>
    </row>
    <row r="14" spans="1:5" ht="18" x14ac:dyDescent="0.25">
      <c r="A14" s="100" t="str">
        <f>VLOOKUP(B14,'[1]LISTADO ATM'!$A$2:$C$817,3,0)</f>
        <v>ESTE</v>
      </c>
      <c r="B14" s="100">
        <v>912</v>
      </c>
      <c r="C14" s="100" t="str">
        <f>VLOOKUP(B14,'[1]LISTADO ATM'!$A$2:$B$816,2,0)</f>
        <v xml:space="preserve">ATM Oficina San Pedro II </v>
      </c>
      <c r="D14" s="101" t="s">
        <v>2487</v>
      </c>
      <c r="E14" s="77">
        <v>335764122</v>
      </c>
    </row>
    <row r="15" spans="1:5" ht="18" x14ac:dyDescent="0.25">
      <c r="A15" s="100" t="str">
        <f>VLOOKUP(B15,'[1]LISTADO ATM'!$A$2:$C$817,3,0)</f>
        <v>DISTRITO NACIONAL</v>
      </c>
      <c r="B15" s="100">
        <v>813</v>
      </c>
      <c r="C15" s="100" t="str">
        <f>VLOOKUP(B15,'[1]LISTADO ATM'!$A$2:$B$816,2,0)</f>
        <v>ATM Occidental Mall</v>
      </c>
      <c r="D15" s="101" t="s">
        <v>2487</v>
      </c>
      <c r="E15" s="77">
        <v>335764409</v>
      </c>
    </row>
    <row r="16" spans="1:5" ht="18" x14ac:dyDescent="0.25">
      <c r="A16" s="100" t="str">
        <f>VLOOKUP(B16,'[1]LISTADO ATM'!$A$2:$C$817,3,0)</f>
        <v>NORTE</v>
      </c>
      <c r="B16" s="100">
        <v>98</v>
      </c>
      <c r="C16" s="100" t="str">
        <f>VLOOKUP(B16,'[1]LISTADO ATM'!$A$2:$B$816,2,0)</f>
        <v xml:space="preserve">ATM UNP Pimentel </v>
      </c>
      <c r="D16" s="101" t="s">
        <v>2487</v>
      </c>
      <c r="E16" s="77">
        <v>335763610</v>
      </c>
    </row>
    <row r="17" spans="1:5" ht="18" x14ac:dyDescent="0.25">
      <c r="A17" s="100" t="str">
        <f>VLOOKUP(B17,'[1]LISTADO ATM'!$A$2:$C$817,3,0)</f>
        <v>ESTE</v>
      </c>
      <c r="B17" s="100">
        <v>211</v>
      </c>
      <c r="C17" s="100" t="str">
        <f>VLOOKUP(B17,'[1]LISTADO ATM'!$A$2:$B$816,2,0)</f>
        <v xml:space="preserve">ATM Oficina La Romana I </v>
      </c>
      <c r="D17" s="101" t="s">
        <v>2487</v>
      </c>
      <c r="E17" s="77">
        <v>335764021</v>
      </c>
    </row>
    <row r="18" spans="1:5" ht="18" x14ac:dyDescent="0.25">
      <c r="A18" s="100" t="str">
        <f>VLOOKUP(B18,'[1]LISTADO ATM'!$A$2:$C$817,3,0)</f>
        <v>SUR</v>
      </c>
      <c r="B18" s="100">
        <v>301</v>
      </c>
      <c r="C18" s="100" t="str">
        <f>VLOOKUP(B18,'[1]LISTADO ATM'!$A$2:$B$816,2,0)</f>
        <v xml:space="preserve">ATM UNP Alfa y Omega (Barahona) </v>
      </c>
      <c r="D18" s="101" t="s">
        <v>2487</v>
      </c>
      <c r="E18" s="77">
        <v>335764520</v>
      </c>
    </row>
    <row r="19" spans="1:5" ht="18" x14ac:dyDescent="0.25">
      <c r="A19" s="100" t="str">
        <f>VLOOKUP(B19,'[1]LISTADO ATM'!$A$2:$C$817,3,0)</f>
        <v>DISTRITO NACIONAL</v>
      </c>
      <c r="B19" s="100">
        <v>394</v>
      </c>
      <c r="C19" s="100" t="str">
        <f>VLOOKUP(B19,'[1]LISTADO ATM'!$A$2:$B$816,2,0)</f>
        <v xml:space="preserve">ATM Multicentro La Sirena Luperón </v>
      </c>
      <c r="D19" s="101" t="s">
        <v>2487</v>
      </c>
      <c r="E19" s="77">
        <v>335763769</v>
      </c>
    </row>
    <row r="20" spans="1:5" ht="18" x14ac:dyDescent="0.25">
      <c r="A20" s="100" t="str">
        <f>VLOOKUP(B20,'[1]LISTADO ATM'!$A$2:$C$817,3,0)</f>
        <v>DISTRITO NACIONAL</v>
      </c>
      <c r="B20" s="100">
        <v>717</v>
      </c>
      <c r="C20" s="100" t="str">
        <f>VLOOKUP(B20,'[1]LISTADO ATM'!$A$2:$B$816,2,0)</f>
        <v xml:space="preserve">ATM Oficina Los Alcarrizos </v>
      </c>
      <c r="D20" s="101" t="s">
        <v>2487</v>
      </c>
      <c r="E20" s="77">
        <v>335764484</v>
      </c>
    </row>
    <row r="21" spans="1:5" ht="18" x14ac:dyDescent="0.25">
      <c r="A21" s="100" t="str">
        <f>VLOOKUP(B21,'[1]LISTADO ATM'!$A$2:$C$817,3,0)</f>
        <v>DISTRITO NACIONAL</v>
      </c>
      <c r="B21" s="100">
        <v>735</v>
      </c>
      <c r="C21" s="100" t="str">
        <f>VLOOKUP(B21,'[1]LISTADO ATM'!$A$2:$B$816,2,0)</f>
        <v xml:space="preserve">ATM Oficina Independencia II  </v>
      </c>
      <c r="D21" s="101" t="s">
        <v>2487</v>
      </c>
      <c r="E21" s="77">
        <v>335764209</v>
      </c>
    </row>
    <row r="22" spans="1:5" ht="18" x14ac:dyDescent="0.25">
      <c r="A22" s="100" t="str">
        <f>VLOOKUP(B22,'[1]LISTADO ATM'!$A$2:$C$817,3,0)</f>
        <v>DISTRITO NACIONAL</v>
      </c>
      <c r="B22" s="100">
        <v>525</v>
      </c>
      <c r="C22" s="100" t="str">
        <f>VLOOKUP(B22,'[1]LISTADO ATM'!$A$2:$B$816,2,0)</f>
        <v>ATM S/M Bravo Las Americas</v>
      </c>
      <c r="D22" s="101" t="s">
        <v>2487</v>
      </c>
      <c r="E22" s="77">
        <v>335764380</v>
      </c>
    </row>
    <row r="23" spans="1:5" ht="18" x14ac:dyDescent="0.25">
      <c r="A23" s="100" t="str">
        <f>VLOOKUP(B23,'[1]LISTADO ATM'!$A$2:$C$817,3,0)</f>
        <v>DISTRITO NACIONAL</v>
      </c>
      <c r="B23" s="100">
        <v>696</v>
      </c>
      <c r="C23" s="100" t="str">
        <f>VLOOKUP(B23,'[1]LISTADO ATM'!$A$2:$B$816,2,0)</f>
        <v>ATM Olé Jacobo Majluta</v>
      </c>
      <c r="D23" s="101" t="s">
        <v>2487</v>
      </c>
      <c r="E23" s="77">
        <v>335764514</v>
      </c>
    </row>
    <row r="24" spans="1:5" ht="18" x14ac:dyDescent="0.25">
      <c r="A24" s="100" t="str">
        <f>VLOOKUP(B24,'[1]LISTADO ATM'!$A$2:$C$817,3,0)</f>
        <v>NORTE</v>
      </c>
      <c r="B24" s="100">
        <v>796</v>
      </c>
      <c r="C24" s="100" t="str">
        <f>VLOOKUP(B24,'[1]LISTADO ATM'!$A$2:$B$816,2,0)</f>
        <v xml:space="preserve">ATM Oficina Plaza Ventura (Nagua) </v>
      </c>
      <c r="D24" s="101" t="s">
        <v>2487</v>
      </c>
      <c r="E24" s="77">
        <v>335764367</v>
      </c>
    </row>
    <row r="25" spans="1:5" ht="18" x14ac:dyDescent="0.25">
      <c r="A25" s="100" t="str">
        <f>VLOOKUP(B25,'[1]LISTADO ATM'!$A$2:$C$817,3,0)</f>
        <v>DISTRITO NACIONAL</v>
      </c>
      <c r="B25" s="100">
        <v>697</v>
      </c>
      <c r="C25" s="100" t="str">
        <f>VLOOKUP(B25,'[1]LISTADO ATM'!$A$2:$B$816,2,0)</f>
        <v>ATM Hipermercado Olé Ciudad Juan Bosch</v>
      </c>
      <c r="D25" s="101" t="s">
        <v>2487</v>
      </c>
      <c r="E25" s="77">
        <v>335761549</v>
      </c>
    </row>
    <row r="26" spans="1:5" ht="18" x14ac:dyDescent="0.25">
      <c r="A26" s="100" t="str">
        <f>VLOOKUP(B26,'[1]LISTADO ATM'!$A$2:$C$817,3,0)</f>
        <v>DISTRITO NACIONAL</v>
      </c>
      <c r="B26" s="100">
        <v>908</v>
      </c>
      <c r="C26" s="100" t="str">
        <f>VLOOKUP(B26,'[1]LISTADO ATM'!$A$2:$B$816,2,0)</f>
        <v xml:space="preserve">ATM Oficina Plaza Botánika </v>
      </c>
      <c r="D26" s="101" t="s">
        <v>2487</v>
      </c>
      <c r="E26" s="77">
        <v>335764493</v>
      </c>
    </row>
    <row r="27" spans="1:5" ht="18" x14ac:dyDescent="0.25">
      <c r="A27" s="100" t="str">
        <f>VLOOKUP(B27,'[1]LISTADO ATM'!$A$2:$C$817,3,0)</f>
        <v>DISTRITO NACIONAL</v>
      </c>
      <c r="B27" s="100">
        <v>734</v>
      </c>
      <c r="C27" s="100" t="str">
        <f>VLOOKUP(B27,'[1]LISTADO ATM'!$A$2:$B$816,2,0)</f>
        <v xml:space="preserve">ATM Oficina Independencia I </v>
      </c>
      <c r="D27" s="101" t="s">
        <v>2487</v>
      </c>
      <c r="E27" s="77">
        <v>335764127</v>
      </c>
    </row>
    <row r="28" spans="1:5" ht="18.75" customHeight="1" x14ac:dyDescent="0.25">
      <c r="A28" s="100" t="str">
        <f>VLOOKUP(B28,'[1]LISTADO ATM'!$A$2:$C$817,3,0)</f>
        <v>DISTRITO NACIONAL</v>
      </c>
      <c r="B28" s="100">
        <v>707</v>
      </c>
      <c r="C28" s="100" t="str">
        <f>VLOOKUP(B28,'[1]LISTADO ATM'!$A$2:$B$816,2,0)</f>
        <v xml:space="preserve">ATM IAD </v>
      </c>
      <c r="D28" s="101" t="s">
        <v>2487</v>
      </c>
      <c r="E28" s="77">
        <v>335764526</v>
      </c>
    </row>
    <row r="29" spans="1:5" ht="18" x14ac:dyDescent="0.25">
      <c r="A29" s="100" t="str">
        <f>VLOOKUP(B29,'[1]LISTADO ATM'!$A$2:$C$817,3,0)</f>
        <v>SUR</v>
      </c>
      <c r="B29" s="100">
        <v>249</v>
      </c>
      <c r="C29" s="100" t="str">
        <f>VLOOKUP(B29,'[1]LISTADO ATM'!$A$2:$B$816,2,0)</f>
        <v xml:space="preserve">ATM Banco Agrícola Neiba </v>
      </c>
      <c r="D29" s="101" t="s">
        <v>2487</v>
      </c>
      <c r="E29" s="77">
        <v>335764776</v>
      </c>
    </row>
    <row r="30" spans="1:5" ht="18" x14ac:dyDescent="0.25">
      <c r="A30" s="100" t="str">
        <f>VLOOKUP(B30,'[1]LISTADO ATM'!$A$2:$C$817,3,0)</f>
        <v>SUR</v>
      </c>
      <c r="B30" s="100">
        <v>48</v>
      </c>
      <c r="C30" s="100" t="str">
        <f>VLOOKUP(B30,'[1]LISTADO ATM'!$A$2:$B$816,2,0)</f>
        <v xml:space="preserve">ATM Autoservicio Neiba I </v>
      </c>
      <c r="D30" s="101" t="s">
        <v>2487</v>
      </c>
      <c r="E30" s="77">
        <v>335764809</v>
      </c>
    </row>
    <row r="31" spans="1:5" ht="18" x14ac:dyDescent="0.25">
      <c r="A31" s="100" t="str">
        <f>VLOOKUP(B31,'[1]LISTADO ATM'!$A$2:$C$817,3,0)</f>
        <v>DISTRITO NACIONAL</v>
      </c>
      <c r="B31" s="100">
        <v>952</v>
      </c>
      <c r="C31" s="100" t="str">
        <f>VLOOKUP(B31,'[1]LISTADO ATM'!$A$2:$B$816,2,0)</f>
        <v xml:space="preserve">ATM Alvarez Rivas </v>
      </c>
      <c r="D31" s="101" t="s">
        <v>2487</v>
      </c>
      <c r="E31" s="77">
        <v>335765033</v>
      </c>
    </row>
    <row r="32" spans="1:5" ht="18" x14ac:dyDescent="0.25">
      <c r="A32" s="100" t="str">
        <f>VLOOKUP(B32,'[1]LISTADO ATM'!$A$2:$C$817,3,0)</f>
        <v>DISTRITO NACIONAL</v>
      </c>
      <c r="B32" s="100">
        <v>387</v>
      </c>
      <c r="C32" s="100" t="str">
        <f>VLOOKUP(B32,'[1]LISTADO ATM'!$A$2:$B$816,2,0)</f>
        <v xml:space="preserve">ATM S/M La Cadena San Vicente de Paul </v>
      </c>
      <c r="D32" s="101" t="s">
        <v>2487</v>
      </c>
      <c r="E32" s="77">
        <v>335764947</v>
      </c>
    </row>
    <row r="33" spans="1:5" ht="18" x14ac:dyDescent="0.25">
      <c r="A33" s="100" t="str">
        <f>VLOOKUP(B33,'[1]LISTADO ATM'!$A$2:$C$817,3,0)</f>
        <v>DISTRITO NACIONAL</v>
      </c>
      <c r="B33" s="100">
        <v>493</v>
      </c>
      <c r="C33" s="100" t="str">
        <f>VLOOKUP(B33,'[1]LISTADO ATM'!$A$2:$B$816,2,0)</f>
        <v xml:space="preserve">ATM Oficina Haina Occidental II </v>
      </c>
      <c r="D33" s="101" t="s">
        <v>2487</v>
      </c>
      <c r="E33" s="77">
        <v>335763361</v>
      </c>
    </row>
    <row r="34" spans="1:5" ht="18" x14ac:dyDescent="0.25">
      <c r="A34" s="100" t="str">
        <f>VLOOKUP(B34,'[1]LISTADO ATM'!$A$2:$C$817,3,0)</f>
        <v>DISTRITO NACIONAL</v>
      </c>
      <c r="B34" s="100">
        <v>194</v>
      </c>
      <c r="C34" s="100" t="str">
        <f>VLOOKUP(B34,'[1]LISTADO ATM'!$A$2:$B$816,2,0)</f>
        <v xml:space="preserve">ATM UNP Pantoja </v>
      </c>
      <c r="D34" s="101" t="s">
        <v>2487</v>
      </c>
      <c r="E34" s="77">
        <v>335764106</v>
      </c>
    </row>
    <row r="35" spans="1:5" ht="18" x14ac:dyDescent="0.25">
      <c r="A35" s="100" t="str">
        <f>VLOOKUP(B35,'[1]LISTADO ATM'!$A$2:$C$817,3,0)</f>
        <v>SUR</v>
      </c>
      <c r="B35" s="100">
        <v>677</v>
      </c>
      <c r="C35" s="100" t="str">
        <f>VLOOKUP(B35,'[1]LISTADO ATM'!$A$2:$B$816,2,0)</f>
        <v>ATM PBG Villa Jaragua</v>
      </c>
      <c r="D35" s="101" t="s">
        <v>2487</v>
      </c>
      <c r="E35" s="77">
        <v>335764586</v>
      </c>
    </row>
    <row r="36" spans="1:5" ht="18" x14ac:dyDescent="0.25">
      <c r="A36" s="100" t="str">
        <f>VLOOKUP(B36,'[1]LISTADO ATM'!$A$2:$C$817,3,0)</f>
        <v>DISTRITO NACIONAL</v>
      </c>
      <c r="B36" s="100">
        <v>884</v>
      </c>
      <c r="C36" s="100" t="str">
        <f>VLOOKUP(B36,'[1]LISTADO ATM'!$A$2:$B$816,2,0)</f>
        <v xml:space="preserve">ATM UNP Olé Sabana Perdida </v>
      </c>
      <c r="D36" s="101" t="s">
        <v>2487</v>
      </c>
      <c r="E36" s="77">
        <v>335764209</v>
      </c>
    </row>
    <row r="37" spans="1:5" ht="18" x14ac:dyDescent="0.25">
      <c r="A37" s="100" t="str">
        <f>VLOOKUP(B37,'[1]LISTADO ATM'!$A$2:$C$817,3,0)</f>
        <v>NORTE</v>
      </c>
      <c r="B37" s="100">
        <v>136</v>
      </c>
      <c r="C37" s="100" t="str">
        <f>VLOOKUP(B37,'[1]LISTADO ATM'!$A$2:$B$816,2,0)</f>
        <v>ATM S/M Xtra (Santiago)</v>
      </c>
      <c r="D37" s="101" t="s">
        <v>2487</v>
      </c>
      <c r="E37" s="77">
        <v>335764241</v>
      </c>
    </row>
    <row r="38" spans="1:5" ht="18.75" customHeight="1" x14ac:dyDescent="0.25">
      <c r="A38" s="100" t="str">
        <f>VLOOKUP(B38,'[1]LISTADO ATM'!$A$2:$C$817,3,0)</f>
        <v>DISTRITO NACIONAL</v>
      </c>
      <c r="B38" s="100">
        <v>642</v>
      </c>
      <c r="C38" s="100" t="str">
        <f>VLOOKUP(B38,'[1]LISTADO ATM'!$A$2:$B$816,2,0)</f>
        <v xml:space="preserve">ATM OMSA Sto. Dgo. </v>
      </c>
      <c r="D38" s="101" t="s">
        <v>2487</v>
      </c>
      <c r="E38" s="77">
        <v>335764361</v>
      </c>
    </row>
    <row r="39" spans="1:5" ht="18" x14ac:dyDescent="0.25">
      <c r="A39" s="100" t="str">
        <f>VLOOKUP(B39,'[1]LISTADO ATM'!$A$2:$C$817,3,0)</f>
        <v>DISTRITO NACIONAL</v>
      </c>
      <c r="B39" s="100">
        <v>554</v>
      </c>
      <c r="C39" s="100" t="str">
        <f>VLOOKUP(B39,'[1]LISTADO ATM'!$A$2:$B$816,2,0)</f>
        <v xml:space="preserve">ATM Oficina Isabel La Católica I </v>
      </c>
      <c r="D39" s="101" t="s">
        <v>2487</v>
      </c>
      <c r="E39" s="77">
        <v>335764508</v>
      </c>
    </row>
    <row r="40" spans="1:5" ht="18.75" thickBot="1" x14ac:dyDescent="0.3">
      <c r="A40" s="96" t="s">
        <v>2428</v>
      </c>
      <c r="B40" s="112">
        <f>COUNT(B11:B39)</f>
        <v>29</v>
      </c>
      <c r="C40" s="137"/>
      <c r="D40" s="138"/>
      <c r="E40" s="139"/>
    </row>
    <row r="41" spans="1:5" ht="15.75" thickBot="1" x14ac:dyDescent="0.3"/>
    <row r="42" spans="1:5" ht="18.75" thickBot="1" x14ac:dyDescent="0.3">
      <c r="A42" s="129" t="s">
        <v>2430</v>
      </c>
      <c r="B42" s="130"/>
      <c r="C42" s="130"/>
      <c r="D42" s="130"/>
      <c r="E42" s="131"/>
    </row>
    <row r="43" spans="1:5" ht="18" x14ac:dyDescent="0.25">
      <c r="A43" s="92" t="s">
        <v>15</v>
      </c>
      <c r="B43" s="92" t="s">
        <v>2426</v>
      </c>
      <c r="C43" s="93" t="s">
        <v>46</v>
      </c>
      <c r="D43" s="93" t="s">
        <v>2433</v>
      </c>
      <c r="E43" s="93" t="s">
        <v>2427</v>
      </c>
    </row>
    <row r="44" spans="1:5" ht="18" x14ac:dyDescent="0.25">
      <c r="A44" s="100" t="str">
        <f>VLOOKUP(B44,'[1]LISTADO ATM'!$A$2:$C$817,3,0)</f>
        <v>DISTRITO NACIONAL</v>
      </c>
      <c r="B44" s="100">
        <v>390</v>
      </c>
      <c r="C44" s="100" t="str">
        <f>VLOOKUP(B44,'[1]LISTADO ATM'!$A$2:$B$816,2,0)</f>
        <v xml:space="preserve">ATM Oficina Boca Chica II </v>
      </c>
      <c r="D44" s="102" t="s">
        <v>2455</v>
      </c>
      <c r="E44" s="77">
        <v>335764669</v>
      </c>
    </row>
    <row r="45" spans="1:5" ht="18" x14ac:dyDescent="0.25">
      <c r="A45" s="100" t="str">
        <f>VLOOKUP(B45,'[1]LISTADO ATM'!$A$2:$C$817,3,0)</f>
        <v>DISTRITO NACIONAL</v>
      </c>
      <c r="B45" s="100">
        <v>958</v>
      </c>
      <c r="C45" s="100" t="str">
        <f>VLOOKUP(B45,'[1]LISTADO ATM'!$A$2:$B$816,2,0)</f>
        <v xml:space="preserve">ATM Olé Aut. San Isidro </v>
      </c>
      <c r="D45" s="102" t="s">
        <v>2455</v>
      </c>
      <c r="E45" s="77">
        <v>335764689</v>
      </c>
    </row>
    <row r="46" spans="1:5" ht="18" x14ac:dyDescent="0.25">
      <c r="A46" s="100" t="str">
        <f>VLOOKUP(B46,'[1]LISTADO ATM'!$A$2:$C$817,3,0)</f>
        <v>NORTE</v>
      </c>
      <c r="B46" s="100">
        <v>746</v>
      </c>
      <c r="C46" s="100" t="str">
        <f>VLOOKUP(B46,'[1]LISTADO ATM'!$A$2:$B$816,2,0)</f>
        <v xml:space="preserve">ATM Oficina Las Terrenas </v>
      </c>
      <c r="D46" s="102" t="s">
        <v>2455</v>
      </c>
      <c r="E46" s="77">
        <v>335764765</v>
      </c>
    </row>
    <row r="47" spans="1:5" ht="18" x14ac:dyDescent="0.25">
      <c r="A47" s="100" t="str">
        <f>VLOOKUP(B47,'[1]LISTADO ATM'!$A$2:$C$817,3,0)</f>
        <v>SUR</v>
      </c>
      <c r="B47" s="100">
        <v>356</v>
      </c>
      <c r="C47" s="100" t="str">
        <f>VLOOKUP(B47,'[1]LISTADO ATM'!$A$2:$B$816,2,0)</f>
        <v xml:space="preserve">ATM Estación Sigma (San Cristóbal) </v>
      </c>
      <c r="D47" s="102" t="s">
        <v>2455</v>
      </c>
      <c r="E47" s="77">
        <v>335764783</v>
      </c>
    </row>
    <row r="48" spans="1:5" ht="18" x14ac:dyDescent="0.25">
      <c r="A48" s="100" t="str">
        <f>VLOOKUP(B48,'[1]LISTADO ATM'!$A$2:$C$817,3,0)</f>
        <v>NORTE</v>
      </c>
      <c r="B48" s="100">
        <v>632</v>
      </c>
      <c r="C48" s="100" t="str">
        <f>VLOOKUP(B48,'[1]LISTADO ATM'!$A$2:$B$816,2,0)</f>
        <v xml:space="preserve">ATM Autobanco Gurabo </v>
      </c>
      <c r="D48" s="102" t="s">
        <v>2455</v>
      </c>
      <c r="E48" s="77">
        <v>335764802</v>
      </c>
    </row>
    <row r="49" spans="1:5" ht="18" x14ac:dyDescent="0.25">
      <c r="A49" s="100" t="str">
        <f>VLOOKUP(B49,'[1]LISTADO ATM'!$A$2:$C$817,3,0)</f>
        <v>DISTRITO NACIONAL</v>
      </c>
      <c r="B49" s="100">
        <v>449</v>
      </c>
      <c r="C49" s="100" t="str">
        <f>VLOOKUP(B49,'[1]LISTADO ATM'!$A$2:$B$816,2,0)</f>
        <v>ATM Autobanco Lope de Vega II</v>
      </c>
      <c r="D49" s="102" t="s">
        <v>2455</v>
      </c>
      <c r="E49" s="77">
        <v>335764854</v>
      </c>
    </row>
    <row r="50" spans="1:5" ht="18" x14ac:dyDescent="0.25">
      <c r="A50" s="100" t="str">
        <f>VLOOKUP(B50,'[1]LISTADO ATM'!$A$2:$C$817,3,0)</f>
        <v>DISTRITO NACIONAL</v>
      </c>
      <c r="B50" s="100">
        <v>234</v>
      </c>
      <c r="C50" s="100" t="str">
        <f>VLOOKUP(B50,'[1]LISTADO ATM'!$A$2:$B$816,2,0)</f>
        <v xml:space="preserve">ATM Oficina Boca Chica I </v>
      </c>
      <c r="D50" s="102" t="s">
        <v>2455</v>
      </c>
      <c r="E50" s="77">
        <v>335764884</v>
      </c>
    </row>
    <row r="51" spans="1:5" ht="18" x14ac:dyDescent="0.25">
      <c r="A51" s="100" t="str">
        <f>VLOOKUP(B51,'[1]LISTADO ATM'!$A$2:$C$817,3,0)</f>
        <v>ESTE</v>
      </c>
      <c r="B51" s="100">
        <v>963</v>
      </c>
      <c r="C51" s="100" t="str">
        <f>VLOOKUP(B51,'[1]LISTADO ATM'!$A$2:$B$816,2,0)</f>
        <v xml:space="preserve">ATM Multiplaza La Romana </v>
      </c>
      <c r="D51" s="102" t="s">
        <v>2455</v>
      </c>
      <c r="E51" s="77">
        <v>335764977</v>
      </c>
    </row>
    <row r="52" spans="1:5" ht="18" x14ac:dyDescent="0.25">
      <c r="A52" s="100" t="str">
        <f>VLOOKUP(B52,'[1]LISTADO ATM'!$A$2:$C$817,3,0)</f>
        <v>DISTRITO NACIONAL</v>
      </c>
      <c r="B52" s="100">
        <v>165</v>
      </c>
      <c r="C52" s="100" t="str">
        <f>VLOOKUP(B52,'[1]LISTADO ATM'!$A$2:$B$816,2,0)</f>
        <v>ATM Autoservicio Megacentro</v>
      </c>
      <c r="D52" s="102" t="s">
        <v>2455</v>
      </c>
      <c r="E52" s="77">
        <v>335765013</v>
      </c>
    </row>
    <row r="53" spans="1:5" ht="18" x14ac:dyDescent="0.25">
      <c r="A53" s="100" t="str">
        <f>VLOOKUP(B53,'[1]LISTADO ATM'!$A$2:$C$817,3,0)</f>
        <v>DISTRITO NACIONAL</v>
      </c>
      <c r="B53" s="100">
        <v>627</v>
      </c>
      <c r="C53" s="100" t="str">
        <f>VLOOKUP(B53,'[1]LISTADO ATM'!$A$2:$B$816,2,0)</f>
        <v xml:space="preserve">ATM CAASD </v>
      </c>
      <c r="D53" s="102" t="s">
        <v>2455</v>
      </c>
      <c r="E53" s="77">
        <v>335765161</v>
      </c>
    </row>
    <row r="54" spans="1:5" ht="18" x14ac:dyDescent="0.25">
      <c r="A54" s="100" t="str">
        <f>VLOOKUP(B54,'[1]LISTADO ATM'!$A$2:$C$817,3,0)</f>
        <v>DISTRITO NACIONAL</v>
      </c>
      <c r="B54" s="100">
        <v>415</v>
      </c>
      <c r="C54" s="100" t="str">
        <f>VLOOKUP(B54,'[1]LISTADO ATM'!$A$2:$B$816,2,0)</f>
        <v xml:space="preserve">ATM Autobanco San Martín I </v>
      </c>
      <c r="D54" s="102" t="s">
        <v>2455</v>
      </c>
      <c r="E54" s="77">
        <v>335765027</v>
      </c>
    </row>
    <row r="55" spans="1:5" ht="18.75" thickBot="1" x14ac:dyDescent="0.3">
      <c r="A55" s="96" t="s">
        <v>2428</v>
      </c>
      <c r="B55" s="112">
        <f>COUNT(B44:B54)</f>
        <v>11</v>
      </c>
      <c r="C55" s="94"/>
      <c r="D55" s="94"/>
      <c r="E55" s="95"/>
    </row>
    <row r="56" spans="1:5" ht="15.75" thickBot="1" x14ac:dyDescent="0.3"/>
    <row r="57" spans="1:5" ht="18.75" thickBot="1" x14ac:dyDescent="0.3">
      <c r="A57" s="129" t="s">
        <v>2431</v>
      </c>
      <c r="B57" s="130"/>
      <c r="C57" s="130"/>
      <c r="D57" s="130"/>
      <c r="E57" s="131"/>
    </row>
    <row r="58" spans="1:5" ht="18" x14ac:dyDescent="0.25">
      <c r="A58" s="92" t="s">
        <v>15</v>
      </c>
      <c r="B58" s="92" t="s">
        <v>2426</v>
      </c>
      <c r="C58" s="93" t="s">
        <v>46</v>
      </c>
      <c r="D58" s="93" t="s">
        <v>2433</v>
      </c>
      <c r="E58" s="93" t="s">
        <v>2427</v>
      </c>
    </row>
    <row r="59" spans="1:5" ht="18" x14ac:dyDescent="0.25">
      <c r="A59" s="100" t="str">
        <f>VLOOKUP(B59,'[1]LISTADO ATM'!$A$2:$C$817,3,0)</f>
        <v>NORTE</v>
      </c>
      <c r="B59" s="100">
        <v>315</v>
      </c>
      <c r="C59" s="100" t="str">
        <f>VLOOKUP(B59,'[1]LISTADO ATM'!$A$2:$B$816,2,0)</f>
        <v xml:space="preserve">ATM Oficina Estrella Sadalá </v>
      </c>
      <c r="D59" s="100" t="s">
        <v>2459</v>
      </c>
      <c r="E59" s="77">
        <v>335764467</v>
      </c>
    </row>
    <row r="60" spans="1:5" ht="18" x14ac:dyDescent="0.25">
      <c r="A60" s="100" t="str">
        <f>VLOOKUP(B60,'[1]LISTADO ATM'!$A$2:$C$817,3,0)</f>
        <v>DISTRITO NACIONAL</v>
      </c>
      <c r="B60" s="155">
        <v>655</v>
      </c>
      <c r="C60" s="100" t="str">
        <f>VLOOKUP(B60,'[1]LISTADO ATM'!$A$2:$B$816,2,0)</f>
        <v>ATM Farmacia Sandra</v>
      </c>
      <c r="D60" s="100" t="s">
        <v>2459</v>
      </c>
      <c r="E60" s="77">
        <v>335764970</v>
      </c>
    </row>
    <row r="61" spans="1:5" ht="18.75" thickBot="1" x14ac:dyDescent="0.3">
      <c r="A61" s="100" t="str">
        <f>VLOOKUP(B61,'[1]LISTADO ATM'!$A$2:$C$817,3,0)</f>
        <v>NORTE</v>
      </c>
      <c r="B61" s="100">
        <v>752</v>
      </c>
      <c r="C61" s="100" t="str">
        <f>VLOOKUP(B61,'[1]LISTADO ATM'!$A$2:$B$816,2,0)</f>
        <v xml:space="preserve">ATM UNP Las Carolinas (La Vega) </v>
      </c>
      <c r="D61" s="100" t="s">
        <v>2459</v>
      </c>
      <c r="E61" s="77">
        <v>335765023</v>
      </c>
    </row>
    <row r="62" spans="1:5" ht="18.75" thickBot="1" x14ac:dyDescent="0.3">
      <c r="A62" s="96" t="s">
        <v>2428</v>
      </c>
      <c r="B62" s="118">
        <f>COUNT(B59:B61)</f>
        <v>3</v>
      </c>
      <c r="C62" s="94"/>
      <c r="D62" s="94"/>
      <c r="E62" s="95"/>
    </row>
    <row r="63" spans="1:5" ht="15.75" thickBot="1" x14ac:dyDescent="0.3"/>
    <row r="64" spans="1:5" ht="18.75" thickBot="1" x14ac:dyDescent="0.3">
      <c r="A64" s="127" t="s">
        <v>2429</v>
      </c>
      <c r="B64" s="128"/>
    </row>
    <row r="65" spans="1:5" ht="18.75" thickBot="1" x14ac:dyDescent="0.3">
      <c r="A65" s="143">
        <f>+B55+B62</f>
        <v>14</v>
      </c>
      <c r="B65" s="144"/>
    </row>
    <row r="66" spans="1:5" ht="15.75" thickBot="1" x14ac:dyDescent="0.3"/>
    <row r="67" spans="1:5" ht="18.75" thickBot="1" x14ac:dyDescent="0.3">
      <c r="A67" s="129" t="s">
        <v>2432</v>
      </c>
      <c r="B67" s="130"/>
      <c r="C67" s="130"/>
      <c r="D67" s="130"/>
      <c r="E67" s="131"/>
    </row>
    <row r="68" spans="1:5" ht="18" x14ac:dyDescent="0.25">
      <c r="A68" s="92" t="s">
        <v>15</v>
      </c>
      <c r="B68" s="92" t="s">
        <v>2426</v>
      </c>
      <c r="C68" s="97" t="s">
        <v>46</v>
      </c>
      <c r="D68" s="132" t="s">
        <v>2433</v>
      </c>
      <c r="E68" s="133"/>
    </row>
    <row r="69" spans="1:5" ht="18" x14ac:dyDescent="0.25">
      <c r="A69" s="100" t="str">
        <f>VLOOKUP(B69,'[1]LISTADO ATM'!$A$2:$C$817,3,0)</f>
        <v>ESTE</v>
      </c>
      <c r="B69" s="100">
        <v>159</v>
      </c>
      <c r="C69" s="100" t="str">
        <f>VLOOKUP(B69,'[1]LISTADO ATM'!$A$2:$B$816,2,0)</f>
        <v xml:space="preserve">ATM Hotel Dreams Bayahibe I </v>
      </c>
      <c r="D69" s="125" t="s">
        <v>2488</v>
      </c>
      <c r="E69" s="126"/>
    </row>
    <row r="70" spans="1:5" ht="18" x14ac:dyDescent="0.25">
      <c r="A70" s="100" t="str">
        <f>VLOOKUP(B70,'[1]LISTADO ATM'!$A$2:$C$817,3,0)</f>
        <v>DISTRITO NACIONAL</v>
      </c>
      <c r="B70" s="100">
        <v>896</v>
      </c>
      <c r="C70" s="100" t="str">
        <f>VLOOKUP(B70,'[1]LISTADO ATM'!$A$2:$B$816,2,0)</f>
        <v xml:space="preserve">ATM Campamento Militar 16 de Agosto I </v>
      </c>
      <c r="D70" s="125" t="s">
        <v>2476</v>
      </c>
      <c r="E70" s="126"/>
    </row>
    <row r="71" spans="1:5" ht="18" x14ac:dyDescent="0.25">
      <c r="A71" s="100" t="str">
        <f>VLOOKUP(B71,'[1]LISTADO ATM'!$A$2:$C$817,3,0)</f>
        <v>DISTRITO NACIONAL</v>
      </c>
      <c r="B71" s="100">
        <v>20</v>
      </c>
      <c r="C71" s="100" t="str">
        <f>VLOOKUP(B71,'[1]LISTADO ATM'!$A$2:$B$816,2,0)</f>
        <v>ATM S/M Aprezio Las Palmas</v>
      </c>
      <c r="D71" s="125" t="s">
        <v>2476</v>
      </c>
      <c r="E71" s="126"/>
    </row>
    <row r="72" spans="1:5" ht="18" x14ac:dyDescent="0.25">
      <c r="A72" s="100" t="str">
        <f>VLOOKUP(B72,'[1]LISTADO ATM'!$A$2:$C$817,3,0)</f>
        <v>DISTRITO NACIONAL</v>
      </c>
      <c r="B72" s="100">
        <v>586</v>
      </c>
      <c r="C72" s="100" t="str">
        <f>VLOOKUP(B72,'[1]LISTADO ATM'!$A$2:$B$816,2,0)</f>
        <v xml:space="preserve">ATM Palacio de Justicia D.N. </v>
      </c>
      <c r="D72" s="125" t="s">
        <v>2476</v>
      </c>
      <c r="E72" s="126"/>
    </row>
    <row r="73" spans="1:5" ht="18" x14ac:dyDescent="0.25">
      <c r="A73" s="100" t="str">
        <f>VLOOKUP(B73,'[1]LISTADO ATM'!$A$2:$C$817,3,0)</f>
        <v>DISTRITO NACIONAL</v>
      </c>
      <c r="B73" s="100">
        <v>259</v>
      </c>
      <c r="C73" s="100" t="str">
        <f>VLOOKUP(B73,'[1]LISTADO ATM'!$A$2:$B$816,2,0)</f>
        <v>ATM Senado de la Republica</v>
      </c>
      <c r="D73" s="125" t="s">
        <v>2476</v>
      </c>
      <c r="E73" s="126"/>
    </row>
    <row r="74" spans="1:5" ht="18" x14ac:dyDescent="0.25">
      <c r="A74" s="100" t="str">
        <f>VLOOKUP(B74,'[1]LISTADO ATM'!$A$2:$C$817,3,0)</f>
        <v>NORTE</v>
      </c>
      <c r="B74" s="100">
        <v>285</v>
      </c>
      <c r="C74" s="100" t="str">
        <f>VLOOKUP(B74,'[1]LISTADO ATM'!$A$2:$B$816,2,0)</f>
        <v xml:space="preserve">ATM Oficina Camino Real (Puerto Plata) </v>
      </c>
      <c r="D74" s="125" t="s">
        <v>2476</v>
      </c>
      <c r="E74" s="126"/>
    </row>
    <row r="75" spans="1:5" ht="18" x14ac:dyDescent="0.25">
      <c r="A75" s="100" t="str">
        <f>VLOOKUP(B75,'[1]LISTADO ATM'!$A$2:$C$817,3,0)</f>
        <v>DISTRITO NACIONAL</v>
      </c>
      <c r="B75" s="100">
        <v>607</v>
      </c>
      <c r="C75" s="100" t="str">
        <f>VLOOKUP(B75,'[1]LISTADO ATM'!$A$2:$B$816,2,0)</f>
        <v xml:space="preserve">ATM ONAPI </v>
      </c>
      <c r="D75" s="125" t="s">
        <v>2476</v>
      </c>
      <c r="E75" s="126"/>
    </row>
    <row r="76" spans="1:5" ht="18" x14ac:dyDescent="0.25">
      <c r="A76" s="100" t="str">
        <f>VLOOKUP(B76,'[1]LISTADO ATM'!$A$2:$C$817,3,0)</f>
        <v>NORTE</v>
      </c>
      <c r="B76" s="100">
        <v>138</v>
      </c>
      <c r="C76" s="100" t="str">
        <f>VLOOKUP(B76,'[1]LISTADO ATM'!$A$2:$B$816,2,0)</f>
        <v xml:space="preserve">ATM UNP Fantino </v>
      </c>
      <c r="D76" s="125" t="s">
        <v>2476</v>
      </c>
      <c r="E76" s="126"/>
    </row>
    <row r="77" spans="1:5" ht="18" x14ac:dyDescent="0.25">
      <c r="A77" s="100" t="str">
        <f>VLOOKUP(B77,'[1]LISTADO ATM'!$A$2:$C$817,3,0)</f>
        <v>DISTRITO NACIONAL</v>
      </c>
      <c r="B77" s="100">
        <v>235</v>
      </c>
      <c r="C77" s="100" t="str">
        <f>VLOOKUP(B77,'[1]LISTADO ATM'!$A$2:$B$816,2,0)</f>
        <v xml:space="preserve">ATM Oficina Multicentro La Sirena San Isidro </v>
      </c>
      <c r="D77" s="125" t="s">
        <v>2476</v>
      </c>
      <c r="E77" s="126"/>
    </row>
    <row r="78" spans="1:5" ht="18" x14ac:dyDescent="0.25">
      <c r="A78" s="100" t="str">
        <f>VLOOKUP(B78,'[1]LISTADO ATM'!$A$2:$C$817,3,0)</f>
        <v>SUR</v>
      </c>
      <c r="B78" s="100">
        <v>592</v>
      </c>
      <c r="C78" s="100" t="str">
        <f>VLOOKUP(B78,'[1]LISTADO ATM'!$A$2:$B$816,2,0)</f>
        <v xml:space="preserve">ATM Centro de Caja San Cristóbal I </v>
      </c>
      <c r="D78" s="125" t="s">
        <v>2476</v>
      </c>
      <c r="E78" s="126"/>
    </row>
    <row r="79" spans="1:5" ht="18" x14ac:dyDescent="0.25">
      <c r="A79" s="100" t="str">
        <f>VLOOKUP(B79,'[1]LISTADO ATM'!$A$2:$C$817,3,0)</f>
        <v>DISTRITO NACIONAL</v>
      </c>
      <c r="B79" s="100">
        <v>722</v>
      </c>
      <c r="C79" s="100" t="str">
        <f>VLOOKUP(B79,'[1]LISTADO ATM'!$A$2:$B$816,2,0)</f>
        <v xml:space="preserve">ATM Oficina Charles de Gaulle III </v>
      </c>
      <c r="D79" s="125" t="s">
        <v>2476</v>
      </c>
      <c r="E79" s="126"/>
    </row>
    <row r="80" spans="1:5" ht="18" x14ac:dyDescent="0.25">
      <c r="A80" s="100" t="str">
        <f>VLOOKUP(B80,'[1]LISTADO ATM'!$A$2:$C$817,3,0)</f>
        <v>DISTRITO NACIONAL</v>
      </c>
      <c r="B80" s="100">
        <v>527</v>
      </c>
      <c r="C80" s="100" t="str">
        <f>VLOOKUP(B80,'[1]LISTADO ATM'!$A$2:$B$816,2,0)</f>
        <v>ATM Oficina Zona Oriental II</v>
      </c>
      <c r="D80" s="125" t="s">
        <v>2476</v>
      </c>
      <c r="E80" s="126"/>
    </row>
    <row r="81" spans="1:5" ht="18" x14ac:dyDescent="0.25">
      <c r="A81" s="100" t="str">
        <f>VLOOKUP(B81,'[1]LISTADO ATM'!$A$2:$C$817,3,0)</f>
        <v>NORTE</v>
      </c>
      <c r="B81" s="100">
        <v>310</v>
      </c>
      <c r="C81" s="100" t="str">
        <f>VLOOKUP(B81,'[1]LISTADO ATM'!$A$2:$B$816,2,0)</f>
        <v xml:space="preserve">ATM Farmacia San Judas Tadeo Jarabacoa </v>
      </c>
      <c r="D81" s="125" t="s">
        <v>2476</v>
      </c>
      <c r="E81" s="126"/>
    </row>
    <row r="82" spans="1:5" ht="18" x14ac:dyDescent="0.25">
      <c r="A82" s="100" t="str">
        <f>VLOOKUP(B82,'[1]LISTADO ATM'!$A$2:$C$817,3,0)</f>
        <v>DISTRITO NACIONAL</v>
      </c>
      <c r="B82" s="100">
        <v>355</v>
      </c>
      <c r="C82" s="100" t="str">
        <f>VLOOKUP(B82,'[1]LISTADO ATM'!$A$2:$B$816,2,0)</f>
        <v xml:space="preserve">ATM UNP Metro II </v>
      </c>
      <c r="D82" s="125" t="s">
        <v>2476</v>
      </c>
      <c r="E82" s="126"/>
    </row>
    <row r="83" spans="1:5" ht="18" x14ac:dyDescent="0.25">
      <c r="A83" s="100" t="str">
        <f>VLOOKUP(B83,'[1]LISTADO ATM'!$A$2:$C$817,3,0)</f>
        <v>DISTRITO NACIONAL</v>
      </c>
      <c r="B83" s="100">
        <v>231</v>
      </c>
      <c r="C83" s="100" t="str">
        <f>VLOOKUP(B83,'[1]LISTADO ATM'!$A$2:$B$816,2,0)</f>
        <v xml:space="preserve">ATM Oficina Zona Oriental </v>
      </c>
      <c r="D83" s="125" t="s">
        <v>2476</v>
      </c>
      <c r="E83" s="126"/>
    </row>
    <row r="84" spans="1:5" ht="18" x14ac:dyDescent="0.25">
      <c r="A84" s="100" t="str">
        <f>VLOOKUP(B84,'[1]LISTADO ATM'!$A$2:$C$817,3,0)</f>
        <v>DISTRITO NACIONAL</v>
      </c>
      <c r="B84" s="100">
        <v>967</v>
      </c>
      <c r="C84" s="156" t="str">
        <f>VLOOKUP(B84,'[1]LISTADO ATM'!$A$2:$B$816,2,0)</f>
        <v xml:space="preserve">ATM UNP Hiper Olé Autopista Duarte </v>
      </c>
      <c r="D84" s="125" t="s">
        <v>2476</v>
      </c>
      <c r="E84" s="126"/>
    </row>
    <row r="85" spans="1:5" ht="18.75" thickBot="1" x14ac:dyDescent="0.3">
      <c r="A85" s="96" t="s">
        <v>2428</v>
      </c>
      <c r="B85" s="112">
        <f>COUNT(B69:B84)</f>
        <v>16</v>
      </c>
      <c r="C85" s="94"/>
      <c r="D85" s="94"/>
      <c r="E85" s="95"/>
    </row>
  </sheetData>
  <mergeCells count="27">
    <mergeCell ref="D84:E84"/>
    <mergeCell ref="D79:E79"/>
    <mergeCell ref="D80:E80"/>
    <mergeCell ref="D81:E81"/>
    <mergeCell ref="D82:E82"/>
    <mergeCell ref="D83:E83"/>
    <mergeCell ref="D74:E74"/>
    <mergeCell ref="D75:E75"/>
    <mergeCell ref="D76:E76"/>
    <mergeCell ref="D77:E77"/>
    <mergeCell ref="D78:E78"/>
    <mergeCell ref="D69:E69"/>
    <mergeCell ref="D70:E70"/>
    <mergeCell ref="D71:E71"/>
    <mergeCell ref="D72:E72"/>
    <mergeCell ref="D73:E73"/>
    <mergeCell ref="A57:E57"/>
    <mergeCell ref="A64:B64"/>
    <mergeCell ref="A65:B65"/>
    <mergeCell ref="A67:E67"/>
    <mergeCell ref="D68:E68"/>
    <mergeCell ref="C40:E40"/>
    <mergeCell ref="A42:E42"/>
    <mergeCell ref="A2:E2"/>
    <mergeCell ref="A3:E3"/>
    <mergeCell ref="A4:E4"/>
    <mergeCell ref="A9:E9"/>
  </mergeCells>
  <phoneticPr fontId="47" type="noConversion"/>
  <conditionalFormatting sqref="B86:B1048576">
    <cfRule type="duplicateValues" dxfId="139" priority="315029"/>
  </conditionalFormatting>
  <conditionalFormatting sqref="E72">
    <cfRule type="duplicateValues" dxfId="83" priority="60"/>
  </conditionalFormatting>
  <conditionalFormatting sqref="B8">
    <cfRule type="duplicateValues" dxfId="82" priority="59"/>
  </conditionalFormatting>
  <conditionalFormatting sqref="E8">
    <cfRule type="duplicateValues" dxfId="81" priority="58"/>
  </conditionalFormatting>
  <conditionalFormatting sqref="B5">
    <cfRule type="duplicateValues" dxfId="80" priority="57"/>
  </conditionalFormatting>
  <conditionalFormatting sqref="E5">
    <cfRule type="duplicateValues" dxfId="79" priority="56"/>
  </conditionalFormatting>
  <conditionalFormatting sqref="E76">
    <cfRule type="duplicateValues" dxfId="78" priority="55"/>
  </conditionalFormatting>
  <conditionalFormatting sqref="B13">
    <cfRule type="duplicateValues" dxfId="77" priority="53"/>
  </conditionalFormatting>
  <conditionalFormatting sqref="E13">
    <cfRule type="duplicateValues" dxfId="76" priority="54"/>
  </conditionalFormatting>
  <conditionalFormatting sqref="B34">
    <cfRule type="duplicateValues" dxfId="75" priority="51"/>
  </conditionalFormatting>
  <conditionalFormatting sqref="E34">
    <cfRule type="duplicateValues" dxfId="74" priority="52"/>
  </conditionalFormatting>
  <conditionalFormatting sqref="E14">
    <cfRule type="duplicateValues" dxfId="73" priority="50"/>
  </conditionalFormatting>
  <conditionalFormatting sqref="B36">
    <cfRule type="duplicateValues" dxfId="72" priority="48"/>
  </conditionalFormatting>
  <conditionalFormatting sqref="E36">
    <cfRule type="duplicateValues" dxfId="71" priority="49"/>
  </conditionalFormatting>
  <conditionalFormatting sqref="B36">
    <cfRule type="duplicateValues" dxfId="70" priority="47"/>
  </conditionalFormatting>
  <conditionalFormatting sqref="B36">
    <cfRule type="duplicateValues" dxfId="69" priority="46"/>
  </conditionalFormatting>
  <conditionalFormatting sqref="B36">
    <cfRule type="duplicateValues" dxfId="68" priority="45"/>
  </conditionalFormatting>
  <conditionalFormatting sqref="B27">
    <cfRule type="duplicateValues" dxfId="67" priority="61"/>
  </conditionalFormatting>
  <conditionalFormatting sqref="B78">
    <cfRule type="duplicateValues" dxfId="66" priority="42"/>
  </conditionalFormatting>
  <conditionalFormatting sqref="B78">
    <cfRule type="duplicateValues" dxfId="65" priority="41"/>
  </conditionalFormatting>
  <conditionalFormatting sqref="B78">
    <cfRule type="duplicateValues" dxfId="64" priority="43"/>
  </conditionalFormatting>
  <conditionalFormatting sqref="B78">
    <cfRule type="duplicateValues" dxfId="63" priority="44"/>
  </conditionalFormatting>
  <conditionalFormatting sqref="E80">
    <cfRule type="duplicateValues" dxfId="62" priority="40"/>
  </conditionalFormatting>
  <conditionalFormatting sqref="E38">
    <cfRule type="duplicateValues" dxfId="61" priority="39"/>
  </conditionalFormatting>
  <conditionalFormatting sqref="E24 E22">
    <cfRule type="duplicateValues" dxfId="60" priority="38"/>
  </conditionalFormatting>
  <conditionalFormatting sqref="E21">
    <cfRule type="duplicateValues" dxfId="59" priority="62"/>
  </conditionalFormatting>
  <conditionalFormatting sqref="E15">
    <cfRule type="duplicateValues" dxfId="58" priority="37"/>
  </conditionalFormatting>
  <conditionalFormatting sqref="E77">
    <cfRule type="duplicateValues" dxfId="57" priority="36"/>
  </conditionalFormatting>
  <conditionalFormatting sqref="E74">
    <cfRule type="duplicateValues" dxfId="56" priority="35"/>
  </conditionalFormatting>
  <conditionalFormatting sqref="E20">
    <cfRule type="duplicateValues" dxfId="55" priority="34"/>
  </conditionalFormatting>
  <conditionalFormatting sqref="E84">
    <cfRule type="duplicateValues" dxfId="54" priority="33"/>
  </conditionalFormatting>
  <conditionalFormatting sqref="E39">
    <cfRule type="duplicateValues" dxfId="53" priority="32"/>
  </conditionalFormatting>
  <conditionalFormatting sqref="E23">
    <cfRule type="duplicateValues" dxfId="52" priority="31"/>
  </conditionalFormatting>
  <conditionalFormatting sqref="E18">
    <cfRule type="duplicateValues" dxfId="51" priority="30"/>
  </conditionalFormatting>
  <conditionalFormatting sqref="E28">
    <cfRule type="duplicateValues" dxfId="50" priority="29"/>
  </conditionalFormatting>
  <conditionalFormatting sqref="B20 B14">
    <cfRule type="duplicateValues" dxfId="49" priority="63"/>
  </conditionalFormatting>
  <conditionalFormatting sqref="B39">
    <cfRule type="duplicateValues" dxfId="48" priority="25"/>
  </conditionalFormatting>
  <conditionalFormatting sqref="B39">
    <cfRule type="duplicateValues" dxfId="47" priority="26"/>
  </conditionalFormatting>
  <conditionalFormatting sqref="B39">
    <cfRule type="duplicateValues" dxfId="46" priority="27"/>
  </conditionalFormatting>
  <conditionalFormatting sqref="B39">
    <cfRule type="duplicateValues" dxfId="45" priority="28"/>
  </conditionalFormatting>
  <conditionalFormatting sqref="B35">
    <cfRule type="duplicateValues" dxfId="44" priority="22"/>
  </conditionalFormatting>
  <conditionalFormatting sqref="B35">
    <cfRule type="duplicateValues" dxfId="43" priority="23"/>
    <cfRule type="duplicateValues" dxfId="42" priority="24"/>
  </conditionalFormatting>
  <conditionalFormatting sqref="E35">
    <cfRule type="duplicateValues" dxfId="41" priority="21"/>
  </conditionalFormatting>
  <conditionalFormatting sqref="E45">
    <cfRule type="duplicateValues" dxfId="40" priority="20"/>
  </conditionalFormatting>
  <conditionalFormatting sqref="E25">
    <cfRule type="duplicateValues" dxfId="39" priority="19"/>
  </conditionalFormatting>
  <conditionalFormatting sqref="E46">
    <cfRule type="duplicateValues" dxfId="38" priority="18"/>
  </conditionalFormatting>
  <conditionalFormatting sqref="E29">
    <cfRule type="duplicateValues" dxfId="37" priority="17"/>
  </conditionalFormatting>
  <conditionalFormatting sqref="E47">
    <cfRule type="duplicateValues" dxfId="36" priority="16"/>
  </conditionalFormatting>
  <conditionalFormatting sqref="E48">
    <cfRule type="duplicateValues" dxfId="35" priority="15"/>
  </conditionalFormatting>
  <conditionalFormatting sqref="E30">
    <cfRule type="duplicateValues" dxfId="34" priority="14"/>
  </conditionalFormatting>
  <conditionalFormatting sqref="B85 B55:B58 B38 B76:B77 B1:B13 B62:B72 B40:B43 B33:B34 B16:B19 B24">
    <cfRule type="duplicateValues" dxfId="33" priority="64"/>
  </conditionalFormatting>
  <conditionalFormatting sqref="B85 B55:B58 B38 B1:B14 B62:B77 B40:B43 B33:B34 B16:B20 B24">
    <cfRule type="duplicateValues" dxfId="32" priority="65"/>
  </conditionalFormatting>
  <conditionalFormatting sqref="B85 B38 B33 B1:B4 B6:B7 B55:B57 B76:B77 B62:B67 B9:B12 B69:B72 B40:B42 B16:B19 B24">
    <cfRule type="duplicateValues" dxfId="31" priority="66"/>
  </conditionalFormatting>
  <conditionalFormatting sqref="B39 B21:B23 B15">
    <cfRule type="duplicateValues" dxfId="30" priority="67"/>
  </conditionalFormatting>
  <conditionalFormatting sqref="E85 E33 E1:E4 E6:E7 E55:E57 E62:E71 E27 E9:E12 E40:E42 E16:E17 E19">
    <cfRule type="duplicateValues" dxfId="29" priority="68"/>
  </conditionalFormatting>
  <conditionalFormatting sqref="B85 B55:B58 B38 B1:B14 B62:B77 B27 B40:B43 B33:B34 B16:B20 B24">
    <cfRule type="duplicateValues" dxfId="28" priority="69"/>
  </conditionalFormatting>
  <conditionalFormatting sqref="E26">
    <cfRule type="duplicateValues" dxfId="27" priority="70"/>
  </conditionalFormatting>
  <conditionalFormatting sqref="E73 E75">
    <cfRule type="duplicateValues" dxfId="26" priority="71"/>
  </conditionalFormatting>
  <conditionalFormatting sqref="B73:B75">
    <cfRule type="duplicateValues" dxfId="25" priority="72"/>
  </conditionalFormatting>
  <conditionalFormatting sqref="E78:E79">
    <cfRule type="duplicateValues" dxfId="24" priority="73"/>
  </conditionalFormatting>
  <conditionalFormatting sqref="E49">
    <cfRule type="duplicateValues" dxfId="23" priority="13"/>
  </conditionalFormatting>
  <conditionalFormatting sqref="E50">
    <cfRule type="duplicateValues" dxfId="22" priority="12"/>
  </conditionalFormatting>
  <conditionalFormatting sqref="E32">
    <cfRule type="duplicateValues" dxfId="21" priority="11"/>
  </conditionalFormatting>
  <conditionalFormatting sqref="E83">
    <cfRule type="duplicateValues" dxfId="20" priority="10"/>
  </conditionalFormatting>
  <conditionalFormatting sqref="E81">
    <cfRule type="duplicateValues" dxfId="19" priority="9"/>
  </conditionalFormatting>
  <conditionalFormatting sqref="E82">
    <cfRule type="duplicateValues" dxfId="18" priority="8"/>
  </conditionalFormatting>
  <conditionalFormatting sqref="E60">
    <cfRule type="duplicateValues" dxfId="17" priority="7"/>
  </conditionalFormatting>
  <conditionalFormatting sqref="E51:E52 E31 E54">
    <cfRule type="duplicateValues" dxfId="16" priority="6"/>
  </conditionalFormatting>
  <conditionalFormatting sqref="B51:B54 B31">
    <cfRule type="duplicateValues" dxfId="15" priority="3"/>
  </conditionalFormatting>
  <conditionalFormatting sqref="B51:B54 B31">
    <cfRule type="duplicateValues" dxfId="14" priority="4"/>
    <cfRule type="duplicateValues" dxfId="13" priority="5"/>
  </conditionalFormatting>
  <conditionalFormatting sqref="E61">
    <cfRule type="duplicateValues" dxfId="12" priority="2"/>
  </conditionalFormatting>
  <conditionalFormatting sqref="B59:B60 B28">
    <cfRule type="duplicateValues" dxfId="11" priority="74"/>
  </conditionalFormatting>
  <conditionalFormatting sqref="B59:B60 B28">
    <cfRule type="duplicateValues" dxfId="10" priority="75"/>
    <cfRule type="duplicateValues" dxfId="9" priority="76"/>
  </conditionalFormatting>
  <conditionalFormatting sqref="E59">
    <cfRule type="duplicateValues" dxfId="8" priority="77"/>
  </conditionalFormatting>
  <conditionalFormatting sqref="B61 B44:B50 B32 B29:B30 B37 B25:B26">
    <cfRule type="duplicateValues" dxfId="7" priority="78"/>
  </conditionalFormatting>
  <conditionalFormatting sqref="E44 E37">
    <cfRule type="duplicateValues" dxfId="6" priority="79"/>
  </conditionalFormatting>
  <conditionalFormatting sqref="B1:B85">
    <cfRule type="duplicateValues" dxfId="5" priority="80"/>
  </conditionalFormatting>
  <conditionalFormatting sqref="B61:B85 B55:B58 B29:B30 B32:B34 B1:B27 B36:B50">
    <cfRule type="duplicateValues" dxfId="4" priority="81"/>
    <cfRule type="duplicateValues" dxfId="3" priority="82"/>
  </conditionalFormatting>
  <conditionalFormatting sqref="B55:B85 B1:B30 B32:B50">
    <cfRule type="duplicateValues" dxfId="2" priority="83"/>
  </conditionalFormatting>
  <conditionalFormatting sqref="B78:B84">
    <cfRule type="duplicateValues" dxfId="1" priority="84"/>
  </conditionalFormatting>
  <conditionalFormatting sqref="E5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2494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2489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5" t="s">
        <v>2437</v>
      </c>
      <c r="B1" s="146"/>
      <c r="C1" s="146"/>
      <c r="D1" s="146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5" t="s">
        <v>2447</v>
      </c>
      <c r="B25" s="146"/>
      <c r="C25" s="146"/>
      <c r="D25" s="146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2490</v>
      </c>
      <c r="D27" s="67" t="s">
        <v>2491</v>
      </c>
    </row>
    <row r="28" spans="1:4" ht="15.75" x14ac:dyDescent="0.25">
      <c r="A28" s="54">
        <v>335756603</v>
      </c>
      <c r="B28" s="54">
        <v>822</v>
      </c>
      <c r="C28" s="67" t="s">
        <v>2490</v>
      </c>
      <c r="D28" s="67" t="s">
        <v>2491</v>
      </c>
    </row>
    <row r="29" spans="1:4" ht="15.75" x14ac:dyDescent="0.25">
      <c r="A29" s="54">
        <v>335756614</v>
      </c>
      <c r="B29" s="54">
        <v>137</v>
      </c>
      <c r="C29" s="67" t="s">
        <v>2490</v>
      </c>
      <c r="D29" s="67" t="s">
        <v>2491</v>
      </c>
    </row>
    <row r="30" spans="1:4" ht="15.75" x14ac:dyDescent="0.25">
      <c r="A30" s="54">
        <v>335756621</v>
      </c>
      <c r="B30" s="54">
        <v>175</v>
      </c>
      <c r="C30" s="67" t="s">
        <v>2490</v>
      </c>
      <c r="D30" s="67" t="s">
        <v>2491</v>
      </c>
    </row>
    <row r="31" spans="1:4" ht="15.75" x14ac:dyDescent="0.25">
      <c r="A31" s="54">
        <v>335756627</v>
      </c>
      <c r="B31" s="54">
        <v>378</v>
      </c>
      <c r="C31" s="67" t="s">
        <v>2490</v>
      </c>
      <c r="D31" s="67" t="s">
        <v>2491</v>
      </c>
    </row>
    <row r="32" spans="1:4" s="68" customFormat="1" ht="15.75" x14ac:dyDescent="0.25">
      <c r="A32" s="54">
        <v>335757579</v>
      </c>
      <c r="B32" s="54">
        <v>801</v>
      </c>
      <c r="C32" s="67" t="s">
        <v>2490</v>
      </c>
      <c r="D32" s="67" t="s">
        <v>2491</v>
      </c>
    </row>
    <row r="33" spans="1:4" s="68" customFormat="1" ht="15.75" x14ac:dyDescent="0.25">
      <c r="A33" s="54">
        <v>335757580</v>
      </c>
      <c r="B33" s="54">
        <v>642</v>
      </c>
      <c r="C33" s="67" t="s">
        <v>2490</v>
      </c>
      <c r="D33" s="67" t="s">
        <v>2491</v>
      </c>
    </row>
    <row r="34" spans="1:4" s="68" customFormat="1" ht="15.75" x14ac:dyDescent="0.25">
      <c r="A34" s="54">
        <v>335757581</v>
      </c>
      <c r="B34" s="54">
        <v>438</v>
      </c>
      <c r="C34" s="67" t="s">
        <v>2490</v>
      </c>
      <c r="D34" s="67" t="s">
        <v>2491</v>
      </c>
    </row>
    <row r="35" spans="1:4" s="68" customFormat="1" ht="15.75" x14ac:dyDescent="0.25">
      <c r="A35" s="54">
        <v>335757582</v>
      </c>
      <c r="B35" s="54">
        <v>461</v>
      </c>
      <c r="C35" s="67" t="s">
        <v>2490</v>
      </c>
      <c r="D35" s="67" t="s">
        <v>2491</v>
      </c>
    </row>
    <row r="36" spans="1:4" s="68" customFormat="1" ht="15.75" x14ac:dyDescent="0.25">
      <c r="A36" s="54">
        <v>335757584</v>
      </c>
      <c r="B36" s="54">
        <v>568</v>
      </c>
      <c r="C36" s="67" t="s">
        <v>2490</v>
      </c>
      <c r="D36" s="67" t="s">
        <v>2491</v>
      </c>
    </row>
    <row r="37" spans="1:4" s="68" customFormat="1" ht="15.75" x14ac:dyDescent="0.25">
      <c r="A37" s="54">
        <v>335757585</v>
      </c>
      <c r="B37" s="54">
        <v>552</v>
      </c>
      <c r="C37" s="67" t="s">
        <v>2490</v>
      </c>
      <c r="D37" s="67" t="s">
        <v>2491</v>
      </c>
    </row>
    <row r="38" spans="1:4" s="68" customFormat="1" ht="15.75" x14ac:dyDescent="0.25">
      <c r="A38" s="54">
        <v>335757586</v>
      </c>
      <c r="B38" s="54">
        <v>495</v>
      </c>
      <c r="C38" s="67" t="s">
        <v>2490</v>
      </c>
      <c r="D38" s="67" t="s">
        <v>2491</v>
      </c>
    </row>
    <row r="39" spans="1:4" s="70" customFormat="1" ht="15.75" x14ac:dyDescent="0.25">
      <c r="A39" s="54">
        <v>335757587</v>
      </c>
      <c r="B39" s="54">
        <v>396</v>
      </c>
      <c r="C39" s="67" t="s">
        <v>2490</v>
      </c>
      <c r="D39" s="67" t="s">
        <v>2491</v>
      </c>
    </row>
    <row r="40" spans="1:4" s="70" customFormat="1" ht="15.75" x14ac:dyDescent="0.25">
      <c r="A40" s="54">
        <v>335757588</v>
      </c>
      <c r="B40" s="54">
        <v>703</v>
      </c>
      <c r="C40" s="67" t="s">
        <v>2490</v>
      </c>
      <c r="D40" s="67" t="s">
        <v>2491</v>
      </c>
    </row>
    <row r="41" spans="1:4" s="70" customFormat="1" ht="15.75" x14ac:dyDescent="0.25">
      <c r="A41" s="54">
        <v>335757589</v>
      </c>
      <c r="B41" s="54">
        <v>136</v>
      </c>
      <c r="C41" s="67" t="s">
        <v>2490</v>
      </c>
      <c r="D41" s="67" t="s">
        <v>2491</v>
      </c>
    </row>
    <row r="42" spans="1:4" s="70" customFormat="1" ht="15.75" x14ac:dyDescent="0.25">
      <c r="A42" s="54">
        <v>335757538</v>
      </c>
      <c r="B42" s="54">
        <v>954</v>
      </c>
      <c r="C42" s="67" t="s">
        <v>2490</v>
      </c>
      <c r="D42" s="67" t="s">
        <v>2491</v>
      </c>
    </row>
    <row r="43" spans="1:4" s="70" customFormat="1" ht="15.75" x14ac:dyDescent="0.25">
      <c r="A43" s="54">
        <v>335757569</v>
      </c>
      <c r="B43" s="54">
        <v>276</v>
      </c>
      <c r="C43" s="67" t="s">
        <v>2490</v>
      </c>
      <c r="D43" s="67" t="s">
        <v>2491</v>
      </c>
    </row>
    <row r="44" spans="1:4" s="70" customFormat="1" ht="15.75" x14ac:dyDescent="0.25">
      <c r="A44" s="54">
        <v>335757542</v>
      </c>
      <c r="B44" s="54">
        <v>98</v>
      </c>
      <c r="C44" s="67" t="s">
        <v>2490</v>
      </c>
      <c r="D44" s="67" t="s">
        <v>2491</v>
      </c>
    </row>
    <row r="45" spans="1:4" s="70" customFormat="1" ht="15.75" x14ac:dyDescent="0.25">
      <c r="A45" s="54">
        <v>335757555</v>
      </c>
      <c r="B45" s="54">
        <v>85</v>
      </c>
      <c r="C45" s="67" t="s">
        <v>2490</v>
      </c>
      <c r="D45" s="67" t="s">
        <v>2491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38" priority="119152"/>
  </conditionalFormatting>
  <conditionalFormatting sqref="A7:A11">
    <cfRule type="duplicateValues" dxfId="137" priority="119156"/>
    <cfRule type="duplicateValues" dxfId="136" priority="119157"/>
  </conditionalFormatting>
  <conditionalFormatting sqref="A7:A11">
    <cfRule type="duplicateValues" dxfId="135" priority="119160"/>
    <cfRule type="duplicateValues" dxfId="134" priority="119161"/>
  </conditionalFormatting>
  <conditionalFormatting sqref="B37:B39">
    <cfRule type="duplicateValues" dxfId="133" priority="219"/>
    <cfRule type="duplicateValues" dxfId="132" priority="220"/>
  </conditionalFormatting>
  <conditionalFormatting sqref="B37:B39">
    <cfRule type="duplicateValues" dxfId="131" priority="218"/>
  </conditionalFormatting>
  <conditionalFormatting sqref="B37:B39">
    <cfRule type="duplicateValues" dxfId="130" priority="217"/>
  </conditionalFormatting>
  <conditionalFormatting sqref="B37:B39">
    <cfRule type="duplicateValues" dxfId="129" priority="215"/>
    <cfRule type="duplicateValues" dxfId="128" priority="216"/>
  </conditionalFormatting>
  <conditionalFormatting sqref="B3">
    <cfRule type="duplicateValues" dxfId="127" priority="193"/>
    <cfRule type="duplicateValues" dxfId="126" priority="194"/>
  </conditionalFormatting>
  <conditionalFormatting sqref="B3">
    <cfRule type="duplicateValues" dxfId="125" priority="192"/>
  </conditionalFormatting>
  <conditionalFormatting sqref="B3">
    <cfRule type="duplicateValues" dxfId="124" priority="191"/>
  </conditionalFormatting>
  <conditionalFormatting sqref="B3">
    <cfRule type="duplicateValues" dxfId="123" priority="189"/>
    <cfRule type="duplicateValues" dxfId="122" priority="190"/>
  </conditionalFormatting>
  <conditionalFormatting sqref="A4:A6">
    <cfRule type="duplicateValues" dxfId="121" priority="188"/>
  </conditionalFormatting>
  <conditionalFormatting sqref="A4:A6">
    <cfRule type="duplicateValues" dxfId="120" priority="186"/>
    <cfRule type="duplicateValues" dxfId="119" priority="187"/>
  </conditionalFormatting>
  <conditionalFormatting sqref="A4:A6">
    <cfRule type="duplicateValues" dxfId="118" priority="184"/>
    <cfRule type="duplicateValues" dxfId="117" priority="185"/>
  </conditionalFormatting>
  <conditionalFormatting sqref="A3:A6">
    <cfRule type="duplicateValues" dxfId="116" priority="165"/>
  </conditionalFormatting>
  <conditionalFormatting sqref="A3:A6">
    <cfRule type="duplicateValues" dxfId="115" priority="163"/>
    <cfRule type="duplicateValues" dxfId="114" priority="164"/>
  </conditionalFormatting>
  <conditionalFormatting sqref="A3:A6">
    <cfRule type="duplicateValues" dxfId="113" priority="161"/>
    <cfRule type="duplicateValues" dxfId="112" priority="162"/>
  </conditionalFormatting>
  <conditionalFormatting sqref="B4:B6">
    <cfRule type="duplicateValues" dxfId="111" priority="158"/>
    <cfRule type="duplicateValues" dxfId="110" priority="159"/>
  </conditionalFormatting>
  <conditionalFormatting sqref="B4:B6">
    <cfRule type="duplicateValues" dxfId="109" priority="157"/>
  </conditionalFormatting>
  <conditionalFormatting sqref="B4:B6">
    <cfRule type="duplicateValues" dxfId="108" priority="156"/>
  </conditionalFormatting>
  <conditionalFormatting sqref="B4:B6">
    <cfRule type="duplicateValues" dxfId="107" priority="154"/>
    <cfRule type="duplicateValues" dxfId="10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7" t="s">
        <v>58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99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98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98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2492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05" priority="51"/>
  </conditionalFormatting>
  <conditionalFormatting sqref="E9:E1048576 E1:E2">
    <cfRule type="duplicateValues" dxfId="104" priority="99232"/>
  </conditionalFormatting>
  <conditionalFormatting sqref="E4">
    <cfRule type="duplicateValues" dxfId="103" priority="44"/>
  </conditionalFormatting>
  <conditionalFormatting sqref="E5:E8">
    <cfRule type="duplicateValues" dxfId="102" priority="42"/>
  </conditionalFormatting>
  <conditionalFormatting sqref="B12">
    <cfRule type="duplicateValues" dxfId="101" priority="16"/>
    <cfRule type="duplicateValues" dxfId="100" priority="17"/>
    <cfRule type="duplicateValues" dxfId="99" priority="18"/>
  </conditionalFormatting>
  <conditionalFormatting sqref="B12">
    <cfRule type="duplicateValues" dxfId="98" priority="15"/>
  </conditionalFormatting>
  <conditionalFormatting sqref="B12">
    <cfRule type="duplicateValues" dxfId="97" priority="13"/>
    <cfRule type="duplicateValues" dxfId="96" priority="14"/>
  </conditionalFormatting>
  <conditionalFormatting sqref="B12">
    <cfRule type="duplicateValues" dxfId="95" priority="10"/>
    <cfRule type="duplicateValues" dxfId="94" priority="11"/>
    <cfRule type="duplicateValues" dxfId="93" priority="12"/>
  </conditionalFormatting>
  <conditionalFormatting sqref="B12">
    <cfRule type="duplicateValues" dxfId="92" priority="9"/>
  </conditionalFormatting>
  <conditionalFormatting sqref="B12">
    <cfRule type="duplicateValues" dxfId="91" priority="7"/>
    <cfRule type="duplicateValues" dxfId="90" priority="8"/>
  </conditionalFormatting>
  <conditionalFormatting sqref="B12">
    <cfRule type="duplicateValues" dxfId="89" priority="6"/>
  </conditionalFormatting>
  <conditionalFormatting sqref="B12">
    <cfRule type="duplicateValues" dxfId="88" priority="3"/>
    <cfRule type="duplicateValues" dxfId="87" priority="4"/>
    <cfRule type="duplicateValues" dxfId="86" priority="5"/>
  </conditionalFormatting>
  <conditionalFormatting sqref="B12">
    <cfRule type="duplicateValues" dxfId="85" priority="2"/>
  </conditionalFormatting>
  <conditionalFormatting sqref="B12">
    <cfRule type="duplicateValues" dxfId="8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2495</v>
      </c>
      <c r="C407" s="115" t="s">
        <v>2496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2021-01-15T20:09:41Z</dcterms:modified>
</cp:coreProperties>
</file>