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6\"/>
    </mc:Choice>
  </mc:AlternateContent>
  <bookViews>
    <workbookView xWindow="0" yWindow="0" windowWidth="19200" windowHeight="69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" i="1" l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83" i="1"/>
  <c r="A84" i="1"/>
  <c r="A85" i="1"/>
  <c r="A86" i="1"/>
  <c r="A33" i="16" l="1"/>
  <c r="C33" i="16"/>
  <c r="C31" i="16"/>
  <c r="B34" i="16"/>
  <c r="A82" i="1" l="1"/>
  <c r="F82" i="1"/>
  <c r="G82" i="1"/>
  <c r="H82" i="1"/>
  <c r="I82" i="1"/>
  <c r="J82" i="1"/>
  <c r="K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C72" i="16"/>
  <c r="C73" i="16"/>
  <c r="C74" i="16"/>
  <c r="C75" i="16"/>
  <c r="C76" i="16"/>
  <c r="A72" i="16"/>
  <c r="A73" i="16"/>
  <c r="A74" i="16"/>
  <c r="A75" i="16"/>
  <c r="A76" i="16"/>
  <c r="B47" i="16"/>
  <c r="C67" i="16"/>
  <c r="C68" i="16"/>
  <c r="C69" i="16"/>
  <c r="C70" i="16"/>
  <c r="C71" i="16"/>
  <c r="A67" i="16"/>
  <c r="A68" i="16"/>
  <c r="A69" i="16"/>
  <c r="A70" i="16"/>
  <c r="A71" i="16"/>
  <c r="B78" i="16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B11" i="16"/>
  <c r="C10" i="16"/>
  <c r="A10" i="16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C62" i="16"/>
  <c r="C63" i="16"/>
  <c r="C64" i="16"/>
  <c r="C65" i="16"/>
  <c r="C66" i="16"/>
  <c r="C77" i="16"/>
  <c r="A62" i="16"/>
  <c r="A63" i="16"/>
  <c r="A64" i="16"/>
  <c r="A65" i="16"/>
  <c r="A66" i="16"/>
  <c r="A77" i="16"/>
  <c r="C44" i="16"/>
  <c r="C45" i="16"/>
  <c r="C46" i="16"/>
  <c r="A44" i="16"/>
  <c r="A45" i="16"/>
  <c r="A46" i="16"/>
  <c r="A28" i="16"/>
  <c r="A29" i="16"/>
  <c r="A30" i="16"/>
  <c r="A31" i="16"/>
  <c r="A32" i="16"/>
  <c r="C28" i="16"/>
  <c r="C29" i="16"/>
  <c r="C30" i="16"/>
  <c r="C3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50" i="16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/>
  <c r="A15" i="1"/>
  <c r="A1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<sst xmlns="http://schemas.openxmlformats.org/spreadsheetml/2006/main" count="13250" uniqueCount="2512">
  <si>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</si>
  <si>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</si>
  <si>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</si>
  <si>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</si>
  <si>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</si>
  <si>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</si>
  <si>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</si>
  <si>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</si>
  <si>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</si>
  <si>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</si>
  <si>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</si>
  <si>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</si>
  <si>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</si>
  <si>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</si>
  <si>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</si>
  <si>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</si>
  <si>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</si>
  <si>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</si>
  <si>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</si>
  <si>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</si>
  <si>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</si>
  <si>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</si>
  <si>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</si>
  <si>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</si>
  <si>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</si>
  <si>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</si>
  <si>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</si>
  <si>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</si>
  <si>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</si>
  <si>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</si>
  <si>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</si>
  <si>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</si>
  <si>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</si>
  <si>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</si>
  <si>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</si>
  <si>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</si>
  <si>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</si>
  <si>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</si>
  <si>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</si>
  <si>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</si>
  <si>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</si>
  <si>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</si>
  <si>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</si>
  <si>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</si>
  <si>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</si>
  <si>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</si>
  <si>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</si>
  <si>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</si>
  <si>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</si>
  <si>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</si>
  <si>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</si>
  <si>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</si>
  <si>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</si>
  <si>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</si>
  <si>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</si>
  <si>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</si>
  <si>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</si>
  <si>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</si>
  <si>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</si>
  <si>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</si>
  <si>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</si>
  <si>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</si>
  <si>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</si>
  <si>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</si>
  <si>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</si>
  <si>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</si>
  <si>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</si>
  <si>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</si>
  <si>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</si>
  <si>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</si>
  <si>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</si>
  <si>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</si>
  <si>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</si>
  <si>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</si>
  <si>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</si>
  <si>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</si>
  <si>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</si>
  <si>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</si>
  <si>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</si>
  <si>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</si>
  <si>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</si>
  <si>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</si>
  <si>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</si>
  <si>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</si>
  <si>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</si>
  <si>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</si>
  <si>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</si>
  <si>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</si>
  <si>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</si>
  <si>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</si>
  <si>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</si>
  <si>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</si>
  <si>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</si>
  <si>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</si>
  <si>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</si>
  <si>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</si>
  <si>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</si>
  <si>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</si>
  <si>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</si>
  <si>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</si>
  <si>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</si>
  <si>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</si>
  <si>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</si>
  <si>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</si>
  <si>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</si>
  <si>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</si>
  <si>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</si>
  <si>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</si>
  <si>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</si>
  <si>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</si>
  <si>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</si>
  <si>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</si>
  <si>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</si>
  <si>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</si>
  <si>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</si>
  <si>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</si>
  <si>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</si>
  <si>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</si>
  <si>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</si>
  <si>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</si>
  <si>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</si>
  <si>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</si>
  <si>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</si>
  <si>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</si>
  <si>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</si>
  <si>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</si>
  <si>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</si>
  <si>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</si>
  <si>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</si>
  <si>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</si>
  <si>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</si>
  <si>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</si>
  <si>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</si>
  <si>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</si>
  <si>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</si>
  <si>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</si>
  <si>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</si>
  <si>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</si>
  <si>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</si>
  <si>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</si>
  <si>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</si>
  <si>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</si>
  <si>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</si>
  <si>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</si>
  <si>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</si>
  <si>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</si>
  <si>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</si>
  <si>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</si>
  <si>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</si>
  <si>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</si>
  <si>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</si>
  <si>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</si>
  <si>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</si>
  <si>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</si>
  <si>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</si>
  <si>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</si>
  <si>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</si>
  <si>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</si>
  <si>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</si>
  <si>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</si>
  <si>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</si>
  <si>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</si>
  <si>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</si>
  <si>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</si>
  <si>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</si>
  <si>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</si>
  <si>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</si>
  <si>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</si>
  <si>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</si>
  <si>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</si>
  <si>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</si>
  <si>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</si>
  <si>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</si>
  <si>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</si>
  <si>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</si>
  <si>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</si>
  <si>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</si>
  <si>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</si>
  <si>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</si>
  <si>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</si>
  <si>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</si>
  <si>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</si>
  <si>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</si>
  <si>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</si>
  <si>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</si>
  <si>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</si>
  <si>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</si>
  <si>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</si>
  <si>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</si>
  <si>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</si>
  <si>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</si>
  <si>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</si>
  <si>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</si>
  <si>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</si>
  <si>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</si>
  <si>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</si>
  <si>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</si>
  <si>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</si>
  <si>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</si>
  <si>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</si>
  <si>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</si>
  <si>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</si>
  <si>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</si>
  <si>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</si>
  <si>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</si>
  <si>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</si>
  <si>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</si>
  <si>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</si>
  <si>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</si>
  <si>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</si>
  <si>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</si>
  <si>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</si>
  <si>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</si>
  <si>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</si>
  <si>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</si>
  <si>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</si>
  <si>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</si>
  <si>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</si>
  <si>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</si>
  <si>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</si>
  <si>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</si>
  <si>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</si>
  <si>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</si>
  <si>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</si>
  <si>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</si>
  <si>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</si>
  <si>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</si>
  <si>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</si>
  <si>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</si>
  <si>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</si>
  <si>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</si>
  <si>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</si>
  <si>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</si>
  <si>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</si>
  <si>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</si>
  <si>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</si>
  <si>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</si>
  <si>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</si>
  <si>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</si>
  <si>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</si>
  <si>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</si>
  <si>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</si>
  <si>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</si>
  <si>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</si>
  <si>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</si>
  <si>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</si>
  <si>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</si>
  <si>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</si>
  <si>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</si>
  <si>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</si>
  <si>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</si>
  <si>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</si>
  <si>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</si>
  <si>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</si>
  <si>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</si>
  <si>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</si>
  <si>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</si>
  <si>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</si>
  <si>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</si>
  <si>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</si>
  <si>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</si>
  <si>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</si>
  <si>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</si>
  <si>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</si>
  <si>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</si>
  <si>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</si>
  <si>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</si>
  <si>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</si>
  <si>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</si>
  <si>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</si>
  <si>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</si>
  <si>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</si>
  <si>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</si>
  <si>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</si>
  <si>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</si>
  <si>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</si>
  <si>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</si>
  <si>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</si>
  <si>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</si>
  <si>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</si>
  <si>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</si>
  <si>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</si>
  <si>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</si>
  <si>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</si>
  <si>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</si>
  <si>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</si>
  <si>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</si>
  <si>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</si>
  <si>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</si>
  <si>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</si>
  <si>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</si>
  <si>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</si>
  <si>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</si>
  <si>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</si>
  <si>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</si>
  <si>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</si>
  <si>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</si>
  <si>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</si>
  <si>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</si>
  <si>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</si>
  <si>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</si>
  <si>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</si>
  <si>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</si>
  <si>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</si>
  <si>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</si>
  <si>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</si>
  <si>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</si>
  <si>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</si>
  <si>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</si>
  <si>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</si>
  <si>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</si>
  <si>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</si>
  <si>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</si>
  <si>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</si>
  <si>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</si>
  <si>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</si>
  <si>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</si>
  <si>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</si>
  <si>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</si>
  <si>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</si>
  <si>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</si>
  <si>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</si>
  <si>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</si>
  <si>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</si>
  <si>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</si>
  <si>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</si>
  <si>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</si>
  <si>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</si>
  <si>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</si>
  <si>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</si>
  <si>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</si>
  <si>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</si>
  <si>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</si>
  <si>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</si>
  <si>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</si>
  <si>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</si>
  <si>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</si>
  <si>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</si>
  <si>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</si>
  <si>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</si>
  <si>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</si>
  <si>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</si>
  <si>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</si>
  <si>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</si>
  <si>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</si>
  <si>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</si>
  <si>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</si>
  <si>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</si>
  <si>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</si>
  <si>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</si>
  <si>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</si>
  <si>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</si>
  <si>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</si>
  <si>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</si>
  <si>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</si>
  <si>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</si>
  <si>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</si>
  <si>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</si>
  <si>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</si>
  <si>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</si>
  <si>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</si>
  <si>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</si>
  <si>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</si>
  <si>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</si>
  <si>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</si>
  <si>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</si>
  <si>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</si>
  <si>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</si>
  <si>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</si>
  <si>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</si>
  <si>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</si>
  <si>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</si>
  <si>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</si>
  <si>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</si>
  <si>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</si>
  <si>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</si>
  <si>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</si>
  <si>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</si>
  <si>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</si>
  <si>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</si>
  <si>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</si>
  <si>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</si>
  <si>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</si>
  <si>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</si>
  <si>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</si>
  <si>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</si>
  <si>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</si>
  <si>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</si>
  <si>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</si>
  <si>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</si>
  <si>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</si>
  <si>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</si>
  <si>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</si>
  <si>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</si>
  <si>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</si>
  <si>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</si>
  <si>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</si>
  <si>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</si>
  <si>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</si>
  <si>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</si>
  <si>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</si>
  <si>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</si>
  <si>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</si>
  <si>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</si>
  <si>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</si>
  <si>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</si>
  <si>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</si>
  <si>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</si>
  <si>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</si>
  <si>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</si>
  <si>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</si>
  <si>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</si>
  <si>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</si>
  <si>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</si>
  <si>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</si>
  <si>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</si>
  <si>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</si>
  <si>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</si>
  <si>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</si>
  <si>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</si>
  <si>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</si>
  <si>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</si>
  <si>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</si>
  <si>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</si>
  <si>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</si>
  <si>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</si>
  <si>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</si>
  <si>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</si>
  <si>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</si>
  <si>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</si>
  <si>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</si>
  <si>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</si>
  <si>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</si>
  <si>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</si>
  <si>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</si>
  <si>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</si>
  <si>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</si>
  <si>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</si>
  <si>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</si>
  <si>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</si>
  <si>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</si>
  <si>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</si>
  <si>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</si>
  <si>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</si>
  <si>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</si>
  <si>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</si>
  <si>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</si>
  <si>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</si>
  <si>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</si>
  <si>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</si>
  <si>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</si>
  <si>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</si>
  <si>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</si>
  <si>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</si>
  <si>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</si>
  <si>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</si>
  <si>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</si>
  <si>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</si>
  <si>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</si>
  <si>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</si>
  <si>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</si>
  <si>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</si>
  <si>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</si>
  <si>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</si>
  <si>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</si>
  <si>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</si>
  <si>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</si>
  <si>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</si>
  <si>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</si>
  <si>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</si>
  <si>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</si>
  <si>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</si>
  <si>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</si>
  <si>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</si>
  <si>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</si>
  <si>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</si>
  <si>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</si>
  <si>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</si>
  <si>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</si>
  <si>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</si>
  <si>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</si>
  <si>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</si>
  <si>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</si>
  <si>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</si>
  <si>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</si>
  <si>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</si>
  <si>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</si>
  <si>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</si>
  <si>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</si>
  <si>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</si>
  <si>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</si>
  <si>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</si>
  <si>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</si>
  <si>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</si>
  <si>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</si>
  <si>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</si>
  <si>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</si>
  <si>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</si>
  <si>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</si>
  <si>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</si>
  <si>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</si>
  <si>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</si>
  <si>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</si>
  <si>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</si>
  <si>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</si>
  <si>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</si>
  <si>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</si>
  <si>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</si>
  <si>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</si>
  <si>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</si>
  <si>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</si>
  <si>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</si>
  <si>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</si>
  <si>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</si>
  <si>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</si>
  <si>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</si>
  <si>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</si>
  <si>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</si>
  <si>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</si>
  <si>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</si>
  <si>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</si>
  <si>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</si>
  <si>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</si>
  <si>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</si>
  <si>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</si>
  <si>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</si>
  <si>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</si>
  <si>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</si>
  <si>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</si>
  <si>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</si>
  <si>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</si>
  <si>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</si>
  <si>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</si>
  <si>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</si>
  <si>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</si>
  <si>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</si>
  <si>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</si>
  <si>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</si>
  <si>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</si>
  <si>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</si>
  <si>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</si>
  <si>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</si>
  <si>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</si>
  <si>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</si>
  <si>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</si>
  <si>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</si>
  <si>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</si>
  <si>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</si>
  <si>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</si>
  <si>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</si>
  <si>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</si>
  <si>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</si>
  <si>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</si>
  <si>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</si>
  <si>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</si>
  <si>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</si>
  <si>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</si>
  <si>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</si>
  <si>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</si>
  <si>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</si>
  <si>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</si>
  <si>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</si>
  <si>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</si>
  <si>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</si>
  <si>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</si>
  <si>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</si>
  <si>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</si>
  <si>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</si>
  <si>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</si>
  <si>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</si>
  <si>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</si>
  <si>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</si>
  <si>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</si>
  <si>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</si>
  <si>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</si>
  <si>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</si>
  <si>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</si>
  <si>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</si>
  <si>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</si>
  <si>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</si>
  <si>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</si>
  <si>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</si>
  <si>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</si>
  <si>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</si>
  <si>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</si>
  <si>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</si>
  <si>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</si>
  <si>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</si>
  <si>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</si>
  <si>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</si>
  <si>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</si>
  <si>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</si>
  <si>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</si>
  <si>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</si>
  <si>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</si>
  <si>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</si>
  <si>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</si>
  <si>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</si>
  <si>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</si>
  <si>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</si>
  <si>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</si>
  <si>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</si>
  <si>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</si>
  <si>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</si>
  <si>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</si>
  <si>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</si>
  <si>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</si>
  <si>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</si>
  <si>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</si>
  <si>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</si>
  <si>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</si>
  <si>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</si>
  <si>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</si>
  <si>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</si>
  <si>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</si>
  <si>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</si>
  <si>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</si>
  <si>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</si>
  <si>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</si>
  <si>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</si>
  <si>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</si>
  <si>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</si>
  <si>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</si>
  <si>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</si>
  <si>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</si>
  <si>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</si>
  <si>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</si>
  <si>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</si>
  <si>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</si>
  <si>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</si>
  <si>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</si>
  <si>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</si>
  <si>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</si>
  <si>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</si>
  <si>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</si>
  <si>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</si>
  <si>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</si>
  <si>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</si>
  <si>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</si>
  <si>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</si>
  <si>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</si>
  <si>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</si>
  <si>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</si>
  <si>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</si>
  <si>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</si>
  <si>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</si>
  <si>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</si>
  <si>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</si>
  <si>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</si>
  <si>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</si>
  <si>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</si>
  <si>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</si>
  <si>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</si>
  <si>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</si>
  <si>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</si>
  <si>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</si>
  <si>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</si>
  <si>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</si>
  <si>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</si>
  <si>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</si>
  <si>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</si>
  <si>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</si>
  <si>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</si>
  <si>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</si>
  <si>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</si>
  <si>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</si>
  <si>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</si>
  <si>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</si>
  <si>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</si>
  <si>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</si>
  <si>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</si>
  <si>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</si>
  <si>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</si>
  <si>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</si>
  <si>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</si>
  <si>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</si>
  <si>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</si>
  <si>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</si>
  <si>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</si>
  <si>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</si>
  <si>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</si>
  <si>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</si>
  <si>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</si>
  <si>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</si>
  <si>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</si>
  <si>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</si>
  <si>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</si>
  <si>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</si>
  <si>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</si>
  <si>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</si>
  <si>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</si>
  <si>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</si>
  <si>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</si>
  <si>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</si>
  <si>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</si>
  <si>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</si>
  <si>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</si>
  <si>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</si>
  <si>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</si>
  <si>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</si>
  <si>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</si>
  <si>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</si>
  <si>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</si>
  <si>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</si>
  <si>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</si>
  <si>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</si>
  <si>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</si>
  <si>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</si>
  <si>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</si>
  <si>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</si>
  <si>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</si>
  <si>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</si>
  <si>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</si>
  <si>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</si>
  <si>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</si>
  <si>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</si>
  <si>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</si>
  <si>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</si>
  <si>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</si>
  <si>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</si>
  <si>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</si>
  <si>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</si>
  <si>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</si>
  <si>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</si>
  <si>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</si>
  <si>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</si>
  <si>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</si>
  <si>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</si>
  <si>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</si>
  <si>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</si>
  <si>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</si>
  <si>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</si>
  <si>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</si>
  <si>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</si>
  <si>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</si>
  <si>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</si>
  <si>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</si>
  <si>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</si>
  <si>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</si>
  <si>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</si>
  <si>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</si>
  <si>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</si>
  <si>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</si>
  <si>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</si>
  <si>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</si>
  <si>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</si>
  <si>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</si>
  <si>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</si>
  <si>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</si>
  <si>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</si>
  <si>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</si>
  <si>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</si>
  <si>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</si>
  <si>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</si>
  <si>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</si>
  <si>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</si>
  <si>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</si>
  <si>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</si>
  <si>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</si>
  <si>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</si>
  <si>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</si>
  <si>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</si>
  <si>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</si>
  <si>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</si>
  <si>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</si>
  <si>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</si>
  <si>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</si>
  <si>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</si>
  <si>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</si>
  <si>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</si>
  <si>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</si>
  <si>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</si>
  <si>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</si>
  <si>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</si>
  <si>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</si>
  <si>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</si>
  <si>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</si>
  <si>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</si>
  <si>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</si>
  <si>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</si>
  <si>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</si>
  <si>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</si>
  <si>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</si>
  <si>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</si>
  <si>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</si>
  <si>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</si>
  <si>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</si>
  <si>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</si>
  <si>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</si>
  <si>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</si>
  <si>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</si>
  <si>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</si>
  <si>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</si>
  <si>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</si>
  <si>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</si>
  <si>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</si>
  <si>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</si>
  <si>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</si>
  <si>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</si>
  <si>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</si>
  <si>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</si>
  <si>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</si>
  <si>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</si>
  <si>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</si>
  <si>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</si>
  <si>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</si>
  <si>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</si>
  <si>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</si>
  <si>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</si>
  <si>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</si>
  <si>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</si>
  <si>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</si>
  <si>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</si>
  <si>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</si>
  <si>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</si>
  <si>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</si>
  <si>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</si>
  <si>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</si>
  <si>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</si>
  <si>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</si>
  <si>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</si>
  <si>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</si>
  <si>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</si>
  <si>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</si>
  <si>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</si>
  <si>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</si>
  <si>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</si>
  <si>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</si>
  <si>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</si>
  <si>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</si>
  <si>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</si>
  <si>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</si>
  <si>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</si>
  <si>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</si>
  <si>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</si>
  <si>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</si>
  <si>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</si>
  <si>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</si>
  <si>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</si>
  <si>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</si>
  <si>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</si>
  <si>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</si>
  <si>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</si>
  <si>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</si>
  <si>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</si>
  <si>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</si>
  <si>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</si>
  <si>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</si>
  <si>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</si>
  <si>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</si>
  <si>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</si>
  <si>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</si>
  <si>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</si>
  <si>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</si>
  <si>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</si>
  <si>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</si>
  <si>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</si>
  <si>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</si>
  <si>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</si>
  <si>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</si>
  <si>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</si>
  <si>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</si>
  <si>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</si>
  <si>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</si>
  <si>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</si>
  <si>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</si>
  <si>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</si>
  <si>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</si>
  <si>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</si>
  <si>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</si>
  <si>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</si>
  <si>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</si>
  <si>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</si>
  <si>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</si>
  <si>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</si>
  <si>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</si>
  <si>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</si>
  <si>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</si>
  <si>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</si>
  <si>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</si>
  <si>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</si>
  <si>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</si>
  <si>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</si>
  <si>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</si>
  <si>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</si>
  <si>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</si>
  <si>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</si>
  <si>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</si>
  <si>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</si>
  <si>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</si>
  <si>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</si>
  <si>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</si>
  <si>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</si>
  <si>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</si>
  <si>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</si>
  <si>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</si>
  <si>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</si>
  <si>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</si>
  <si>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</si>
  <si>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</si>
  <si>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</si>
  <si>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</si>
  <si>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</si>
  <si>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</si>
  <si>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</si>
  <si>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</si>
  <si>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</si>
  <si>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</si>
  <si>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</si>
  <si>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</si>
  <si>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</si>
  <si>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</si>
  <si>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</si>
  <si>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</si>
  <si>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</si>
  <si>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</si>
  <si>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</si>
  <si>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</si>
  <si>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</si>
  <si>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</si>
  <si>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</si>
  <si>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</si>
  <si>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</si>
  <si>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</si>
  <si>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</si>
  <si>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</si>
  <si>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</si>
  <si>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</si>
  <si>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</si>
  <si>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</si>
  <si>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</si>
  <si>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</si>
  <si>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</si>
  <si>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</si>
  <si>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</si>
  <si>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</si>
  <si>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</si>
  <si>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</si>
  <si>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</si>
  <si>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</si>
  <si>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</si>
  <si>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</si>
  <si>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</si>
  <si>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</si>
  <si>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</si>
  <si>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</si>
  <si>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</si>
  <si>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</si>
  <si>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</si>
  <si>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</si>
  <si>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</si>
  <si>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</si>
  <si>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</si>
  <si>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</si>
  <si>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</si>
  <si>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</si>
  <si>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</si>
  <si>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</si>
  <si>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</si>
  <si>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</si>
  <si>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</si>
  <si>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</si>
  <si>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</si>
  <si>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</si>
  <si>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</si>
  <si>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</si>
  <si>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</si>
  <si>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</si>
  <si>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</si>
  <si>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</si>
  <si>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</si>
  <si>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</si>
  <si>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</si>
  <si>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</si>
  <si>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</si>
  <si>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</si>
  <si>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</si>
  <si>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</si>
  <si>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</si>
  <si>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</si>
  <si>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</si>
  <si>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</si>
  <si>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</si>
  <si>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</si>
  <si>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</si>
  <si>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</si>
  <si>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</si>
  <si>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</si>
  <si>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</si>
  <si>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</si>
  <si>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</si>
  <si>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</si>
  <si>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</si>
  <si>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</si>
  <si>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</si>
  <si>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</si>
  <si>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</si>
  <si>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</si>
  <si>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</si>
  <si>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</si>
  <si>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</si>
  <si>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</si>
  <si>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</si>
  <si>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</si>
  <si>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</si>
  <si>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</si>
  <si>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</si>
  <si>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</si>
  <si>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</si>
  <si>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</si>
  <si>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</si>
  <si>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</si>
  <si>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</si>
  <si>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</si>
  <si>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</si>
  <si>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</si>
  <si>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</si>
  <si>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</si>
  <si>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</si>
  <si>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</si>
  <si>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</si>
  <si>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</si>
  <si>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</si>
  <si>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</si>
  <si>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</si>
  <si>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</si>
  <si>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</si>
  <si>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</si>
  <si>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</si>
  <si>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</si>
  <si>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</si>
  <si>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</si>
  <si>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</si>
  <si>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</si>
  <si>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</si>
  <si>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</si>
  <si>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</si>
  <si>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</si>
  <si>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</si>
  <si>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</si>
  <si>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</si>
  <si>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</si>
  <si>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</si>
  <si>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</si>
  <si>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</si>
  <si>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</si>
  <si>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</si>
  <si>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</si>
  <si>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</si>
  <si>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</si>
  <si>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</si>
  <si>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</si>
  <si>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</si>
  <si>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</si>
  <si>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</si>
  <si>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</si>
  <si>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</si>
  <si>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</si>
  <si>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</si>
  <si>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</si>
  <si>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</si>
  <si>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</si>
  <si>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</si>
  <si>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</si>
  <si>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</si>
  <si>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</si>
  <si>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</si>
  <si>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</si>
  <si>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</si>
  <si>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</si>
  <si>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</si>
  <si>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</si>
  <si>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</si>
  <si>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</si>
  <si>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</si>
  <si>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</si>
  <si>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</si>
  <si>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</si>
  <si>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</si>
  <si>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</si>
  <si>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</si>
  <si>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</si>
  <si>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</si>
  <si>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</si>
  <si>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</si>
  <si>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</si>
  <si>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</si>
  <si>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</si>
  <si>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</si>
  <si>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</si>
  <si>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</si>
  <si>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</si>
  <si>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</si>
  <si>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</si>
  <si>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</si>
  <si>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</si>
  <si>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</si>
  <si>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</si>
  <si>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</si>
  <si>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</si>
  <si>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</si>
  <si>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</si>
  <si>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</si>
  <si>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</si>
  <si>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</si>
  <si>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</si>
  <si>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</si>
  <si>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</si>
  <si>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</si>
  <si>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</si>
  <si>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</si>
  <si>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</si>
  <si>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</si>
  <si>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</si>
  <si>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</si>
  <si>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</si>
  <si>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</si>
  <si>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</si>
  <si>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</si>
  <si>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</si>
  <si>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</si>
  <si>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</si>
  <si>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</si>
  <si>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</si>
  <si>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</si>
  <si>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</si>
  <si>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</si>
  <si>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</si>
  <si>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</si>
  <si>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</si>
  <si>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</si>
  <si>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</si>
  <si>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</si>
  <si>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</si>
  <si>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</si>
  <si>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</si>
  <si>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</si>
  <si>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</si>
  <si>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</si>
  <si>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</si>
  <si>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</si>
  <si>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</si>
  <si>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</si>
  <si>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</si>
  <si>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</si>
  <si>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</si>
  <si>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</si>
  <si>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</si>
  <si>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</si>
  <si>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</si>
  <si>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</si>
  <si>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</si>
  <si>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</si>
  <si>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</si>
  <si>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</si>
  <si>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</si>
  <si>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</si>
  <si>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</si>
  <si>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</si>
  <si>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</si>
  <si>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</si>
  <si>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</si>
  <si>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</si>
  <si>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</si>
  <si>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</si>
  <si>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</si>
  <si>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</si>
  <si>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</si>
  <si>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</si>
  <si>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</si>
  <si>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</si>
  <si>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</si>
  <si>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</si>
  <si>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</si>
  <si>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</si>
  <si>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</si>
  <si>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</si>
  <si>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</si>
  <si>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</si>
  <si>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</si>
  <si>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</si>
  <si>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</si>
  <si>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</si>
  <si>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</si>
  <si>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</si>
  <si>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</si>
  <si>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</si>
  <si>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</si>
  <si>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</si>
  <si>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</si>
  <si>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</si>
  <si>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</si>
  <si>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</si>
  <si>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</si>
  <si>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</si>
  <si>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</si>
  <si>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</si>
  <si>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</si>
  <si>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</si>
  <si>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</si>
  <si>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</si>
  <si>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</si>
  <si>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</si>
  <si>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</si>
  <si>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</si>
  <si>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</si>
  <si>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</si>
  <si>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</si>
  <si>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</si>
  <si>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</si>
  <si>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</si>
  <si>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</si>
  <si>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</si>
  <si>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</si>
  <si>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</si>
  <si>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</si>
  <si>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</si>
  <si>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</si>
  <si>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</si>
  <si>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</si>
  <si>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</si>
  <si>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</si>
  <si>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</si>
  <si>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</si>
  <si>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</si>
  <si>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</si>
  <si>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</si>
  <si>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</si>
  <si>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</si>
  <si>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</si>
  <si>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</si>
  <si>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</si>
  <si>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</si>
  <si>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</si>
  <si>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</si>
  <si>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</si>
  <si>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</si>
  <si>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</si>
  <si>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</si>
  <si>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</si>
  <si>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</si>
  <si>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</si>
  <si>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</si>
  <si>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</si>
  <si>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</si>
  <si>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</si>
  <si>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</si>
  <si>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</si>
  <si>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</si>
  <si>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</si>
  <si>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</si>
  <si>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</si>
  <si>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</si>
  <si>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</si>
  <si>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</si>
  <si>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</si>
  <si>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</si>
  <si>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</si>
  <si>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</si>
  <si>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</si>
  <si>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</si>
  <si>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</si>
  <si>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</si>
  <si>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</si>
  <si>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</si>
  <si>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</si>
  <si>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</si>
  <si>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</si>
  <si>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</si>
  <si>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</si>
  <si>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</si>
  <si>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</si>
  <si>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</si>
  <si>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</si>
  <si>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</si>
  <si>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</si>
  <si>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</si>
  <si>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</si>
  <si>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</si>
  <si>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</si>
  <si>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</si>
  <si>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</si>
  <si>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</si>
  <si>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</si>
  <si>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</si>
  <si>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</si>
  <si>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</si>
  <si>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</si>
  <si>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</si>
  <si>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</si>
  <si>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</si>
  <si>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</si>
  <si>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</si>
  <si>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</si>
  <si>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</si>
  <si>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</si>
  <si>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</si>
  <si>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</si>
  <si>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</si>
  <si>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</si>
  <si>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</si>
  <si>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</si>
  <si>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</si>
  <si>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</si>
  <si>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</si>
  <si>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</si>
  <si>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</si>
  <si>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</si>
  <si>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</si>
  <si>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</si>
  <si>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</si>
  <si>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</si>
  <si>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</si>
  <si>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</si>
  <si>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</si>
  <si>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</si>
  <si>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</si>
  <si>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</si>
  <si>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</si>
  <si>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</si>
  <si>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</si>
  <si>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</si>
  <si>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</si>
  <si>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</si>
  <si>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</si>
  <si>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</si>
  <si>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</si>
  <si>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</si>
  <si>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</si>
  <si>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</si>
  <si>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</si>
  <si>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</si>
  <si>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</si>
  <si>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</si>
  <si>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</si>
  <si>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</si>
  <si>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</si>
  <si>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</si>
  <si>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</si>
  <si>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</si>
  <si>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</si>
  <si>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</si>
  <si>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</si>
  <si>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</si>
  <si>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</si>
  <si>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</si>
  <si>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</si>
  <si>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</si>
  <si>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</si>
  <si>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</si>
  <si>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</si>
  <si>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</si>
  <si>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</si>
  <si>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</si>
  <si>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</si>
  <si>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</si>
  <si>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</si>
  <si>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</si>
  <si>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</si>
  <si>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</si>
  <si>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</si>
  <si>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</si>
  <si>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</si>
  <si>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</si>
  <si>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</si>
  <si>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</si>
  <si>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</si>
  <si>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</si>
  <si>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</si>
  <si>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</si>
  <si>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</si>
  <si>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</si>
  <si>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</si>
  <si>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</si>
  <si>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</si>
  <si>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</si>
  <si>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</si>
  <si>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</si>
  <si>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</si>
  <si>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</si>
  <si>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</si>
  <si>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</si>
  <si>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</si>
  <si>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</si>
  <si>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</si>
  <si>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</si>
  <si>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</si>
  <si>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</si>
  <si>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</si>
  <si>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</si>
  <si>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</si>
  <si>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</si>
  <si>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</si>
  <si>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</si>
  <si>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</si>
  <si>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</si>
  <si>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</si>
  <si>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</si>
  <si>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</si>
  <si>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</si>
  <si>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</si>
  <si>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</si>
  <si>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</si>
  <si>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</si>
  <si>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</si>
  <si>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</si>
  <si>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</si>
  <si>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</si>
  <si>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</si>
  <si>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</si>
  <si>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</si>
  <si>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</si>
  <si>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</si>
  <si>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</si>
  <si>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</si>
  <si>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</si>
  <si>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</si>
  <si>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</si>
  <si>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</si>
  <si>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</si>
  <si>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</si>
  <si>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</si>
  <si>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</si>
  <si>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</si>
  <si>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</si>
  <si>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</si>
  <si>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</si>
  <si>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</si>
  <si>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</si>
  <si>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</si>
  <si>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</si>
  <si>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</si>
  <si>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</si>
  <si>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</si>
  <si>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</si>
  <si>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</si>
  <si>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</si>
  <si>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</si>
  <si>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</si>
  <si>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</si>
  <si>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</si>
  <si>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</si>
  <si>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</si>
  <si>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</si>
  <si>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</si>
  <si>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</si>
  <si>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</si>
  <si>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</si>
  <si>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</si>
  <si>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</si>
  <si>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</si>
  <si>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</si>
  <si>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</si>
  <si>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</si>
  <si>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</si>
  <si>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</si>
  <si>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</si>
  <si>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</si>
  <si>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</si>
  <si>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</si>
  <si>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</si>
  <si>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</si>
  <si>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</si>
  <si>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</si>
  <si>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</si>
  <si>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</si>
  <si>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</si>
  <si>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</si>
  <si>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</si>
  <si>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</si>
  <si>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</si>
  <si>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</si>
  <si>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</si>
  <si>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</si>
  <si>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</si>
  <si>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</si>
  <si>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</si>
  <si>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</si>
  <si>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</si>
  <si>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</si>
  <si>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</si>
  <si>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</si>
  <si>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</si>
  <si>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</si>
  <si>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</si>
  <si>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</si>
  <si>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</si>
  <si>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</si>
  <si>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</si>
  <si>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</si>
  <si>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</si>
  <si>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</si>
  <si>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</si>
  <si>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</si>
  <si>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</si>
  <si>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</si>
  <si>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</si>
  <si>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</si>
  <si>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</si>
  <si>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</si>
  <si>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</si>
  <si>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</si>
  <si>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</si>
  <si>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</si>
  <si>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</si>
  <si>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</si>
  <si>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</si>
  <si>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</si>
  <si>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</si>
  <si>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</si>
  <si>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</si>
  <si>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</si>
  <si>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</si>
  <si>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</si>
  <si>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</si>
  <si>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</si>
  <si>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</si>
  <si>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</si>
  <si>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</si>
  <si>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</si>
  <si>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</si>
  <si>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</si>
  <si>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</si>
  <si>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</si>
  <si>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</si>
  <si>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</si>
  <si>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</si>
  <si>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</si>
  <si>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</si>
  <si>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</si>
  <si>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</si>
  <si>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</si>
  <si>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</si>
  <si>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</si>
  <si>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</si>
  <si>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</si>
  <si>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</si>
  <si>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</si>
  <si>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</si>
  <si>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</si>
  <si>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</si>
  <si>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</si>
  <si>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</si>
  <si>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</si>
  <si>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</si>
  <si>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</si>
  <si>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</si>
  <si>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</si>
  <si>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</si>
  <si>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</si>
  <si>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</si>
  <si>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</si>
  <si>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</si>
  <si>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</si>
  <si>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</si>
  <si>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</si>
  <si>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</si>
  <si>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</si>
  <si>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</si>
  <si>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</si>
  <si>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</si>
  <si>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</si>
  <si>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</si>
  <si>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</si>
  <si>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</si>
  <si>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</si>
  <si>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</si>
  <si>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</si>
  <si>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</si>
  <si>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</si>
  <si>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</si>
  <si>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</si>
  <si>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</si>
  <si>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</si>
  <si>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</si>
  <si>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</si>
  <si>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</si>
  <si>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</si>
  <si>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</si>
  <si>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</si>
  <si>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</si>
  <si>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</si>
  <si>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</si>
  <si>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</si>
  <si>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</si>
  <si>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</si>
  <si>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</si>
  <si>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</si>
  <si>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</si>
  <si>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</si>
  <si>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</si>
  <si>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</si>
  <si>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</si>
  <si>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</si>
  <si>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</si>
  <si>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</si>
  <si>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</si>
  <si>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</si>
  <si>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</si>
  <si>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</si>
  <si>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</si>
  <si>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</si>
  <si>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</si>
  <si>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</si>
  <si>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</si>
  <si>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</si>
  <si>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</si>
  <si>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</si>
  <si>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</si>
  <si>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</si>
  <si>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</si>
  <si>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</si>
  <si>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</si>
  <si>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</si>
  <si>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</si>
  <si>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</si>
  <si>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</si>
  <si>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</si>
  <si>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</si>
  <si>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</si>
  <si>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</si>
  <si>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</si>
  <si>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</si>
  <si>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</si>
  <si>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</si>
  <si>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</si>
  <si>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</si>
  <si>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</si>
  <si>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</si>
  <si>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</si>
  <si>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</si>
  <si>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</si>
  <si>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</si>
  <si>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</si>
  <si>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</si>
  <si>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</si>
  <si>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</si>
  <si>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</si>
  <si>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</si>
  <si>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</si>
  <si>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</si>
  <si>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</si>
  <si>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</si>
  <si>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</si>
  <si>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</si>
  <si>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</si>
  <si>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</si>
  <si>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</si>
  <si>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</si>
  <si>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</si>
  <si>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</si>
  <si>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</si>
  <si>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</si>
  <si>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</si>
  <si>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</si>
  <si>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</si>
  <si>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</si>
  <si>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</si>
  <si>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</si>
  <si>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</si>
  <si>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</si>
  <si>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</si>
  <si>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</si>
  <si>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</si>
  <si>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</si>
  <si>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</si>
  <si>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</si>
  <si>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</si>
  <si>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</si>
  <si>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</si>
  <si>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</si>
  <si>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</si>
  <si>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</si>
  <si>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</si>
  <si>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</si>
  <si>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</si>
  <si>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</si>
  <si>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</si>
  <si>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</si>
  <si>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</si>
  <si>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</si>
  <si>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</si>
  <si>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</si>
  <si>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</si>
  <si>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</si>
  <si>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</si>
  <si>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</si>
  <si>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</si>
  <si>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</si>
  <si>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</si>
  <si>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</si>
  <si>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</si>
  <si>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</si>
  <si>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</si>
  <si>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</si>
  <si>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</si>
  <si>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</si>
  <si>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</si>
  <si>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</si>
  <si>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</si>
  <si>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</si>
  <si>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</si>
  <si>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</si>
  <si>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</si>
  <si>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</si>
  <si>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</si>
  <si>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</si>
  <si>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</si>
  <si>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</si>
  <si>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</si>
  <si>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</si>
  <si>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</si>
  <si>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</si>
  <si>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</si>
  <si>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</si>
  <si>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</si>
  <si>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</si>
  <si>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</si>
  <si>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</si>
  <si>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</si>
  <si>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</si>
  <si>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</si>
  <si>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</si>
  <si>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</si>
  <si>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</si>
  <si>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</si>
  <si>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</si>
  <si>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</si>
  <si>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</si>
  <si>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</si>
  <si>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</si>
  <si>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</si>
  <si>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</si>
  <si>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</si>
  <si>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</si>
  <si>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</si>
  <si>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</si>
  <si>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</si>
  <si>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</si>
  <si>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</si>
  <si>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</si>
  <si>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</si>
  <si>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</si>
  <si>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</si>
  <si>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</si>
  <si>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</si>
  <si>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</si>
  <si>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</si>
  <si>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</si>
  <si>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</si>
  <si>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</si>
  <si>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</si>
  <si>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</si>
  <si>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</si>
  <si>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</si>
  <si>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</si>
  <si>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</si>
  <si>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</si>
  <si>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</si>
  <si>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</si>
  <si>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</si>
  <si>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</si>
  <si>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</si>
  <si>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</si>
  <si>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</si>
  <si>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</si>
  <si>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</si>
  <si>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</si>
  <si>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</si>
  <si>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</si>
  <si>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</si>
  <si>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</si>
  <si>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</si>
  <si>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</si>
  <si>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</si>
  <si>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</si>
  <si>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</si>
  <si>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</si>
  <si>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</si>
  <si>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</si>
  <si>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</si>
  <si>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</si>
  <si>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</si>
  <si>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</si>
  <si>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</si>
  <si>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</si>
  <si>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</si>
  <si>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</si>
  <si>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</si>
  <si>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</si>
  <si>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</si>
  <si>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</si>
  <si>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</si>
  <si>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</si>
  <si>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</si>
  <si>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</si>
  <si>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</si>
  <si>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</si>
  <si>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</si>
  <si>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</si>
  <si>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</si>
  <si>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</si>
  <si>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</si>
  <si>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</si>
  <si>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</si>
  <si>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</si>
  <si>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</si>
  <si>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</si>
  <si>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</si>
  <si>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</si>
  <si>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</si>
  <si>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</si>
  <si>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</si>
  <si>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</si>
  <si>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</si>
  <si>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</si>
  <si>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</si>
  <si>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</si>
  <si>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</si>
  <si>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</si>
  <si>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</si>
  <si>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</si>
  <si>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</si>
  <si>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</si>
  <si>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</si>
  <si>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</si>
  <si>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</si>
  <si>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</si>
  <si>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</si>
  <si>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</si>
  <si>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</si>
  <si>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</si>
  <si>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</si>
  <si>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</si>
  <si>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</si>
  <si>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</si>
  <si>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</si>
  <si>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</si>
  <si>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</si>
  <si>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</si>
  <si>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</si>
  <si>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</si>
  <si>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</si>
  <si>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</si>
  <si>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</si>
  <si>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</si>
  <si>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</si>
  <si>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</si>
  <si>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</si>
  <si>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</si>
  <si>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</si>
  <si>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</si>
  <si>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</si>
  <si>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</si>
  <si>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</si>
  <si>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</si>
  <si>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</si>
  <si>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</si>
  <si>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</si>
  <si>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</si>
  <si>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</si>
  <si>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</si>
  <si>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</si>
  <si>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</si>
  <si>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</si>
  <si>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</si>
  <si>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</si>
  <si>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</si>
  <si>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</si>
  <si>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</si>
  <si>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</si>
  <si>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</si>
  <si>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</si>
  <si>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</si>
  <si>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</si>
  <si>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</si>
  <si>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</si>
  <si>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</si>
  <si>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</si>
  <si>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</si>
  <si>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</si>
  <si>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</si>
  <si>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</si>
  <si>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</si>
  <si>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</si>
  <si>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</si>
  <si>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</si>
  <si>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</si>
  <si>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</si>
  <si>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</si>
  <si>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</si>
  <si>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</si>
  <si>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</si>
  <si>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</si>
  <si>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</si>
  <si>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</si>
  <si>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</si>
  <si>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</si>
  <si>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</si>
  <si>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</si>
  <si>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</si>
  <si>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</si>
  <si>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</si>
  <si>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</si>
  <si>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</si>
  <si>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</si>
  <si>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</si>
  <si>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</si>
  <si>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</si>
  <si>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</si>
  <si>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</si>
  <si>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</si>
  <si>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</si>
  <si>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</si>
  <si>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</si>
  <si>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</si>
  <si>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</si>
  <si>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</si>
  <si>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</si>
  <si>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</si>
  <si>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</si>
  <si>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</si>
  <si>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</si>
  <si>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</si>
  <si>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</si>
  <si>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</si>
  <si>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</si>
  <si>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</si>
  <si>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</si>
  <si>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</si>
  <si>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</si>
  <si>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</si>
  <si>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</si>
  <si>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</si>
  <si>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</si>
  <si>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</si>
  <si>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</si>
  <si>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</si>
  <si>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</si>
  <si>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</si>
  <si>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</si>
  <si>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</si>
  <si>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</si>
  <si>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</si>
  <si>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</si>
  <si>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</si>
  <si>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</si>
  <si>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</si>
  <si>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</si>
  <si>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</si>
  <si>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</si>
  <si>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</si>
  <si>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</si>
  <si>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</si>
  <si>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</si>
  <si>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</si>
  <si>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</si>
  <si>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</si>
  <si>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</si>
  <si>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</si>
  <si>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</si>
  <si>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</si>
  <si>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</si>
  <si>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</si>
  <si>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</si>
  <si>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</si>
  <si>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</si>
  <si>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</si>
  <si>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</si>
  <si>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</si>
  <si>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</si>
  <si>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</si>
  <si>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</si>
  <si>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</si>
  <si>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</si>
  <si>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</si>
  <si>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</si>
  <si>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</si>
  <si>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</si>
  <si>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</si>
  <si>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</si>
  <si>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</si>
  <si>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</si>
  <si>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</si>
  <si>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</si>
  <si>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</si>
  <si>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</si>
  <si>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</si>
  <si>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</si>
  <si>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</si>
  <si>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</si>
  <si>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</si>
  <si>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</si>
  <si>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</si>
  <si>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</si>
  <si>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</si>
  <si>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</si>
  <si>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</si>
  <si>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</si>
  <si>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</si>
  <si>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</si>
  <si>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</si>
  <si>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</si>
  <si>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</si>
  <si>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</si>
  <si>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</si>
  <si>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</si>
  <si>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</si>
  <si>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</si>
  <si>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</si>
  <si>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</si>
  <si>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</si>
  <si>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</si>
  <si>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</si>
  <si>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</si>
  <si>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</si>
  <si>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</si>
  <si>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</si>
  <si>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</si>
  <si>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</si>
  <si>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</si>
  <si>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</si>
  <si>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</si>
  <si>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</si>
  <si>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</si>
  <si>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</si>
  <si>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</si>
  <si>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</si>
  <si>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</si>
  <si>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</si>
  <si>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</si>
  <si>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</si>
  <si>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</si>
  <si>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</si>
  <si>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</si>
  <si>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</si>
  <si>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</si>
  <si>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</si>
  <si>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</si>
  <si>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</si>
  <si>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</si>
  <si>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</si>
  <si>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</si>
  <si>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</si>
  <si>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</si>
  <si>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</si>
  <si>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</si>
  <si>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</si>
  <si>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</si>
  <si>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</si>
  <si>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</si>
  <si>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</si>
  <si>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</si>
  <si>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</si>
  <si>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</si>
  <si>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</si>
  <si>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</si>
  <si>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</si>
  <si>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</si>
  <si>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</si>
  <si>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</si>
  <si>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</si>
  <si>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</si>
  <si>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</si>
  <si>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</si>
  <si>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</si>
  <si>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</si>
  <si>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</si>
  <si>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</si>
  <si>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</si>
  <si>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</si>
  <si>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</si>
  <si>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</si>
  <si>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</si>
  <si>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</si>
  <si>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</si>
  <si>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</si>
  <si>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</si>
  <si>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</si>
  <si>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</si>
  <si>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</si>
  <si>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</si>
  <si>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</si>
  <si>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</si>
  <si>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</si>
  <si>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</si>
  <si>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</si>
  <si>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</si>
  <si>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</si>
  <si>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</si>
  <si>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</si>
  <si>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</si>
  <si>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</si>
  <si>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</si>
  <si>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</si>
  <si>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</si>
  <si>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</si>
  <si>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</si>
  <si>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</si>
  <si>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</si>
  <si>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</si>
  <si>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</si>
  <si>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</si>
  <si>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</si>
  <si>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</si>
  <si>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</si>
  <si>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</si>
  <si>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</si>
  <si>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</si>
  <si>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</si>
  <si>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</si>
  <si>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</si>
  <si>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</si>
  <si>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</si>
  <si>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</si>
  <si>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</si>
  <si>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</si>
  <si>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</si>
  <si>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</si>
  <si>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</si>
  <si>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</si>
  <si>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</si>
  <si>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</si>
  <si>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</si>
  <si>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</si>
  <si>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</si>
  <si>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</si>
  <si>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</si>
  <si>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</si>
  <si>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</si>
  <si>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</si>
  <si>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</si>
  <si>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</si>
  <si>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</si>
  <si>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</si>
  <si>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</si>
  <si>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</si>
  <si>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</si>
  <si>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</si>
  <si>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</si>
  <si>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</si>
  <si>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</si>
  <si>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</si>
  <si>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</si>
  <si>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</si>
  <si>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</si>
  <si>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</si>
  <si>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</si>
  <si>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</si>
  <si>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</si>
  <si>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</si>
  <si>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</si>
  <si>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</si>
  <si>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</si>
  <si>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</si>
  <si>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</si>
  <si>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</si>
  <si>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</si>
  <si>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</si>
  <si>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</si>
  <si>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</si>
  <si>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</si>
  <si>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</si>
  <si>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</si>
  <si>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</si>
  <si>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</si>
  <si>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</si>
  <si>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</si>
  <si>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</si>
  <si>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</si>
  <si>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</si>
  <si>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</si>
  <si>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</si>
  <si>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</si>
  <si>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</si>
  <si>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</si>
  <si>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</si>
  <si>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</si>
  <si>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</si>
  <si>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</si>
  <si>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</si>
  <si>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</si>
  <si>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</si>
  <si>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</si>
  <si>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</si>
  <si>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</si>
  <si>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</si>
  <si>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</si>
  <si>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</si>
  <si>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</si>
  <si>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</si>
  <si>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</si>
  <si>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</si>
  <si>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</si>
  <si>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</si>
  <si>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</si>
  <si>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</si>
  <si>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</si>
  <si>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</si>
  <si>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</si>
  <si>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</si>
  <si>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</si>
  <si>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</si>
  <si>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</si>
  <si>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</si>
  <si>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</si>
  <si>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</si>
  <si>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</si>
  <si>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</si>
  <si>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</si>
  <si>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</si>
  <si>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</si>
  <si>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</si>
  <si>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</si>
  <si>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</si>
  <si>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</si>
  <si>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</si>
  <si>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</si>
  <si>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</si>
  <si>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</si>
  <si>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</si>
  <si>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</si>
  <si>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</si>
  <si>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</si>
  <si>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</si>
  <si>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</si>
  <si>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</si>
  <si>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</si>
  <si>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</si>
  <si>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</si>
  <si>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</si>
  <si>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</si>
  <si>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</si>
  <si>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</si>
  <si>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</si>
  <si>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</si>
  <si>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</si>
  <si>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</si>
  <si>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</si>
  <si>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</si>
  <si>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</si>
  <si>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</si>
  <si>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</si>
  <si>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</si>
  <si>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</si>
  <si>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</si>
  <si>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</si>
  <si>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</si>
  <si>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</si>
  <si>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</si>
  <si>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</si>
  <si>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</si>
  <si>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</si>
  <si>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</si>
  <si>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</si>
  <si>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</si>
  <si>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</si>
  <si>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</si>
  <si>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</si>
  <si>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</si>
  <si>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</si>
  <si>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</si>
  <si>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</si>
  <si>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</si>
  <si>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</si>
  <si>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</si>
  <si>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</si>
  <si>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</si>
  <si>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</si>
  <si>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</si>
  <si>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</si>
  <si>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</si>
  <si>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</si>
  <si>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</si>
  <si>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</si>
  <si>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</si>
  <si>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</si>
  <si>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</si>
  <si>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</si>
  <si>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</si>
  <si>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</si>
  <si>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</si>
  <si>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</si>
  <si>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</si>
  <si>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</si>
  <si>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</si>
  <si>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</si>
  <si>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</si>
  <si>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</si>
  <si>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</si>
  <si>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</si>
  <si>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</si>
  <si>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</si>
  <si>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</si>
  <si>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</si>
  <si>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</si>
  <si>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</si>
  <si>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</si>
  <si>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</si>
  <si>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</si>
  <si>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</si>
  <si>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</si>
  <si>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</si>
  <si>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</si>
  <si>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</si>
  <si>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</si>
  <si>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</si>
  <si>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</si>
  <si>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</si>
  <si>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</si>
  <si>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</si>
  <si>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</si>
  <si>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</si>
  <si>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</si>
  <si>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</si>
  <si>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</si>
  <si>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</si>
  <si>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</si>
  <si>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</si>
  <si>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</si>
  <si>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</si>
  <si>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</si>
  <si>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</si>
  <si>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</si>
  <si>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</si>
  <si>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</si>
  <si>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</si>
  <si>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</si>
  <si>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</si>
  <si>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</si>
  <si>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</si>
  <si>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</si>
  <si>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</si>
  <si>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</si>
  <si>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</si>
  <si>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</si>
  <si>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</si>
  <si>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</si>
  <si>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</si>
  <si>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</si>
  <si>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</si>
  <si>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</si>
  <si>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</si>
  <si>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</si>
  <si>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</si>
  <si>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</si>
  <si>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</si>
  <si>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</si>
  <si>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</si>
  <si>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</si>
  <si>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</si>
  <si>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</si>
  <si>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</si>
  <si>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</si>
  <si>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</si>
  <si>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</si>
  <si>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</si>
  <si>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</si>
  <si>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</si>
  <si>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</si>
  <si>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</si>
  <si>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</si>
  <si>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</si>
  <si>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</si>
  <si>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</si>
  <si>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</si>
  <si>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</si>
  <si>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</si>
  <si>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</si>
  <si>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</si>
  <si>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</si>
  <si>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</si>
  <si>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</si>
  <si>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</si>
  <si>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</si>
  <si>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</si>
  <si>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</si>
  <si>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</si>
  <si>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</si>
  <si>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</si>
  <si>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</si>
  <si>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</si>
  <si>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</si>
  <si>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</si>
  <si>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</si>
  <si>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</si>
  <si>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</si>
  <si>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</si>
  <si>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</si>
  <si>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</si>
  <si>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</si>
  <si>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</si>
  <si>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</si>
  <si>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</si>
  <si>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</si>
  <si>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</si>
  <si>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</si>
  <si>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</si>
  <si>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</si>
  <si>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</si>
  <si>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</si>
  <si>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</si>
  <si>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</si>
  <si>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</si>
  <si>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</si>
  <si>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</si>
  <si>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</si>
  <si>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</si>
  <si>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</si>
  <si>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</si>
  <si>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</si>
  <si>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</si>
  <si>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</si>
  <si>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</si>
  <si>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</si>
  <si>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</si>
  <si>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</si>
  <si>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</si>
  <si>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</si>
  <si>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</si>
  <si>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</si>
  <si>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</si>
  <si>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</si>
  <si>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</si>
  <si>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</si>
  <si>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</si>
  <si>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</si>
  <si>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</si>
  <si>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</si>
  <si>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</si>
  <si>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</si>
  <si>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</si>
  <si>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</si>
  <si>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</si>
  <si>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</si>
  <si>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</si>
  <si>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</si>
  <si>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</si>
  <si>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</si>
  <si>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</si>
  <si>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</si>
  <si>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</si>
  <si>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</si>
  <si>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</si>
  <si>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</si>
  <si>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</si>
  <si>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</si>
  <si>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</si>
  <si>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</si>
  <si>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</si>
  <si>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</si>
  <si>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</si>
  <si>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</si>
  <si>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</si>
  <si>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</si>
  <si>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</si>
  <si>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</si>
  <si>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</si>
  <si>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</si>
  <si>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</si>
  <si>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</si>
  <si>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</si>
  <si>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</si>
  <si>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</si>
  <si>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</si>
  <si>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</si>
  <si>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</si>
  <si>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</si>
  <si>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</si>
  <si>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</si>
  <si>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</si>
  <si>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</si>
  <si>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</si>
  <si>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</si>
  <si>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</si>
  <si>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</si>
  <si>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</si>
  <si>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</si>
  <si>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</si>
  <si>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</si>
  <si>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</si>
  <si>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</si>
  <si>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</si>
  <si>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</si>
  <si>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</si>
  <si>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</si>
  <si>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</si>
  <si>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</si>
  <si>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</si>
  <si>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</si>
  <si>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</si>
  <si>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</si>
  <si>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</si>
  <si>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</si>
  <si>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</si>
  <si>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</si>
  <si>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</si>
  <si>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</si>
  <si>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</si>
  <si>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</si>
  <si>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</si>
  <si>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GAVETA DE DEPOSITOS LLENA</t>
  </si>
  <si>
    <t>15/1/2021 17:00 PM</t>
  </si>
  <si>
    <t>GAVETA DE DEPOSITO LLENO</t>
  </si>
  <si>
    <t>CARGA FALLIDA</t>
  </si>
  <si>
    <t>1 Gaveta Vacía y 2 Fallando</t>
  </si>
  <si>
    <t>16 Enero de 2021</t>
  </si>
  <si>
    <t>16/1/2021 6:00 AM</t>
  </si>
  <si>
    <t>335765403</t>
  </si>
  <si>
    <t>335765402</t>
  </si>
  <si>
    <t>335765401</t>
  </si>
  <si>
    <t>335765400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</si>
</sst>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0"/>
      <tableStyleElement type="headerRow" dxfId="369"/>
      <tableStyleElement type="totalRow" dxfId="368"/>
      <tableStyleElement type="firstColumn" dxfId="367"/>
      <tableStyleElement type="lastColumn" dxfId="366"/>
      <tableStyleElement type="firstRowStripe" dxfId="365"/>
      <tableStyleElement type="firstColumnStripe" dxfId="3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6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17" bestFit="1" customWidth="1"/>
    <col min="3" max="3" width="17" style="47" bestFit="1" customWidth="1"/>
    <col min="4" max="4" width="29.28515625" style="70" bestFit="1" customWidth="1"/>
    <col min="5" max="5" width="12.28515625" style="84" bestFit="1" customWidth="1"/>
    <col min="6" max="6" width="11.7109375" style="48" bestFit="1" customWidth="1"/>
    <col min="7" max="7" width="60.85546875" style="48" bestFit="1" customWidth="1"/>
    <col min="8" max="11" width="5.7109375" style="48" bestFit="1" customWidth="1"/>
    <col min="12" max="12" width="52.42578125" style="48" bestFit="1" customWidth="1"/>
    <col min="13" max="13" width="20" style="70" bestFit="1" customWidth="1"/>
    <col min="14" max="14" width="17.5703125" style="86" bestFit="1" customWidth="1"/>
    <col min="15" max="15" width="38.140625" style="86" bestFit="1" customWidth="1"/>
    <col min="16" max="16" width="23.7109375" style="74" bestFit="1" customWidth="1"/>
    <col min="17" max="17" width="51.8554687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2506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6" t="s">
        <v>2473</v>
      </c>
      <c r="N5" s="106" t="s">
        <v>2486</v>
      </c>
      <c r="O5" s="104" t="s">
        <v>2484</v>
      </c>
      <c r="P5" s="107"/>
      <c r="Q5" s="109" t="s">
        <v>2228</v>
      </c>
    </row>
    <row r="6" spans="1:17" ht="18" x14ac:dyDescent="0.25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8" x14ac:dyDescent="0.25">
      <c r="A7" s="85" t="str">
        <f>VLOOKUP(E7,'LISTADO ATM'!$A$2:$C$894,3,0)</f>
        <v>NORTE</v>
      </c>
      <c r="B7" s="116">
        <v>335763124</v>
      </c>
      <c r="C7" s="105">
        <v>44210.329363425924</v>
      </c>
      <c r="D7" s="104" t="s">
        <v>2190</v>
      </c>
      <c r="E7" s="100">
        <v>154</v>
      </c>
      <c r="F7" s="85" t="str">
        <f>VLOOKUP(E7,VIP!$A$2:$O11295,2,0)</f>
        <v>DRBR154</v>
      </c>
      <c r="G7" s="99" t="str">
        <f>VLOOKUP(E7,'LISTADO ATM'!$A$2:$B$893,2,0)</f>
        <v xml:space="preserve">ATM Oficina Sánchez </v>
      </c>
      <c r="H7" s="99" t="str">
        <f>VLOOKUP(E7,VIP!$A$2:$O16216,7,FALSE)</f>
        <v>Si</v>
      </c>
      <c r="I7" s="99" t="str">
        <f>VLOOKUP(E7,VIP!$A$2:$O8181,8,FALSE)</f>
        <v>Si</v>
      </c>
      <c r="J7" s="99" t="str">
        <f>VLOOKUP(E7,VIP!$A$2:$O8131,8,FALSE)</f>
        <v>Si</v>
      </c>
      <c r="K7" s="99" t="str">
        <f>VLOOKUP(E7,VIP!$A$2:$O11705,6,0)</f>
        <v>SI</v>
      </c>
      <c r="L7" s="110" t="s">
        <v>2228</v>
      </c>
      <c r="M7" s="109" t="s">
        <v>2473</v>
      </c>
      <c r="N7" s="106" t="s">
        <v>2481</v>
      </c>
      <c r="O7" s="104" t="s">
        <v>2493</v>
      </c>
      <c r="P7" s="104"/>
      <c r="Q7" s="109" t="s">
        <v>2228</v>
      </c>
    </row>
    <row r="8" spans="1:17" ht="18" x14ac:dyDescent="0.25">
      <c r="A8" s="85" t="str">
        <f>VLOOKUP(E8,'LISTADO ATM'!$A$2:$C$894,3,0)</f>
        <v>ESTE</v>
      </c>
      <c r="B8" s="116">
        <v>335763185</v>
      </c>
      <c r="C8" s="105">
        <v>44210.350532407407</v>
      </c>
      <c r="D8" s="104" t="s">
        <v>2189</v>
      </c>
      <c r="E8" s="100">
        <v>114</v>
      </c>
      <c r="F8" s="85" t="str">
        <f>VLOOKUP(E8,VIP!$A$2:$O11308,2,0)</f>
        <v>DRBR114</v>
      </c>
      <c r="G8" s="99" t="str">
        <f>VLOOKUP(E8,'LISTADO ATM'!$A$2:$B$893,2,0)</f>
        <v xml:space="preserve">ATM Oficina Hato Mayor </v>
      </c>
      <c r="H8" s="99" t="str">
        <f>VLOOKUP(E8,VIP!$A$2:$O16229,7,FALSE)</f>
        <v>Si</v>
      </c>
      <c r="I8" s="99" t="str">
        <f>VLOOKUP(E8,VIP!$A$2:$O8194,8,FALSE)</f>
        <v>Si</v>
      </c>
      <c r="J8" s="99" t="str">
        <f>VLOOKUP(E8,VIP!$A$2:$O8144,8,FALSE)</f>
        <v>Si</v>
      </c>
      <c r="K8" s="99" t="str">
        <f>VLOOKUP(E8,VIP!$A$2:$O11718,6,0)</f>
        <v>NO</v>
      </c>
      <c r="L8" s="110" t="s">
        <v>2498</v>
      </c>
      <c r="M8" s="109" t="s">
        <v>2473</v>
      </c>
      <c r="N8" s="106" t="s">
        <v>2481</v>
      </c>
      <c r="O8" s="104" t="s">
        <v>2484</v>
      </c>
      <c r="P8" s="104"/>
      <c r="Q8" s="109" t="s">
        <v>2498</v>
      </c>
    </row>
    <row r="9" spans="1:17" ht="18" x14ac:dyDescent="0.25">
      <c r="A9" s="85" t="str">
        <f>VLOOKUP(E9,'LISTADO ATM'!$A$2:$C$894,3,0)</f>
        <v>DISTRITO NACIONAL</v>
      </c>
      <c r="B9" s="116">
        <v>335763263</v>
      </c>
      <c r="C9" s="105">
        <v>44210.371782407405</v>
      </c>
      <c r="D9" s="104" t="s">
        <v>2189</v>
      </c>
      <c r="E9" s="100">
        <v>231</v>
      </c>
      <c r="F9" s="85" t="str">
        <f>VLOOKUP(E9,VIP!$A$2:$O11304,2,0)</f>
        <v>DRBR231</v>
      </c>
      <c r="G9" s="99" t="str">
        <f>VLOOKUP(E9,'LISTADO ATM'!$A$2:$B$893,2,0)</f>
        <v xml:space="preserve">ATM Oficina Zona Oriental </v>
      </c>
      <c r="H9" s="99" t="str">
        <f>VLOOKUP(E9,VIP!$A$2:$O16225,7,FALSE)</f>
        <v>Si</v>
      </c>
      <c r="I9" s="99" t="str">
        <f>VLOOKUP(E9,VIP!$A$2:$O8190,8,FALSE)</f>
        <v>Si</v>
      </c>
      <c r="J9" s="99" t="str">
        <f>VLOOKUP(E9,VIP!$A$2:$O8140,8,FALSE)</f>
        <v>Si</v>
      </c>
      <c r="K9" s="99" t="str">
        <f>VLOOKUP(E9,VIP!$A$2:$O11714,6,0)</f>
        <v>SI</v>
      </c>
      <c r="L9" s="110" t="s">
        <v>2498</v>
      </c>
      <c r="M9" s="109" t="s">
        <v>2473</v>
      </c>
      <c r="N9" s="106" t="s">
        <v>2481</v>
      </c>
      <c r="O9" s="104" t="s">
        <v>2484</v>
      </c>
      <c r="P9" s="104"/>
      <c r="Q9" s="109" t="s">
        <v>2498</v>
      </c>
    </row>
    <row r="10" spans="1:17" ht="18" x14ac:dyDescent="0.25">
      <c r="A10" s="85" t="str">
        <f>VLOOKUP(E10,'LISTADO ATM'!$A$2:$C$894,3,0)</f>
        <v>DISTRITO NACIONAL</v>
      </c>
      <c r="B10" s="116">
        <v>335763879</v>
      </c>
      <c r="C10" s="105">
        <v>44210.591550925928</v>
      </c>
      <c r="D10" s="104" t="s">
        <v>2189</v>
      </c>
      <c r="E10" s="100">
        <v>70</v>
      </c>
      <c r="F10" s="85" t="str">
        <f>VLOOKUP(E10,VIP!$A$2:$O11300,2,0)</f>
        <v>DRBR070</v>
      </c>
      <c r="G10" s="99" t="str">
        <f>VLOOKUP(E10,'LISTADO ATM'!$A$2:$B$893,2,0)</f>
        <v xml:space="preserve">ATM Autoservicio Plaza Lama Zona Oriental </v>
      </c>
      <c r="H10" s="99" t="str">
        <f>VLOOKUP(E10,VIP!$A$2:$O16221,7,FALSE)</f>
        <v>Si</v>
      </c>
      <c r="I10" s="99" t="str">
        <f>VLOOKUP(E10,VIP!$A$2:$O8186,8,FALSE)</f>
        <v>Si</v>
      </c>
      <c r="J10" s="99" t="str">
        <f>VLOOKUP(E10,VIP!$A$2:$O8136,8,FALSE)</f>
        <v>Si</v>
      </c>
      <c r="K10" s="99" t="str">
        <f>VLOOKUP(E10,VIP!$A$2:$O11710,6,0)</f>
        <v>NO</v>
      </c>
      <c r="L10" s="110" t="s">
        <v>2500</v>
      </c>
      <c r="M10" s="109" t="s">
        <v>2473</v>
      </c>
      <c r="N10" s="106" t="s">
        <v>2481</v>
      </c>
      <c r="O10" s="104" t="s">
        <v>2484</v>
      </c>
      <c r="P10" s="104"/>
      <c r="Q10" s="109" t="s">
        <v>2500</v>
      </c>
    </row>
    <row r="11" spans="1:17" ht="18" x14ac:dyDescent="0.25">
      <c r="A11" s="85" t="str">
        <f>VLOOKUP(E11,'LISTADO ATM'!$A$2:$C$894,3,0)</f>
        <v>ESTE</v>
      </c>
      <c r="B11" s="116">
        <v>335764118</v>
      </c>
      <c r="C11" s="105">
        <v>44210.681238425925</v>
      </c>
      <c r="D11" s="104" t="s">
        <v>2497</v>
      </c>
      <c r="E11" s="100">
        <v>117</v>
      </c>
      <c r="F11" s="85" t="str">
        <f>VLOOKUP(E11,VIP!$A$2:$O11337,2,0)</f>
        <v>DRBR117</v>
      </c>
      <c r="G11" s="99" t="str">
        <f>VLOOKUP(E11,'LISTADO ATM'!$A$2:$B$893,2,0)</f>
        <v xml:space="preserve">ATM Oficina El Seybo </v>
      </c>
      <c r="H11" s="99" t="str">
        <f>VLOOKUP(E11,VIP!$A$2:$O16258,7,FALSE)</f>
        <v>Si</v>
      </c>
      <c r="I11" s="99" t="str">
        <f>VLOOKUP(E11,VIP!$A$2:$O8223,8,FALSE)</f>
        <v>Si</v>
      </c>
      <c r="J11" s="99" t="str">
        <f>VLOOKUP(E11,VIP!$A$2:$O8173,8,FALSE)</f>
        <v>Si</v>
      </c>
      <c r="K11" s="99" t="str">
        <f>VLOOKUP(E11,VIP!$A$2:$O11747,6,0)</f>
        <v>SI</v>
      </c>
      <c r="L11" s="110" t="s">
        <v>2501</v>
      </c>
      <c r="M11" s="109" t="s">
        <v>2473</v>
      </c>
      <c r="N11" s="106" t="s">
        <v>2481</v>
      </c>
      <c r="O11" s="104" t="s">
        <v>2499</v>
      </c>
      <c r="P11" s="104"/>
      <c r="Q11" s="109" t="s">
        <v>2501</v>
      </c>
    </row>
    <row r="12" spans="1:17" ht="18" x14ac:dyDescent="0.25">
      <c r="A12" s="85" t="str">
        <f>VLOOKUP(E12,'LISTADO ATM'!$A$2:$C$894,3,0)</f>
        <v>DISTRITO NACIONAL</v>
      </c>
      <c r="B12" s="116">
        <v>335764220</v>
      </c>
      <c r="C12" s="105">
        <v>44210.772777777776</v>
      </c>
      <c r="D12" s="104" t="s">
        <v>2189</v>
      </c>
      <c r="E12" s="100">
        <v>461</v>
      </c>
      <c r="F12" s="85" t="str">
        <f>VLOOKUP(E12,VIP!$A$2:$O11343,2,0)</f>
        <v>DRBR461</v>
      </c>
      <c r="G12" s="99" t="str">
        <f>VLOOKUP(E12,'LISTADO ATM'!$A$2:$B$893,2,0)</f>
        <v xml:space="preserve">ATM Autobanco Sarasota I </v>
      </c>
      <c r="H12" s="99" t="str">
        <f>VLOOKUP(E12,VIP!$A$2:$O16264,7,FALSE)</f>
        <v>Si</v>
      </c>
      <c r="I12" s="99" t="str">
        <f>VLOOKUP(E12,VIP!$A$2:$O8229,8,FALSE)</f>
        <v>Si</v>
      </c>
      <c r="J12" s="99" t="str">
        <f>VLOOKUP(E12,VIP!$A$2:$O8179,8,FALSE)</f>
        <v>Si</v>
      </c>
      <c r="K12" s="99" t="str">
        <f>VLOOKUP(E12,VIP!$A$2:$O11753,6,0)</f>
        <v>SI</v>
      </c>
      <c r="L12" s="110" t="s">
        <v>2254</v>
      </c>
      <c r="M12" s="109" t="s">
        <v>2473</v>
      </c>
      <c r="N12" s="106" t="s">
        <v>2481</v>
      </c>
      <c r="O12" s="104" t="s">
        <v>2484</v>
      </c>
      <c r="P12" s="104"/>
      <c r="Q12" s="109" t="s">
        <v>2254</v>
      </c>
    </row>
    <row r="13" spans="1:17" ht="18" x14ac:dyDescent="0.25">
      <c r="A13" s="85" t="str">
        <f>VLOOKUP(E13,'LISTADO ATM'!$A$2:$C$894,3,0)</f>
        <v>NORTE</v>
      </c>
      <c r="B13" s="116">
        <v>335764246</v>
      </c>
      <c r="C13" s="105">
        <v>44210.895520833335</v>
      </c>
      <c r="D13" s="104" t="s">
        <v>2497</v>
      </c>
      <c r="E13" s="100">
        <v>944</v>
      </c>
      <c r="F13" s="85" t="str">
        <f>VLOOKUP(E13,VIP!$A$2:$O11340,2,0)</f>
        <v>DRBR944</v>
      </c>
      <c r="G13" s="99" t="str">
        <f>VLOOKUP(E13,'LISTADO ATM'!$A$2:$B$893,2,0)</f>
        <v xml:space="preserve">ATM UNP Mao </v>
      </c>
      <c r="H13" s="99" t="str">
        <f>VLOOKUP(E13,VIP!$A$2:$O16261,7,FALSE)</f>
        <v>Si</v>
      </c>
      <c r="I13" s="99" t="str">
        <f>VLOOKUP(E13,VIP!$A$2:$O8226,8,FALSE)</f>
        <v>Si</v>
      </c>
      <c r="J13" s="99" t="str">
        <f>VLOOKUP(E13,VIP!$A$2:$O8176,8,FALSE)</f>
        <v>Si</v>
      </c>
      <c r="K13" s="99" t="str">
        <f>VLOOKUP(E13,VIP!$A$2:$O11750,6,0)</f>
        <v>NO</v>
      </c>
      <c r="L13" s="110" t="s">
        <v>2501</v>
      </c>
      <c r="M13" s="109" t="s">
        <v>2473</v>
      </c>
      <c r="N13" s="106" t="s">
        <v>2481</v>
      </c>
      <c r="O13" s="104" t="s">
        <v>2499</v>
      </c>
      <c r="P13" s="104"/>
      <c r="Q13" s="109" t="s">
        <v>2501</v>
      </c>
    </row>
    <row r="14" spans="1:17" ht="18" x14ac:dyDescent="0.25">
      <c r="A14" s="85" t="str">
        <f>VLOOKUP(E14,'LISTADO ATM'!$A$2:$C$894,3,0)</f>
        <v>DISTRITO NACIONAL</v>
      </c>
      <c r="B14" s="116">
        <v>335764256</v>
      </c>
      <c r="C14" s="105">
        <v>44211.300046296295</v>
      </c>
      <c r="D14" s="104" t="s">
        <v>2189</v>
      </c>
      <c r="E14" s="100">
        <v>54</v>
      </c>
      <c r="F14" s="85" t="str">
        <f>VLOOKUP(E14,VIP!$A$2:$O11324,2,0)</f>
        <v>DRBR054</v>
      </c>
      <c r="G14" s="99" t="str">
        <f>VLOOKUP(E14,'LISTADO ATM'!$A$2:$B$893,2,0)</f>
        <v xml:space="preserve">ATM Autoservicio Galería 360 </v>
      </c>
      <c r="H14" s="99" t="str">
        <f>VLOOKUP(E14,VIP!$A$2:$O16245,7,FALSE)</f>
        <v>Si</v>
      </c>
      <c r="I14" s="99" t="str">
        <f>VLOOKUP(E14,VIP!$A$2:$O8210,8,FALSE)</f>
        <v>Si</v>
      </c>
      <c r="J14" s="99" t="str">
        <f>VLOOKUP(E14,VIP!$A$2:$O8160,8,FALSE)</f>
        <v>Si</v>
      </c>
      <c r="K14" s="99" t="str">
        <f>VLOOKUP(E14,VIP!$A$2:$O11734,6,0)</f>
        <v>NO</v>
      </c>
      <c r="L14" s="110" t="s">
        <v>2463</v>
      </c>
      <c r="M14" s="109" t="s">
        <v>2473</v>
      </c>
      <c r="N14" s="106" t="s">
        <v>2481</v>
      </c>
      <c r="O14" s="104" t="s">
        <v>2484</v>
      </c>
      <c r="P14" s="104"/>
      <c r="Q14" s="109" t="s">
        <v>2463</v>
      </c>
    </row>
    <row r="15" spans="1:17" ht="18" x14ac:dyDescent="0.25">
      <c r="A15" s="85" t="str">
        <f>VLOOKUP(E15,'LISTADO ATM'!$A$2:$C$894,3,0)</f>
        <v>DISTRITO NACIONAL</v>
      </c>
      <c r="B15" s="116">
        <v>335764257</v>
      </c>
      <c r="C15" s="105">
        <v>44211.301782407405</v>
      </c>
      <c r="D15" s="104" t="s">
        <v>2189</v>
      </c>
      <c r="E15" s="100">
        <v>149</v>
      </c>
      <c r="F15" s="85" t="str">
        <f>VLOOKUP(E15,VIP!$A$2:$O11323,2,0)</f>
        <v>DRBR149</v>
      </c>
      <c r="G15" s="99" t="str">
        <f>VLOOKUP(E15,'LISTADO ATM'!$A$2:$B$893,2,0)</f>
        <v>ATM Estación Metro Concepción</v>
      </c>
      <c r="H15" s="99" t="str">
        <f>VLOOKUP(E15,VIP!$A$2:$O16244,7,FALSE)</f>
        <v>N/A</v>
      </c>
      <c r="I15" s="99" t="str">
        <f>VLOOKUP(E15,VIP!$A$2:$O8209,8,FALSE)</f>
        <v>N/A</v>
      </c>
      <c r="J15" s="99" t="str">
        <f>VLOOKUP(E15,VIP!$A$2:$O8159,8,FALSE)</f>
        <v>N/A</v>
      </c>
      <c r="K15" s="99" t="str">
        <f>VLOOKUP(E15,VIP!$A$2:$O11733,6,0)</f>
        <v>N/A</v>
      </c>
      <c r="L15" s="110" t="s">
        <v>2463</v>
      </c>
      <c r="M15" s="109" t="s">
        <v>2473</v>
      </c>
      <c r="N15" s="106" t="s">
        <v>2481</v>
      </c>
      <c r="O15" s="104" t="s">
        <v>2484</v>
      </c>
      <c r="P15" s="104"/>
      <c r="Q15" s="109" t="s">
        <v>2463</v>
      </c>
    </row>
    <row r="16" spans="1:17" ht="18" x14ac:dyDescent="0.25">
      <c r="A16" s="85" t="str">
        <f>VLOOKUP(E16,'LISTADO ATM'!$A$2:$C$894,3,0)</f>
        <v>DISTRITO NACIONAL</v>
      </c>
      <c r="B16" s="116">
        <v>335764441</v>
      </c>
      <c r="C16" s="105">
        <v>44211.384780092594</v>
      </c>
      <c r="D16" s="104" t="s">
        <v>2189</v>
      </c>
      <c r="E16" s="100">
        <v>686</v>
      </c>
      <c r="F16" s="85" t="str">
        <f>VLOOKUP(E16,VIP!$A$2:$O11316,2,0)</f>
        <v>DRBR686</v>
      </c>
      <c r="G16" s="99" t="str">
        <f>VLOOKUP(E16,'LISTADO ATM'!$A$2:$B$893,2,0)</f>
        <v>ATM Autoservicio Oficina Máximo Gómez</v>
      </c>
      <c r="H16" s="99" t="str">
        <f>VLOOKUP(E16,VIP!$A$2:$O16237,7,FALSE)</f>
        <v>Si</v>
      </c>
      <c r="I16" s="99" t="str">
        <f>VLOOKUP(E16,VIP!$A$2:$O8202,8,FALSE)</f>
        <v>Si</v>
      </c>
      <c r="J16" s="99" t="str">
        <f>VLOOKUP(E16,VIP!$A$2:$O8152,8,FALSE)</f>
        <v>Si</v>
      </c>
      <c r="K16" s="99" t="str">
        <f>VLOOKUP(E16,VIP!$A$2:$O11726,6,0)</f>
        <v>NO</v>
      </c>
      <c r="L16" s="110" t="s">
        <v>2500</v>
      </c>
      <c r="M16" s="109" t="s">
        <v>2473</v>
      </c>
      <c r="N16" s="106" t="s">
        <v>2481</v>
      </c>
      <c r="O16" s="104" t="s">
        <v>2484</v>
      </c>
      <c r="P16" s="104"/>
      <c r="Q16" s="109" t="s">
        <v>2500</v>
      </c>
    </row>
    <row r="17" spans="1:17" ht="18" x14ac:dyDescent="0.25">
      <c r="A17" s="85" t="str">
        <f>VLOOKUP(E17,'LISTADO ATM'!$A$2:$C$894,3,0)</f>
        <v>DISTRITO NACIONAL</v>
      </c>
      <c r="B17" s="116">
        <v>335764689</v>
      </c>
      <c r="C17" s="105">
        <v>44211.47284722222</v>
      </c>
      <c r="D17" s="104" t="s">
        <v>2477</v>
      </c>
      <c r="E17" s="100">
        <v>958</v>
      </c>
      <c r="F17" s="85" t="str">
        <f>VLOOKUP(E17,VIP!$A$2:$O11363,2,0)</f>
        <v>DRBR958</v>
      </c>
      <c r="G17" s="99" t="str">
        <f>VLOOKUP(E17,'LISTADO ATM'!$A$2:$B$893,2,0)</f>
        <v xml:space="preserve">ATM Olé Aut. San Isidro </v>
      </c>
      <c r="H17" s="99" t="str">
        <f>VLOOKUP(E17,VIP!$A$2:$O16284,7,FALSE)</f>
        <v>Si</v>
      </c>
      <c r="I17" s="99" t="str">
        <f>VLOOKUP(E17,VIP!$A$2:$O8249,8,FALSE)</f>
        <v>Si</v>
      </c>
      <c r="J17" s="99" t="str">
        <f>VLOOKUP(E17,VIP!$A$2:$O8199,8,FALSE)</f>
        <v>Si</v>
      </c>
      <c r="K17" s="99" t="str">
        <f>VLOOKUP(E17,VIP!$A$2:$O11773,6,0)</f>
        <v>NO</v>
      </c>
      <c r="L17" s="110" t="s">
        <v>2430</v>
      </c>
      <c r="M17" s="109" t="s">
        <v>2473</v>
      </c>
      <c r="N17" s="106" t="s">
        <v>2481</v>
      </c>
      <c r="O17" s="104" t="s">
        <v>2483</v>
      </c>
      <c r="P17" s="104"/>
      <c r="Q17" s="109" t="s">
        <v>2430</v>
      </c>
    </row>
    <row r="18" spans="1:17" ht="18" x14ac:dyDescent="0.25">
      <c r="A18" s="85" t="str">
        <f>VLOOKUP(E18,'LISTADO ATM'!$A$2:$C$894,3,0)</f>
        <v>DISTRITO NACIONAL</v>
      </c>
      <c r="B18" s="116">
        <v>335764690</v>
      </c>
      <c r="C18" s="105">
        <v>44211.473032407404</v>
      </c>
      <c r="D18" s="104" t="s">
        <v>2189</v>
      </c>
      <c r="E18" s="100">
        <v>264</v>
      </c>
      <c r="F18" s="85" t="str">
        <f>VLOOKUP(E18,VIP!$A$2:$O11362,2,0)</f>
        <v>DRBR264</v>
      </c>
      <c r="G18" s="99" t="str">
        <f>VLOOKUP(E18,'LISTADO ATM'!$A$2:$B$893,2,0)</f>
        <v xml:space="preserve">ATM S/M Nacional Independencia </v>
      </c>
      <c r="H18" s="99" t="str">
        <f>VLOOKUP(E18,VIP!$A$2:$O16283,7,FALSE)</f>
        <v>Si</v>
      </c>
      <c r="I18" s="99" t="str">
        <f>VLOOKUP(E18,VIP!$A$2:$O8248,8,FALSE)</f>
        <v>Si</v>
      </c>
      <c r="J18" s="99" t="str">
        <f>VLOOKUP(E18,VIP!$A$2:$O8198,8,FALSE)</f>
        <v>Si</v>
      </c>
      <c r="K18" s="99" t="str">
        <f>VLOOKUP(E18,VIP!$A$2:$O11772,6,0)</f>
        <v>SI</v>
      </c>
      <c r="L18" s="110" t="s">
        <v>2463</v>
      </c>
      <c r="M18" s="109" t="s">
        <v>2473</v>
      </c>
      <c r="N18" s="106" t="s">
        <v>2481</v>
      </c>
      <c r="O18" s="104" t="s">
        <v>2484</v>
      </c>
      <c r="P18" s="104"/>
      <c r="Q18" s="109" t="s">
        <v>2463</v>
      </c>
    </row>
    <row r="19" spans="1:17" ht="18" x14ac:dyDescent="0.25">
      <c r="A19" s="85" t="str">
        <f>VLOOKUP(E19,'LISTADO ATM'!$A$2:$C$894,3,0)</f>
        <v>DISTRITO NACIONAL</v>
      </c>
      <c r="B19" s="116">
        <v>335764703</v>
      </c>
      <c r="C19" s="105">
        <v>44211.477152777778</v>
      </c>
      <c r="D19" s="104" t="s">
        <v>2189</v>
      </c>
      <c r="E19" s="100">
        <v>338</v>
      </c>
      <c r="F19" s="85" t="str">
        <f>VLOOKUP(E19,VIP!$A$2:$O11360,2,0)</f>
        <v>DRBR338</v>
      </c>
      <c r="G19" s="99" t="str">
        <f>VLOOKUP(E19,'LISTADO ATM'!$A$2:$B$893,2,0)</f>
        <v>ATM S/M Aprezio Pantoja</v>
      </c>
      <c r="H19" s="99" t="str">
        <f>VLOOKUP(E19,VIP!$A$2:$O16281,7,FALSE)</f>
        <v>Si</v>
      </c>
      <c r="I19" s="99" t="str">
        <f>VLOOKUP(E19,VIP!$A$2:$O8246,8,FALSE)</f>
        <v>Si</v>
      </c>
      <c r="J19" s="99" t="str">
        <f>VLOOKUP(E19,VIP!$A$2:$O8196,8,FALSE)</f>
        <v>Si</v>
      </c>
      <c r="K19" s="99" t="str">
        <f>VLOOKUP(E19,VIP!$A$2:$O11770,6,0)</f>
        <v>NO</v>
      </c>
      <c r="L19" s="110" t="s">
        <v>2463</v>
      </c>
      <c r="M19" s="109" t="s">
        <v>2473</v>
      </c>
      <c r="N19" s="106" t="s">
        <v>2481</v>
      </c>
      <c r="O19" s="104" t="s">
        <v>2484</v>
      </c>
      <c r="P19" s="104"/>
      <c r="Q19" s="109" t="s">
        <v>2463</v>
      </c>
    </row>
    <row r="20" spans="1:17" ht="18" x14ac:dyDescent="0.25">
      <c r="A20" s="85" t="str">
        <f>VLOOKUP(E20,'LISTADO ATM'!$A$2:$C$894,3,0)</f>
        <v>DISTRITO NACIONAL</v>
      </c>
      <c r="B20" s="116">
        <v>335764722</v>
      </c>
      <c r="C20" s="105">
        <v>44211.485706018517</v>
      </c>
      <c r="D20" s="104" t="s">
        <v>2189</v>
      </c>
      <c r="E20" s="100">
        <v>115</v>
      </c>
      <c r="F20" s="85" t="str">
        <f>VLOOKUP(E20,VIP!$A$2:$O11358,2,0)</f>
        <v>DRBR115</v>
      </c>
      <c r="G20" s="99" t="str">
        <f>VLOOKUP(E20,'LISTADO ATM'!$A$2:$B$893,2,0)</f>
        <v xml:space="preserve">ATM Oficina Megacentro I </v>
      </c>
      <c r="H20" s="99" t="str">
        <f>VLOOKUP(E20,VIP!$A$2:$O16279,7,FALSE)</f>
        <v>Si</v>
      </c>
      <c r="I20" s="99" t="str">
        <f>VLOOKUP(E20,VIP!$A$2:$O8244,8,FALSE)</f>
        <v>Si</v>
      </c>
      <c r="J20" s="99" t="str">
        <f>VLOOKUP(E20,VIP!$A$2:$O8194,8,FALSE)</f>
        <v>Si</v>
      </c>
      <c r="K20" s="99" t="str">
        <f>VLOOKUP(E20,VIP!$A$2:$O11768,6,0)</f>
        <v>SI</v>
      </c>
      <c r="L20" s="110" t="s">
        <v>2254</v>
      </c>
      <c r="M20" s="109" t="s">
        <v>2473</v>
      </c>
      <c r="N20" s="106" t="s">
        <v>2481</v>
      </c>
      <c r="O20" s="104" t="s">
        <v>2484</v>
      </c>
      <c r="P20" s="104"/>
      <c r="Q20" s="109" t="s">
        <v>2254</v>
      </c>
    </row>
    <row r="21" spans="1:17" ht="18" x14ac:dyDescent="0.25">
      <c r="A21" s="85" t="str">
        <f>VLOOKUP(E21,'LISTADO ATM'!$A$2:$C$894,3,0)</f>
        <v>DISTRITO NACIONAL</v>
      </c>
      <c r="B21" s="116">
        <v>335764730</v>
      </c>
      <c r="C21" s="105">
        <v>44211.489016203705</v>
      </c>
      <c r="D21" s="104" t="s">
        <v>2189</v>
      </c>
      <c r="E21" s="100">
        <v>486</v>
      </c>
      <c r="F21" s="85" t="str">
        <f>VLOOKUP(E21,VIP!$A$2:$O11356,2,0)</f>
        <v>DRBR486</v>
      </c>
      <c r="G21" s="99" t="str">
        <f>VLOOKUP(E21,'LISTADO ATM'!$A$2:$B$893,2,0)</f>
        <v xml:space="preserve">ATM Olé La Caleta </v>
      </c>
      <c r="H21" s="99" t="str">
        <f>VLOOKUP(E21,VIP!$A$2:$O16277,7,FALSE)</f>
        <v>Si</v>
      </c>
      <c r="I21" s="99" t="str">
        <f>VLOOKUP(E21,VIP!$A$2:$O8242,8,FALSE)</f>
        <v>Si</v>
      </c>
      <c r="J21" s="99" t="str">
        <f>VLOOKUP(E21,VIP!$A$2:$O8192,8,FALSE)</f>
        <v>Si</v>
      </c>
      <c r="K21" s="99" t="str">
        <f>VLOOKUP(E21,VIP!$A$2:$O11766,6,0)</f>
        <v>NO</v>
      </c>
      <c r="L21" s="110" t="s">
        <v>2500</v>
      </c>
      <c r="M21" s="109" t="s">
        <v>2473</v>
      </c>
      <c r="N21" s="106" t="s">
        <v>2481</v>
      </c>
      <c r="O21" s="104" t="s">
        <v>2484</v>
      </c>
      <c r="P21" s="104"/>
      <c r="Q21" s="109" t="s">
        <v>2500</v>
      </c>
    </row>
    <row r="22" spans="1:17" ht="18" x14ac:dyDescent="0.25">
      <c r="A22" s="85" t="str">
        <f>VLOOKUP(E22,'LISTADO ATM'!$A$2:$C$894,3,0)</f>
        <v>DISTRITO NACIONAL</v>
      </c>
      <c r="B22" s="116">
        <v>335764739</v>
      </c>
      <c r="C22" s="105">
        <v>44211.4924537037</v>
      </c>
      <c r="D22" s="104" t="s">
        <v>2189</v>
      </c>
      <c r="E22" s="100">
        <v>235</v>
      </c>
      <c r="F22" s="85" t="str">
        <f>VLOOKUP(E22,VIP!$A$2:$O11355,2,0)</f>
        <v>DRBR235</v>
      </c>
      <c r="G22" s="99" t="str">
        <f>VLOOKUP(E22,'LISTADO ATM'!$A$2:$B$893,2,0)</f>
        <v xml:space="preserve">ATM Oficina Multicentro La Sirena San Isidro </v>
      </c>
      <c r="H22" s="99" t="str">
        <f>VLOOKUP(E22,VIP!$A$2:$O16276,7,FALSE)</f>
        <v>Si</v>
      </c>
      <c r="I22" s="99" t="str">
        <f>VLOOKUP(E22,VIP!$A$2:$O8241,8,FALSE)</f>
        <v>Si</v>
      </c>
      <c r="J22" s="99" t="str">
        <f>VLOOKUP(E22,VIP!$A$2:$O8191,8,FALSE)</f>
        <v>Si</v>
      </c>
      <c r="K22" s="99" t="str">
        <f>VLOOKUP(E22,VIP!$A$2:$O11765,6,0)</f>
        <v>SI</v>
      </c>
      <c r="L22" s="110" t="s">
        <v>2463</v>
      </c>
      <c r="M22" s="109" t="s">
        <v>2473</v>
      </c>
      <c r="N22" s="106" t="s">
        <v>2481</v>
      </c>
      <c r="O22" s="104" t="s">
        <v>2484</v>
      </c>
      <c r="P22" s="104"/>
      <c r="Q22" s="109" t="s">
        <v>2463</v>
      </c>
    </row>
    <row r="23" spans="1:17" ht="18" x14ac:dyDescent="0.25">
      <c r="A23" s="85" t="str">
        <f>VLOOKUP(E23,'LISTADO ATM'!$A$2:$C$894,3,0)</f>
        <v>SUR</v>
      </c>
      <c r="B23" s="116">
        <v>335764783</v>
      </c>
      <c r="C23" s="105">
        <v>44211.503460648149</v>
      </c>
      <c r="D23" s="104" t="s">
        <v>2477</v>
      </c>
      <c r="E23" s="100">
        <v>356</v>
      </c>
      <c r="F23" s="85" t="str">
        <f>VLOOKUP(E23,VIP!$A$2:$O11351,2,0)</f>
        <v>DRBR356</v>
      </c>
      <c r="G23" s="99" t="str">
        <f>VLOOKUP(E23,'LISTADO ATM'!$A$2:$B$893,2,0)</f>
        <v xml:space="preserve">ATM Estación Sigma (San Cristóbal) </v>
      </c>
      <c r="H23" s="99" t="str">
        <f>VLOOKUP(E23,VIP!$A$2:$O16272,7,FALSE)</f>
        <v>Si</v>
      </c>
      <c r="I23" s="99" t="str">
        <f>VLOOKUP(E23,VIP!$A$2:$O8237,8,FALSE)</f>
        <v>Si</v>
      </c>
      <c r="J23" s="99" t="str">
        <f>VLOOKUP(E23,VIP!$A$2:$O8187,8,FALSE)</f>
        <v>Si</v>
      </c>
      <c r="K23" s="99" t="str">
        <f>VLOOKUP(E23,VIP!$A$2:$O11761,6,0)</f>
        <v>NO</v>
      </c>
      <c r="L23" s="110" t="s">
        <v>2430</v>
      </c>
      <c r="M23" s="109" t="s">
        <v>2473</v>
      </c>
      <c r="N23" s="106" t="s">
        <v>2481</v>
      </c>
      <c r="O23" s="104" t="s">
        <v>2483</v>
      </c>
      <c r="P23" s="104"/>
      <c r="Q23" s="109" t="s">
        <v>2430</v>
      </c>
    </row>
    <row r="24" spans="1:17" ht="18" x14ac:dyDescent="0.25">
      <c r="A24" s="85" t="str">
        <f>VLOOKUP(E24,'LISTADO ATM'!$A$2:$C$894,3,0)</f>
        <v>DISTRITO NACIONAL</v>
      </c>
      <c r="B24" s="116">
        <v>335764801</v>
      </c>
      <c r="C24" s="105">
        <v>44211.509293981479</v>
      </c>
      <c r="D24" s="104" t="s">
        <v>2189</v>
      </c>
      <c r="E24" s="100">
        <v>435</v>
      </c>
      <c r="F24" s="85" t="str">
        <f>VLOOKUP(E24,VIP!$A$2:$O11350,2,0)</f>
        <v>DRBR435</v>
      </c>
      <c r="G24" s="99" t="str">
        <f>VLOOKUP(E24,'LISTADO ATM'!$A$2:$B$893,2,0)</f>
        <v xml:space="preserve">ATM Autobanco Torre I </v>
      </c>
      <c r="H24" s="99" t="str">
        <f>VLOOKUP(E24,VIP!$A$2:$O16271,7,FALSE)</f>
        <v>Si</v>
      </c>
      <c r="I24" s="99" t="str">
        <f>VLOOKUP(E24,VIP!$A$2:$O8236,8,FALSE)</f>
        <v>Si</v>
      </c>
      <c r="J24" s="99" t="str">
        <f>VLOOKUP(E24,VIP!$A$2:$O8186,8,FALSE)</f>
        <v>Si</v>
      </c>
      <c r="K24" s="99" t="str">
        <f>VLOOKUP(E24,VIP!$A$2:$O11760,6,0)</f>
        <v>SI</v>
      </c>
      <c r="L24" s="110" t="s">
        <v>2228</v>
      </c>
      <c r="M24" s="109" t="s">
        <v>2473</v>
      </c>
      <c r="N24" s="106" t="s">
        <v>2481</v>
      </c>
      <c r="O24" s="104" t="s">
        <v>2484</v>
      </c>
      <c r="P24" s="104"/>
      <c r="Q24" s="109" t="s">
        <v>2228</v>
      </c>
    </row>
    <row r="25" spans="1:17" ht="18" x14ac:dyDescent="0.25">
      <c r="A25" s="85" t="str">
        <f>VLOOKUP(E25,'LISTADO ATM'!$A$2:$C$894,3,0)</f>
        <v>DISTRITO NACIONAL</v>
      </c>
      <c r="B25" s="116">
        <v>335764854</v>
      </c>
      <c r="C25" s="105">
        <v>44211.532384259262</v>
      </c>
      <c r="D25" s="104" t="s">
        <v>2477</v>
      </c>
      <c r="E25" s="100">
        <v>449</v>
      </c>
      <c r="F25" s="85" t="str">
        <f>VLOOKUP(E25,VIP!$A$2:$O11344,2,0)</f>
        <v>DRBR449</v>
      </c>
      <c r="G25" s="99" t="str">
        <f>VLOOKUP(E25,'LISTADO ATM'!$A$2:$B$893,2,0)</f>
        <v>ATM Autobanco Lope de Vega II</v>
      </c>
      <c r="H25" s="99" t="str">
        <f>VLOOKUP(E25,VIP!$A$2:$O16265,7,FALSE)</f>
        <v>Si</v>
      </c>
      <c r="I25" s="99" t="str">
        <f>VLOOKUP(E25,VIP!$A$2:$O8230,8,FALSE)</f>
        <v>Si</v>
      </c>
      <c r="J25" s="99" t="str">
        <f>VLOOKUP(E25,VIP!$A$2:$O8180,8,FALSE)</f>
        <v>Si</v>
      </c>
      <c r="K25" s="99" t="str">
        <f>VLOOKUP(E25,VIP!$A$2:$O11754,6,0)</f>
        <v>NO</v>
      </c>
      <c r="L25" s="110" t="s">
        <v>2430</v>
      </c>
      <c r="M25" s="109" t="s">
        <v>2473</v>
      </c>
      <c r="N25" s="106" t="s">
        <v>2481</v>
      </c>
      <c r="O25" s="104" t="s">
        <v>2483</v>
      </c>
      <c r="P25" s="104"/>
      <c r="Q25" s="109" t="s">
        <v>2430</v>
      </c>
    </row>
    <row r="26" spans="1:17" ht="18" x14ac:dyDescent="0.25">
      <c r="A26" s="85" t="str">
        <f>VLOOKUP(E26,'LISTADO ATM'!$A$2:$C$894,3,0)</f>
        <v>DISTRITO NACIONAL</v>
      </c>
      <c r="B26" s="116">
        <v>335764970</v>
      </c>
      <c r="C26" s="105">
        <v>44211.570289351854</v>
      </c>
      <c r="D26" s="104" t="s">
        <v>2477</v>
      </c>
      <c r="E26" s="100">
        <v>655</v>
      </c>
      <c r="F26" s="85" t="str">
        <f>VLOOKUP(E26,VIP!$A$2:$O11340,2,0)</f>
        <v>DRBR655</v>
      </c>
      <c r="G26" s="99" t="str">
        <f>VLOOKUP(E26,'LISTADO ATM'!$A$2:$B$893,2,0)</f>
        <v>ATM Farmacia Sandra</v>
      </c>
      <c r="H26" s="99" t="str">
        <f>VLOOKUP(E26,VIP!$A$2:$O16261,7,FALSE)</f>
        <v>Si</v>
      </c>
      <c r="I26" s="99" t="str">
        <f>VLOOKUP(E26,VIP!$A$2:$O8226,8,FALSE)</f>
        <v>Si</v>
      </c>
      <c r="J26" s="99" t="str">
        <f>VLOOKUP(E26,VIP!$A$2:$O8176,8,FALSE)</f>
        <v>Si</v>
      </c>
      <c r="K26" s="99" t="str">
        <f>VLOOKUP(E26,VIP!$A$2:$O11750,6,0)</f>
        <v>NO</v>
      </c>
      <c r="L26" s="110" t="s">
        <v>2466</v>
      </c>
      <c r="M26" s="109" t="s">
        <v>2473</v>
      </c>
      <c r="N26" s="106" t="s">
        <v>2481</v>
      </c>
      <c r="O26" s="104" t="s">
        <v>2483</v>
      </c>
      <c r="P26" s="104"/>
      <c r="Q26" s="109" t="s">
        <v>2466</v>
      </c>
    </row>
    <row r="27" spans="1:17" ht="18" x14ac:dyDescent="0.25">
      <c r="A27" s="85" t="str">
        <f>VLOOKUP(E27,'LISTADO ATM'!$A$2:$C$894,3,0)</f>
        <v>DISTRITO NACIONAL</v>
      </c>
      <c r="B27" s="116">
        <v>335764975</v>
      </c>
      <c r="C27" s="105">
        <v>44211.57607638889</v>
      </c>
      <c r="D27" s="104" t="s">
        <v>2189</v>
      </c>
      <c r="E27" s="100">
        <v>239</v>
      </c>
      <c r="F27" s="85" t="str">
        <f>VLOOKUP(E27,VIP!$A$2:$O11337,2,0)</f>
        <v>DRBR239</v>
      </c>
      <c r="G27" s="99" t="str">
        <f>VLOOKUP(E27,'LISTADO ATM'!$A$2:$B$893,2,0)</f>
        <v xml:space="preserve">ATM Autobanco Charles de Gaulle </v>
      </c>
      <c r="H27" s="99" t="str">
        <f>VLOOKUP(E27,VIP!$A$2:$O16258,7,FALSE)</f>
        <v>Si</v>
      </c>
      <c r="I27" s="99" t="str">
        <f>VLOOKUP(E27,VIP!$A$2:$O8223,8,FALSE)</f>
        <v>Si</v>
      </c>
      <c r="J27" s="99" t="str">
        <f>VLOOKUP(E27,VIP!$A$2:$O8173,8,FALSE)</f>
        <v>Si</v>
      </c>
      <c r="K27" s="99" t="str">
        <f>VLOOKUP(E27,VIP!$A$2:$O11747,6,0)</f>
        <v>SI</v>
      </c>
      <c r="L27" s="110" t="s">
        <v>2228</v>
      </c>
      <c r="M27" s="109" t="s">
        <v>2473</v>
      </c>
      <c r="N27" s="106" t="s">
        <v>2481</v>
      </c>
      <c r="O27" s="104" t="s">
        <v>2484</v>
      </c>
      <c r="P27" s="104"/>
      <c r="Q27" s="109" t="s">
        <v>2228</v>
      </c>
    </row>
    <row r="28" spans="1:17" ht="18" x14ac:dyDescent="0.25">
      <c r="A28" s="85" t="str">
        <f>VLOOKUP(E28,'LISTADO ATM'!$A$2:$C$894,3,0)</f>
        <v>ESTE</v>
      </c>
      <c r="B28" s="116">
        <v>335764977</v>
      </c>
      <c r="C28" s="105">
        <v>44211.579293981478</v>
      </c>
      <c r="D28" s="104" t="s">
        <v>2477</v>
      </c>
      <c r="E28" s="100">
        <v>963</v>
      </c>
      <c r="F28" s="85" t="str">
        <f>VLOOKUP(E28,VIP!$A$2:$O11336,2,0)</f>
        <v>DRBR963</v>
      </c>
      <c r="G28" s="99" t="str">
        <f>VLOOKUP(E28,'LISTADO ATM'!$A$2:$B$893,2,0)</f>
        <v xml:space="preserve">ATM Multiplaza La Romana </v>
      </c>
      <c r="H28" s="99" t="str">
        <f>VLOOKUP(E28,VIP!$A$2:$O16257,7,FALSE)</f>
        <v>Si</v>
      </c>
      <c r="I28" s="99" t="str">
        <f>VLOOKUP(E28,VIP!$A$2:$O8222,8,FALSE)</f>
        <v>Si</v>
      </c>
      <c r="J28" s="99" t="str">
        <f>VLOOKUP(E28,VIP!$A$2:$O8172,8,FALSE)</f>
        <v>Si</v>
      </c>
      <c r="K28" s="99" t="str">
        <f>VLOOKUP(E28,VIP!$A$2:$O11746,6,0)</f>
        <v>NO</v>
      </c>
      <c r="L28" s="110" t="s">
        <v>2430</v>
      </c>
      <c r="M28" s="109" t="s">
        <v>2473</v>
      </c>
      <c r="N28" s="106" t="s">
        <v>2481</v>
      </c>
      <c r="O28" s="104" t="s">
        <v>2483</v>
      </c>
      <c r="P28" s="104"/>
      <c r="Q28" s="109" t="s">
        <v>2430</v>
      </c>
    </row>
    <row r="29" spans="1:17" ht="18" x14ac:dyDescent="0.25">
      <c r="A29" s="85" t="str">
        <f>VLOOKUP(E29,'LISTADO ATM'!$A$2:$C$894,3,0)</f>
        <v>SUR</v>
      </c>
      <c r="B29" s="116">
        <v>335765005</v>
      </c>
      <c r="C29" s="105">
        <v>44211.592175925929</v>
      </c>
      <c r="D29" s="104" t="s">
        <v>2189</v>
      </c>
      <c r="E29" s="100">
        <v>50</v>
      </c>
      <c r="F29" s="85" t="str">
        <f>VLOOKUP(E29,VIP!$A$2:$O11334,2,0)</f>
        <v>DRBR050</v>
      </c>
      <c r="G29" s="99" t="str">
        <f>VLOOKUP(E29,'LISTADO ATM'!$A$2:$B$893,2,0)</f>
        <v xml:space="preserve">ATM Oficina Padre Las Casas (Azua) </v>
      </c>
      <c r="H29" s="99" t="str">
        <f>VLOOKUP(E29,VIP!$A$2:$O16255,7,FALSE)</f>
        <v>Si</v>
      </c>
      <c r="I29" s="99" t="str">
        <f>VLOOKUP(E29,VIP!$A$2:$O8220,8,FALSE)</f>
        <v>Si</v>
      </c>
      <c r="J29" s="99" t="str">
        <f>VLOOKUP(E29,VIP!$A$2:$O8170,8,FALSE)</f>
        <v>Si</v>
      </c>
      <c r="K29" s="99" t="str">
        <f>VLOOKUP(E29,VIP!$A$2:$O11744,6,0)</f>
        <v>NO</v>
      </c>
      <c r="L29" s="110" t="s">
        <v>2463</v>
      </c>
      <c r="M29" s="109" t="s">
        <v>2473</v>
      </c>
      <c r="N29" s="106" t="s">
        <v>2481</v>
      </c>
      <c r="O29" s="104" t="s">
        <v>2484</v>
      </c>
      <c r="P29" s="104"/>
      <c r="Q29" s="109" t="s">
        <v>2463</v>
      </c>
    </row>
    <row r="30" spans="1:17" ht="18" x14ac:dyDescent="0.25">
      <c r="A30" s="85" t="str">
        <f>VLOOKUP(E30,'LISTADO ATM'!$A$2:$C$894,3,0)</f>
        <v>DISTRITO NACIONAL</v>
      </c>
      <c r="B30" s="116">
        <v>335765013</v>
      </c>
      <c r="C30" s="105">
        <v>44211.594085648147</v>
      </c>
      <c r="D30" s="104" t="s">
        <v>2477</v>
      </c>
      <c r="E30" s="100">
        <v>165</v>
      </c>
      <c r="F30" s="85" t="str">
        <f>VLOOKUP(E30,VIP!$A$2:$O11333,2,0)</f>
        <v>DRBR165</v>
      </c>
      <c r="G30" s="99" t="str">
        <f>VLOOKUP(E30,'LISTADO ATM'!$A$2:$B$893,2,0)</f>
        <v>ATM Autoservicio Megacentro</v>
      </c>
      <c r="H30" s="99" t="str">
        <f>VLOOKUP(E30,VIP!$A$2:$O16254,7,FALSE)</f>
        <v>Si</v>
      </c>
      <c r="I30" s="99" t="str">
        <f>VLOOKUP(E30,VIP!$A$2:$O8219,8,FALSE)</f>
        <v>Si</v>
      </c>
      <c r="J30" s="99" t="str">
        <f>VLOOKUP(E30,VIP!$A$2:$O8169,8,FALSE)</f>
        <v>Si</v>
      </c>
      <c r="K30" s="99" t="str">
        <f>VLOOKUP(E30,VIP!$A$2:$O11743,6,0)</f>
        <v>SI</v>
      </c>
      <c r="L30" s="110" t="s">
        <v>2430</v>
      </c>
      <c r="M30" s="109" t="s">
        <v>2473</v>
      </c>
      <c r="N30" s="106" t="s">
        <v>2481</v>
      </c>
      <c r="O30" s="104" t="s">
        <v>2483</v>
      </c>
      <c r="P30" s="104"/>
      <c r="Q30" s="109" t="s">
        <v>2430</v>
      </c>
    </row>
    <row r="31" spans="1:17" ht="18" x14ac:dyDescent="0.25">
      <c r="A31" s="85" t="str">
        <f>VLOOKUP(E31,'LISTADO ATM'!$A$2:$C$894,3,0)</f>
        <v>NORTE</v>
      </c>
      <c r="B31" s="116">
        <v>335765023</v>
      </c>
      <c r="C31" s="105">
        <v>44211.595949074072</v>
      </c>
      <c r="D31" s="104" t="s">
        <v>2497</v>
      </c>
      <c r="E31" s="100">
        <v>752</v>
      </c>
      <c r="F31" s="85" t="str">
        <f>VLOOKUP(E31,VIP!$A$2:$O11332,2,0)</f>
        <v>DRBR280</v>
      </c>
      <c r="G31" s="99" t="str">
        <f>VLOOKUP(E31,'LISTADO ATM'!$A$2:$B$893,2,0)</f>
        <v xml:space="preserve">ATM UNP Las Carolinas (La Vega) </v>
      </c>
      <c r="H31" s="99" t="str">
        <f>VLOOKUP(E31,VIP!$A$2:$O16253,7,FALSE)</f>
        <v>Si</v>
      </c>
      <c r="I31" s="99" t="str">
        <f>VLOOKUP(E31,VIP!$A$2:$O8218,8,FALSE)</f>
        <v>Si</v>
      </c>
      <c r="J31" s="99" t="str">
        <f>VLOOKUP(E31,VIP!$A$2:$O8168,8,FALSE)</f>
        <v>Si</v>
      </c>
      <c r="K31" s="99" t="str">
        <f>VLOOKUP(E31,VIP!$A$2:$O11742,6,0)</f>
        <v>SI</v>
      </c>
      <c r="L31" s="110" t="s">
        <v>2466</v>
      </c>
      <c r="M31" s="109" t="s">
        <v>2473</v>
      </c>
      <c r="N31" s="106" t="s">
        <v>2481</v>
      </c>
      <c r="O31" s="104" t="s">
        <v>2499</v>
      </c>
      <c r="P31" s="104"/>
      <c r="Q31" s="109" t="s">
        <v>2466</v>
      </c>
    </row>
    <row r="32" spans="1:17" ht="18" x14ac:dyDescent="0.25">
      <c r="A32" s="85" t="str">
        <f>VLOOKUP(E32,'LISTADO ATM'!$A$2:$C$894,3,0)</f>
        <v>DISTRITO NACIONAL</v>
      </c>
      <c r="B32" s="116">
        <v>335765027</v>
      </c>
      <c r="C32" s="105">
        <v>44211.597928240742</v>
      </c>
      <c r="D32" s="104" t="s">
        <v>2477</v>
      </c>
      <c r="E32" s="100">
        <v>415</v>
      </c>
      <c r="F32" s="85" t="str">
        <f>VLOOKUP(E32,VIP!$A$2:$O11331,2,0)</f>
        <v>DRBR415</v>
      </c>
      <c r="G32" s="99" t="str">
        <f>VLOOKUP(E32,'LISTADO ATM'!$A$2:$B$893,2,0)</f>
        <v xml:space="preserve">ATM Autobanco San Martín I </v>
      </c>
      <c r="H32" s="99" t="str">
        <f>VLOOKUP(E32,VIP!$A$2:$O16252,7,FALSE)</f>
        <v>Si</v>
      </c>
      <c r="I32" s="99" t="str">
        <f>VLOOKUP(E32,VIP!$A$2:$O8217,8,FALSE)</f>
        <v>Si</v>
      </c>
      <c r="J32" s="99" t="str">
        <f>VLOOKUP(E32,VIP!$A$2:$O8167,8,FALSE)</f>
        <v>Si</v>
      </c>
      <c r="K32" s="99" t="str">
        <f>VLOOKUP(E32,VIP!$A$2:$O11741,6,0)</f>
        <v>NO</v>
      </c>
      <c r="L32" s="110" t="s">
        <v>2430</v>
      </c>
      <c r="M32" s="109" t="s">
        <v>2473</v>
      </c>
      <c r="N32" s="106" t="s">
        <v>2481</v>
      </c>
      <c r="O32" s="104" t="s">
        <v>2483</v>
      </c>
      <c r="P32" s="104"/>
      <c r="Q32" s="109" t="s">
        <v>2430</v>
      </c>
    </row>
    <row r="33" spans="1:17" ht="18" x14ac:dyDescent="0.25">
      <c r="A33" s="85" t="str">
        <f>VLOOKUP(E33,'LISTADO ATM'!$A$2:$C$894,3,0)</f>
        <v>DISTRITO NACIONAL</v>
      </c>
      <c r="B33" s="116">
        <v>335765157</v>
      </c>
      <c r="C33" s="105">
        <v>44211.650821759256</v>
      </c>
      <c r="D33" s="104" t="s">
        <v>2189</v>
      </c>
      <c r="E33" s="100">
        <v>169</v>
      </c>
      <c r="F33" s="85" t="str">
        <f>VLOOKUP(E33,VIP!$A$2:$O11354,2,0)</f>
        <v>DRBR169</v>
      </c>
      <c r="G33" s="99" t="str">
        <f>VLOOKUP(E33,'LISTADO ATM'!$A$2:$B$893,2,0)</f>
        <v xml:space="preserve">ATM Oficina Caonabo </v>
      </c>
      <c r="H33" s="99" t="str">
        <f>VLOOKUP(E33,VIP!$A$2:$O16275,7,FALSE)</f>
        <v>Si</v>
      </c>
      <c r="I33" s="99" t="str">
        <f>VLOOKUP(E33,VIP!$A$2:$O8240,8,FALSE)</f>
        <v>Si</v>
      </c>
      <c r="J33" s="99" t="str">
        <f>VLOOKUP(E33,VIP!$A$2:$O8190,8,FALSE)</f>
        <v>Si</v>
      </c>
      <c r="K33" s="99" t="str">
        <f>VLOOKUP(E33,VIP!$A$2:$O11764,6,0)</f>
        <v>NO</v>
      </c>
      <c r="L33" s="110" t="s">
        <v>2228</v>
      </c>
      <c r="M33" s="109" t="s">
        <v>2473</v>
      </c>
      <c r="N33" s="106" t="s">
        <v>2481</v>
      </c>
      <c r="O33" s="104" t="s">
        <v>2484</v>
      </c>
      <c r="P33" s="104"/>
      <c r="Q33" s="109" t="s">
        <v>2228</v>
      </c>
    </row>
    <row r="34" spans="1:17" ht="18" x14ac:dyDescent="0.25">
      <c r="A34" s="85" t="str">
        <f>VLOOKUP(E34,'LISTADO ATM'!$A$2:$C$894,3,0)</f>
        <v>DISTRITO NACIONAL</v>
      </c>
      <c r="B34" s="116">
        <v>335765161</v>
      </c>
      <c r="C34" s="105">
        <v>44211.651759259257</v>
      </c>
      <c r="D34" s="104" t="s">
        <v>2477</v>
      </c>
      <c r="E34" s="100">
        <v>627</v>
      </c>
      <c r="F34" s="85" t="str">
        <f>VLOOKUP(E34,VIP!$A$2:$O11353,2,0)</f>
        <v>DRBR163</v>
      </c>
      <c r="G34" s="99" t="str">
        <f>VLOOKUP(E34,'LISTADO ATM'!$A$2:$B$893,2,0)</f>
        <v xml:space="preserve">ATM CAASD </v>
      </c>
      <c r="H34" s="99" t="str">
        <f>VLOOKUP(E34,VIP!$A$2:$O16274,7,FALSE)</f>
        <v>Si</v>
      </c>
      <c r="I34" s="99" t="str">
        <f>VLOOKUP(E34,VIP!$A$2:$O8239,8,FALSE)</f>
        <v>Si</v>
      </c>
      <c r="J34" s="99" t="str">
        <f>VLOOKUP(E34,VIP!$A$2:$O8189,8,FALSE)</f>
        <v>Si</v>
      </c>
      <c r="K34" s="99" t="str">
        <f>VLOOKUP(E34,VIP!$A$2:$O11763,6,0)</f>
        <v>NO</v>
      </c>
      <c r="L34" s="110" t="s">
        <v>2430</v>
      </c>
      <c r="M34" s="109" t="s">
        <v>2473</v>
      </c>
      <c r="N34" s="106" t="s">
        <v>2481</v>
      </c>
      <c r="O34" s="104" t="s">
        <v>2483</v>
      </c>
      <c r="P34" s="104"/>
      <c r="Q34" s="109" t="s">
        <v>2430</v>
      </c>
    </row>
    <row r="35" spans="1:17" ht="18" x14ac:dyDescent="0.25">
      <c r="A35" s="85" t="str">
        <f>VLOOKUP(E35,'LISTADO ATM'!$A$2:$C$894,3,0)</f>
        <v>DISTRITO NACIONAL</v>
      </c>
      <c r="B35" s="116">
        <v>335765179</v>
      </c>
      <c r="C35" s="105">
        <v>44211.662442129629</v>
      </c>
      <c r="D35" s="104" t="s">
        <v>2477</v>
      </c>
      <c r="E35" s="100">
        <v>570</v>
      </c>
      <c r="F35" s="85" t="str">
        <f>VLOOKUP(E35,VIP!$A$2:$O11352,2,0)</f>
        <v>DRBR478</v>
      </c>
      <c r="G35" s="99" t="str">
        <f>VLOOKUP(E35,'LISTADO ATM'!$A$2:$B$893,2,0)</f>
        <v xml:space="preserve">ATM S/M Liverpool Villa Mella </v>
      </c>
      <c r="H35" s="99" t="str">
        <f>VLOOKUP(E35,VIP!$A$2:$O16273,7,FALSE)</f>
        <v>Si</v>
      </c>
      <c r="I35" s="99" t="str">
        <f>VLOOKUP(E35,VIP!$A$2:$O8238,8,FALSE)</f>
        <v>Si</v>
      </c>
      <c r="J35" s="99" t="str">
        <f>VLOOKUP(E35,VIP!$A$2:$O8188,8,FALSE)</f>
        <v>Si</v>
      </c>
      <c r="K35" s="99" t="str">
        <f>VLOOKUP(E35,VIP!$A$2:$O11762,6,0)</f>
        <v>NO</v>
      </c>
      <c r="L35" s="110" t="s">
        <v>2466</v>
      </c>
      <c r="M35" s="109" t="s">
        <v>2473</v>
      </c>
      <c r="N35" s="106" t="s">
        <v>2481</v>
      </c>
      <c r="O35" s="104" t="s">
        <v>2483</v>
      </c>
      <c r="P35" s="104"/>
      <c r="Q35" s="109" t="s">
        <v>2466</v>
      </c>
    </row>
    <row r="36" spans="1:17" ht="18" x14ac:dyDescent="0.25">
      <c r="A36" s="85" t="str">
        <f>VLOOKUP(E36,'LISTADO ATM'!$A$2:$C$894,3,0)</f>
        <v>DISTRITO NACIONAL</v>
      </c>
      <c r="B36" s="116">
        <v>335765182</v>
      </c>
      <c r="C36" s="105">
        <v>44211.663402777776</v>
      </c>
      <c r="D36" s="104" t="s">
        <v>2477</v>
      </c>
      <c r="E36" s="100">
        <v>20</v>
      </c>
      <c r="F36" s="85" t="str">
        <f>VLOOKUP(E36,VIP!$A$2:$O11351,2,0)</f>
        <v>DRBR049</v>
      </c>
      <c r="G36" s="99" t="str">
        <f>VLOOKUP(E36,'LISTADO ATM'!$A$2:$B$893,2,0)</f>
        <v>ATM S/M Aprezio Las Palmas</v>
      </c>
      <c r="H36" s="99" t="str">
        <f>VLOOKUP(E36,VIP!$A$2:$O16272,7,FALSE)</f>
        <v>Si</v>
      </c>
      <c r="I36" s="99" t="str">
        <f>VLOOKUP(E36,VIP!$A$2:$O8237,8,FALSE)</f>
        <v>Si</v>
      </c>
      <c r="J36" s="99" t="str">
        <f>VLOOKUP(E36,VIP!$A$2:$O8187,8,FALSE)</f>
        <v>Si</v>
      </c>
      <c r="K36" s="99" t="str">
        <f>VLOOKUP(E36,VIP!$A$2:$O11761,6,0)</f>
        <v>NO</v>
      </c>
      <c r="L36" s="110" t="s">
        <v>2430</v>
      </c>
      <c r="M36" s="109" t="s">
        <v>2473</v>
      </c>
      <c r="N36" s="106" t="s">
        <v>2481</v>
      </c>
      <c r="O36" s="104" t="s">
        <v>2483</v>
      </c>
      <c r="P36" s="104"/>
      <c r="Q36" s="109" t="s">
        <v>2430</v>
      </c>
    </row>
    <row r="37" spans="1:17" ht="18" x14ac:dyDescent="0.25">
      <c r="A37" s="85" t="str">
        <f>VLOOKUP(E37,'LISTADO ATM'!$A$2:$C$894,3,0)</f>
        <v>DISTRITO NACIONAL</v>
      </c>
      <c r="B37" s="116">
        <v>335765196</v>
      </c>
      <c r="C37" s="105">
        <v>44211.665960648148</v>
      </c>
      <c r="D37" s="104" t="s">
        <v>2477</v>
      </c>
      <c r="E37" s="100">
        <v>152</v>
      </c>
      <c r="F37" s="85" t="str">
        <f>VLOOKUP(E37,VIP!$A$2:$O11349,2,0)</f>
        <v>DRBR152</v>
      </c>
      <c r="G37" s="99" t="str">
        <f>VLOOKUP(E37,'LISTADO ATM'!$A$2:$B$893,2,0)</f>
        <v xml:space="preserve">ATM Kiosco Megacentro II </v>
      </c>
      <c r="H37" s="99" t="str">
        <f>VLOOKUP(E37,VIP!$A$2:$O16270,7,FALSE)</f>
        <v>Si</v>
      </c>
      <c r="I37" s="99" t="str">
        <f>VLOOKUP(E37,VIP!$A$2:$O8235,8,FALSE)</f>
        <v>Si</v>
      </c>
      <c r="J37" s="99" t="str">
        <f>VLOOKUP(E37,VIP!$A$2:$O8185,8,FALSE)</f>
        <v>Si</v>
      </c>
      <c r="K37" s="99" t="str">
        <f>VLOOKUP(E37,VIP!$A$2:$O11759,6,0)</f>
        <v>NO</v>
      </c>
      <c r="L37" s="110" t="s">
        <v>2466</v>
      </c>
      <c r="M37" s="109" t="s">
        <v>2473</v>
      </c>
      <c r="N37" s="106" t="s">
        <v>2481</v>
      </c>
      <c r="O37" s="104" t="s">
        <v>2483</v>
      </c>
      <c r="P37" s="104"/>
      <c r="Q37" s="109" t="s">
        <v>2466</v>
      </c>
    </row>
    <row r="38" spans="1:17" ht="18" x14ac:dyDescent="0.25">
      <c r="A38" s="85" t="str">
        <f>VLOOKUP(E38,'LISTADO ATM'!$A$2:$C$894,3,0)</f>
        <v>DISTRITO NACIONAL</v>
      </c>
      <c r="B38" s="116">
        <v>335765198</v>
      </c>
      <c r="C38" s="105">
        <v>44211.667511574073</v>
      </c>
      <c r="D38" s="104" t="s">
        <v>2477</v>
      </c>
      <c r="E38" s="100">
        <v>153</v>
      </c>
      <c r="F38" s="85" t="str">
        <f>VLOOKUP(E38,VIP!$A$2:$O11348,2,0)</f>
        <v>DRBR153</v>
      </c>
      <c r="G38" s="99" t="str">
        <f>VLOOKUP(E38,'LISTADO ATM'!$A$2:$B$893,2,0)</f>
        <v xml:space="preserve">ATM Rehabilitación </v>
      </c>
      <c r="H38" s="99" t="str">
        <f>VLOOKUP(E38,VIP!$A$2:$O16269,7,FALSE)</f>
        <v>No</v>
      </c>
      <c r="I38" s="99" t="str">
        <f>VLOOKUP(E38,VIP!$A$2:$O8234,8,FALSE)</f>
        <v>No</v>
      </c>
      <c r="J38" s="99" t="str">
        <f>VLOOKUP(E38,VIP!$A$2:$O8184,8,FALSE)</f>
        <v>No</v>
      </c>
      <c r="K38" s="99" t="str">
        <f>VLOOKUP(E38,VIP!$A$2:$O11758,6,0)</f>
        <v>NO</v>
      </c>
      <c r="L38" s="110" t="s">
        <v>2466</v>
      </c>
      <c r="M38" s="109" t="s">
        <v>2473</v>
      </c>
      <c r="N38" s="106" t="s">
        <v>2481</v>
      </c>
      <c r="O38" s="104" t="s">
        <v>2483</v>
      </c>
      <c r="P38" s="104"/>
      <c r="Q38" s="109" t="s">
        <v>2466</v>
      </c>
    </row>
    <row r="39" spans="1:17" ht="18" x14ac:dyDescent="0.25">
      <c r="A39" s="85" t="str">
        <f>VLOOKUP(E39,'LISTADO ATM'!$A$2:$C$894,3,0)</f>
        <v>DISTRITO NACIONAL</v>
      </c>
      <c r="B39" s="116">
        <v>335765204</v>
      </c>
      <c r="C39" s="105">
        <v>44211.668865740743</v>
      </c>
      <c r="D39" s="104" t="s">
        <v>2477</v>
      </c>
      <c r="E39" s="100">
        <v>259</v>
      </c>
      <c r="F39" s="85" t="str">
        <f>VLOOKUP(E39,VIP!$A$2:$O11347,2,0)</f>
        <v>DRBR259</v>
      </c>
      <c r="G39" s="99" t="str">
        <f>VLOOKUP(E39,'LISTADO ATM'!$A$2:$B$893,2,0)</f>
        <v>ATM Senado de la Republica</v>
      </c>
      <c r="H39" s="99" t="str">
        <f>VLOOKUP(E39,VIP!$A$2:$O16268,7,FALSE)</f>
        <v>Si</v>
      </c>
      <c r="I39" s="99" t="str">
        <f>VLOOKUP(E39,VIP!$A$2:$O8233,8,FALSE)</f>
        <v>Si</v>
      </c>
      <c r="J39" s="99" t="str">
        <f>VLOOKUP(E39,VIP!$A$2:$O8183,8,FALSE)</f>
        <v>Si</v>
      </c>
      <c r="K39" s="99" t="str">
        <f>VLOOKUP(E39,VIP!$A$2:$O11757,6,0)</f>
        <v>NO</v>
      </c>
      <c r="L39" s="110" t="s">
        <v>2430</v>
      </c>
      <c r="M39" s="109" t="s">
        <v>2473</v>
      </c>
      <c r="N39" s="106" t="s">
        <v>2481</v>
      </c>
      <c r="O39" s="104" t="s">
        <v>2483</v>
      </c>
      <c r="P39" s="104"/>
      <c r="Q39" s="109" t="s">
        <v>2430</v>
      </c>
    </row>
    <row r="40" spans="1:17" ht="18" x14ac:dyDescent="0.25">
      <c r="A40" s="85" t="str">
        <f>VLOOKUP(E40,'LISTADO ATM'!$A$2:$C$894,3,0)</f>
        <v>ESTE</v>
      </c>
      <c r="B40" s="116">
        <v>335765210</v>
      </c>
      <c r="C40" s="105">
        <v>44211.673310185186</v>
      </c>
      <c r="D40" s="104" t="s">
        <v>2189</v>
      </c>
      <c r="E40" s="100">
        <v>631</v>
      </c>
      <c r="F40" s="85" t="str">
        <f>VLOOKUP(E40,VIP!$A$2:$O11346,2,0)</f>
        <v>DRBR417</v>
      </c>
      <c r="G40" s="99" t="str">
        <f>VLOOKUP(E40,'LISTADO ATM'!$A$2:$B$893,2,0)</f>
        <v xml:space="preserve">ATM ASOCODEQUI (San Pedro) </v>
      </c>
      <c r="H40" s="99" t="str">
        <f>VLOOKUP(E40,VIP!$A$2:$O16267,7,FALSE)</f>
        <v>Si</v>
      </c>
      <c r="I40" s="99" t="str">
        <f>VLOOKUP(E40,VIP!$A$2:$O8232,8,FALSE)</f>
        <v>Si</v>
      </c>
      <c r="J40" s="99" t="str">
        <f>VLOOKUP(E40,VIP!$A$2:$O8182,8,FALSE)</f>
        <v>Si</v>
      </c>
      <c r="K40" s="99" t="str">
        <f>VLOOKUP(E40,VIP!$A$2:$O11756,6,0)</f>
        <v>NO</v>
      </c>
      <c r="L40" s="110" t="s">
        <v>2463</v>
      </c>
      <c r="M40" s="109" t="s">
        <v>2473</v>
      </c>
      <c r="N40" s="106" t="s">
        <v>2481</v>
      </c>
      <c r="O40" s="104" t="s">
        <v>2484</v>
      </c>
      <c r="P40" s="104"/>
      <c r="Q40" s="109" t="s">
        <v>2463</v>
      </c>
    </row>
    <row r="41" spans="1:17" ht="18" x14ac:dyDescent="0.25">
      <c r="A41" s="85" t="str">
        <f>VLOOKUP(E41,'LISTADO ATM'!$A$2:$C$894,3,0)</f>
        <v>NORTE</v>
      </c>
      <c r="B41" s="116">
        <v>335765214</v>
      </c>
      <c r="C41" s="105">
        <v>44211.677025462966</v>
      </c>
      <c r="D41" s="104" t="s">
        <v>2190</v>
      </c>
      <c r="E41" s="100">
        <v>402</v>
      </c>
      <c r="F41" s="85" t="str">
        <f>VLOOKUP(E41,VIP!$A$2:$O11345,2,0)</f>
        <v>DRBR402</v>
      </c>
      <c r="G41" s="99" t="str">
        <f>VLOOKUP(E41,'LISTADO ATM'!$A$2:$B$893,2,0)</f>
        <v xml:space="preserve">ATM La Sirena La Vega </v>
      </c>
      <c r="H41" s="99" t="str">
        <f>VLOOKUP(E41,VIP!$A$2:$O16266,7,FALSE)</f>
        <v>Si</v>
      </c>
      <c r="I41" s="99" t="str">
        <f>VLOOKUP(E41,VIP!$A$2:$O8231,8,FALSE)</f>
        <v>Si</v>
      </c>
      <c r="J41" s="99" t="str">
        <f>VLOOKUP(E41,VIP!$A$2:$O8181,8,FALSE)</f>
        <v>Si</v>
      </c>
      <c r="K41" s="99" t="str">
        <f>VLOOKUP(E41,VIP!$A$2:$O11755,6,0)</f>
        <v>NO</v>
      </c>
      <c r="L41" s="110" t="s">
        <v>2463</v>
      </c>
      <c r="M41" s="109" t="s">
        <v>2473</v>
      </c>
      <c r="N41" s="106" t="s">
        <v>2481</v>
      </c>
      <c r="O41" s="104" t="s">
        <v>2493</v>
      </c>
      <c r="P41" s="104"/>
      <c r="Q41" s="109" t="s">
        <v>2463</v>
      </c>
    </row>
    <row r="42" spans="1:17" ht="18" x14ac:dyDescent="0.25">
      <c r="A42" s="85" t="str">
        <f>VLOOKUP(E42,'LISTADO ATM'!$A$2:$C$894,3,0)</f>
        <v>DISTRITO NACIONAL</v>
      </c>
      <c r="B42" s="116">
        <v>335765223</v>
      </c>
      <c r="C42" s="105">
        <v>44211.689421296294</v>
      </c>
      <c r="D42" s="104" t="s">
        <v>2189</v>
      </c>
      <c r="E42" s="100">
        <v>932</v>
      </c>
      <c r="F42" s="85" t="str">
        <f>VLOOKUP(E42,VIP!$A$2:$O11343,2,0)</f>
        <v>DRBR01E</v>
      </c>
      <c r="G42" s="99" t="str">
        <f>VLOOKUP(E42,'LISTADO ATM'!$A$2:$B$893,2,0)</f>
        <v xml:space="preserve">ATM Banco Agrícola </v>
      </c>
      <c r="H42" s="99" t="str">
        <f>VLOOKUP(E42,VIP!$A$2:$O16264,7,FALSE)</f>
        <v>Si</v>
      </c>
      <c r="I42" s="99" t="str">
        <f>VLOOKUP(E42,VIP!$A$2:$O8229,8,FALSE)</f>
        <v>Si</v>
      </c>
      <c r="J42" s="99" t="str">
        <f>VLOOKUP(E42,VIP!$A$2:$O8179,8,FALSE)</f>
        <v>Si</v>
      </c>
      <c r="K42" s="99" t="str">
        <f>VLOOKUP(E42,VIP!$A$2:$O11753,6,0)</f>
        <v>NO</v>
      </c>
      <c r="L42" s="110" t="s">
        <v>2463</v>
      </c>
      <c r="M42" s="109" t="s">
        <v>2473</v>
      </c>
      <c r="N42" s="106" t="s">
        <v>2481</v>
      </c>
      <c r="O42" s="104" t="s">
        <v>2484</v>
      </c>
      <c r="P42" s="104"/>
      <c r="Q42" s="109" t="s">
        <v>2463</v>
      </c>
    </row>
    <row r="43" spans="1:17" ht="18" x14ac:dyDescent="0.25">
      <c r="A43" s="85" t="str">
        <f>VLOOKUP(E43,'LISTADO ATM'!$A$2:$C$894,3,0)</f>
        <v>ESTE</v>
      </c>
      <c r="B43" s="116">
        <v>335765246</v>
      </c>
      <c r="C43" s="105">
        <v>44211.69295138889</v>
      </c>
      <c r="D43" s="104" t="s">
        <v>2189</v>
      </c>
      <c r="E43" s="100">
        <v>923</v>
      </c>
      <c r="F43" s="85" t="str">
        <f>VLOOKUP(E43,VIP!$A$2:$O11342,2,0)</f>
        <v>DRBR923</v>
      </c>
      <c r="G43" s="99" t="str">
        <f>VLOOKUP(E43,'LISTADO ATM'!$A$2:$B$893,2,0)</f>
        <v xml:space="preserve">ATM Agroindustrial San Pedro de Macorís </v>
      </c>
      <c r="H43" s="99" t="str">
        <f>VLOOKUP(E43,VIP!$A$2:$O16263,7,FALSE)</f>
        <v>Si</v>
      </c>
      <c r="I43" s="99" t="str">
        <f>VLOOKUP(E43,VIP!$A$2:$O8228,8,FALSE)</f>
        <v>Si</v>
      </c>
      <c r="J43" s="99" t="str">
        <f>VLOOKUP(E43,VIP!$A$2:$O8178,8,FALSE)</f>
        <v>Si</v>
      </c>
      <c r="K43" s="99" t="str">
        <f>VLOOKUP(E43,VIP!$A$2:$O11752,6,0)</f>
        <v>NO</v>
      </c>
      <c r="L43" s="110" t="s">
        <v>2228</v>
      </c>
      <c r="M43" s="109" t="s">
        <v>2473</v>
      </c>
      <c r="N43" s="106" t="s">
        <v>2481</v>
      </c>
      <c r="O43" s="104" t="s">
        <v>2484</v>
      </c>
      <c r="P43" s="104"/>
      <c r="Q43" s="109" t="s">
        <v>2228</v>
      </c>
    </row>
    <row r="44" spans="1:17" ht="18" x14ac:dyDescent="0.25">
      <c r="A44" s="85" t="str">
        <f>VLOOKUP(E44,'LISTADO ATM'!$A$2:$C$894,3,0)</f>
        <v>ESTE</v>
      </c>
      <c r="B44" s="116">
        <v>335765258</v>
      </c>
      <c r="C44" s="105">
        <v>44211.697488425925</v>
      </c>
      <c r="D44" s="104" t="s">
        <v>2189</v>
      </c>
      <c r="E44" s="100">
        <v>945</v>
      </c>
      <c r="F44" s="85" t="str">
        <f>VLOOKUP(E44,VIP!$A$2:$O11341,2,0)</f>
        <v>DRBR945</v>
      </c>
      <c r="G44" s="99" t="str">
        <f>VLOOKUP(E44,'LISTADO ATM'!$A$2:$B$893,2,0)</f>
        <v xml:space="preserve">ATM UNP El Valle (Hato Mayor) </v>
      </c>
      <c r="H44" s="99" t="str">
        <f>VLOOKUP(E44,VIP!$A$2:$O16262,7,FALSE)</f>
        <v>Si</v>
      </c>
      <c r="I44" s="99" t="str">
        <f>VLOOKUP(E44,VIP!$A$2:$O8227,8,FALSE)</f>
        <v>Si</v>
      </c>
      <c r="J44" s="99" t="str">
        <f>VLOOKUP(E44,VIP!$A$2:$O8177,8,FALSE)</f>
        <v>Si</v>
      </c>
      <c r="K44" s="99" t="str">
        <f>VLOOKUP(E44,VIP!$A$2:$O11751,6,0)</f>
        <v>NO</v>
      </c>
      <c r="L44" s="110" t="s">
        <v>2228</v>
      </c>
      <c r="M44" s="109" t="s">
        <v>2473</v>
      </c>
      <c r="N44" s="106" t="s">
        <v>2481</v>
      </c>
      <c r="O44" s="104" t="s">
        <v>2484</v>
      </c>
      <c r="P44" s="104"/>
      <c r="Q44" s="109" t="s">
        <v>2228</v>
      </c>
    </row>
    <row r="45" spans="1:17" ht="18" x14ac:dyDescent="0.25">
      <c r="A45" s="85" t="str">
        <f>VLOOKUP(E45,'LISTADO ATM'!$A$2:$C$894,3,0)</f>
        <v>ESTE</v>
      </c>
      <c r="B45" s="116">
        <v>335765268</v>
      </c>
      <c r="C45" s="105">
        <v>44211.701180555552</v>
      </c>
      <c r="D45" s="104" t="s">
        <v>2189</v>
      </c>
      <c r="E45" s="100">
        <v>1</v>
      </c>
      <c r="F45" s="85" t="str">
        <f>VLOOKUP(E45,VIP!$A$2:$O11340,2,0)</f>
        <v>DRBR001</v>
      </c>
      <c r="G45" s="99" t="str">
        <f>VLOOKUP(E45,'LISTADO ATM'!$A$2:$B$893,2,0)</f>
        <v>ATM S/M San Rafael del Yuma</v>
      </c>
      <c r="H45" s="99" t="str">
        <f>VLOOKUP(E45,VIP!$A$2:$O16261,7,FALSE)</f>
        <v>Si</v>
      </c>
      <c r="I45" s="99" t="str">
        <f>VLOOKUP(E45,VIP!$A$2:$O8226,8,FALSE)</f>
        <v>Si</v>
      </c>
      <c r="J45" s="99" t="str">
        <f>VLOOKUP(E45,VIP!$A$2:$O8176,8,FALSE)</f>
        <v>Si</v>
      </c>
      <c r="K45" s="99" t="str">
        <f>VLOOKUP(E45,VIP!$A$2:$O11750,6,0)</f>
        <v>NO</v>
      </c>
      <c r="L45" s="110" t="s">
        <v>2228</v>
      </c>
      <c r="M45" s="109" t="s">
        <v>2473</v>
      </c>
      <c r="N45" s="106" t="s">
        <v>2481</v>
      </c>
      <c r="O45" s="104" t="s">
        <v>2484</v>
      </c>
      <c r="P45" s="104"/>
      <c r="Q45" s="109" t="s">
        <v>2228</v>
      </c>
    </row>
    <row r="46" spans="1:17" ht="18" x14ac:dyDescent="0.25">
      <c r="A46" s="85" t="str">
        <f>VLOOKUP(E46,'LISTADO ATM'!$A$2:$C$894,3,0)</f>
        <v>DISTRITO NACIONAL</v>
      </c>
      <c r="B46" s="116">
        <v>335765269</v>
      </c>
      <c r="C46" s="105">
        <v>44211.701273148145</v>
      </c>
      <c r="D46" s="104" t="s">
        <v>2477</v>
      </c>
      <c r="E46" s="100">
        <v>325</v>
      </c>
      <c r="F46" s="85" t="str">
        <f>VLOOKUP(E46,VIP!$A$2:$O11339,2,0)</f>
        <v>DRBR325</v>
      </c>
      <c r="G46" s="99" t="str">
        <f>VLOOKUP(E46,'LISTADO ATM'!$A$2:$B$893,2,0)</f>
        <v>ATM Casa Edwin</v>
      </c>
      <c r="H46" s="99" t="str">
        <f>VLOOKUP(E46,VIP!$A$2:$O16260,7,FALSE)</f>
        <v>Si</v>
      </c>
      <c r="I46" s="99" t="str">
        <f>VLOOKUP(E46,VIP!$A$2:$O8225,8,FALSE)</f>
        <v>Si</v>
      </c>
      <c r="J46" s="99" t="str">
        <f>VLOOKUP(E46,VIP!$A$2:$O8175,8,FALSE)</f>
        <v>Si</v>
      </c>
      <c r="K46" s="99" t="str">
        <f>VLOOKUP(E46,VIP!$A$2:$O11749,6,0)</f>
        <v>NO</v>
      </c>
      <c r="L46" s="110" t="s">
        <v>2430</v>
      </c>
      <c r="M46" s="109" t="s">
        <v>2473</v>
      </c>
      <c r="N46" s="106" t="s">
        <v>2481</v>
      </c>
      <c r="O46" s="104" t="s">
        <v>2483</v>
      </c>
      <c r="P46" s="104"/>
      <c r="Q46" s="109" t="s">
        <v>2430</v>
      </c>
    </row>
    <row r="47" spans="1:17" ht="18" x14ac:dyDescent="0.25">
      <c r="A47" s="85" t="str">
        <f>VLOOKUP(E47,'LISTADO ATM'!$A$2:$C$894,3,0)</f>
        <v>DISTRITO NACIONAL</v>
      </c>
      <c r="B47" s="116">
        <v>335765271</v>
      </c>
      <c r="C47" s="105">
        <v>44211.702789351853</v>
      </c>
      <c r="D47" s="104" t="s">
        <v>2477</v>
      </c>
      <c r="E47" s="100">
        <v>420</v>
      </c>
      <c r="F47" s="85" t="str">
        <f>VLOOKUP(E47,VIP!$A$2:$O11338,2,0)</f>
        <v>DRBR420</v>
      </c>
      <c r="G47" s="99" t="str">
        <f>VLOOKUP(E47,'LISTADO ATM'!$A$2:$B$893,2,0)</f>
        <v xml:space="preserve">ATM DGII Av. Lincoln </v>
      </c>
      <c r="H47" s="99" t="str">
        <f>VLOOKUP(E47,VIP!$A$2:$O16259,7,FALSE)</f>
        <v>Si</v>
      </c>
      <c r="I47" s="99" t="str">
        <f>VLOOKUP(E47,VIP!$A$2:$O8224,8,FALSE)</f>
        <v>Si</v>
      </c>
      <c r="J47" s="99" t="str">
        <f>VLOOKUP(E47,VIP!$A$2:$O8174,8,FALSE)</f>
        <v>Si</v>
      </c>
      <c r="K47" s="99" t="str">
        <f>VLOOKUP(E47,VIP!$A$2:$O11748,6,0)</f>
        <v>NO</v>
      </c>
      <c r="L47" s="110" t="s">
        <v>2430</v>
      </c>
      <c r="M47" s="109" t="s">
        <v>2473</v>
      </c>
      <c r="N47" s="106" t="s">
        <v>2481</v>
      </c>
      <c r="O47" s="104" t="s">
        <v>2483</v>
      </c>
      <c r="P47" s="104"/>
      <c r="Q47" s="109" t="s">
        <v>2430</v>
      </c>
    </row>
    <row r="48" spans="1:17" ht="18" x14ac:dyDescent="0.25">
      <c r="A48" s="85" t="str">
        <f>VLOOKUP(E48,'LISTADO ATM'!$A$2:$C$894,3,0)</f>
        <v>SUR</v>
      </c>
      <c r="B48" s="116">
        <v>335765286</v>
      </c>
      <c r="C48" s="105">
        <v>44211.709490740737</v>
      </c>
      <c r="D48" s="104" t="s">
        <v>2477</v>
      </c>
      <c r="E48" s="100">
        <v>592</v>
      </c>
      <c r="F48" s="85" t="str">
        <f>VLOOKUP(E48,VIP!$A$2:$O11337,2,0)</f>
        <v>DRBR081</v>
      </c>
      <c r="G48" s="99" t="str">
        <f>VLOOKUP(E48,'LISTADO ATM'!$A$2:$B$893,2,0)</f>
        <v xml:space="preserve">ATM Centro de Caja San Cristóbal I </v>
      </c>
      <c r="H48" s="99" t="str">
        <f>VLOOKUP(E48,VIP!$A$2:$O16258,7,FALSE)</f>
        <v>Si</v>
      </c>
      <c r="I48" s="99" t="str">
        <f>VLOOKUP(E48,VIP!$A$2:$O8223,8,FALSE)</f>
        <v>Si</v>
      </c>
      <c r="J48" s="99" t="str">
        <f>VLOOKUP(E48,VIP!$A$2:$O8173,8,FALSE)</f>
        <v>Si</v>
      </c>
      <c r="K48" s="99" t="str">
        <f>VLOOKUP(E48,VIP!$A$2:$O11747,6,0)</f>
        <v>SI</v>
      </c>
      <c r="L48" s="110" t="s">
        <v>2430</v>
      </c>
      <c r="M48" s="109" t="s">
        <v>2473</v>
      </c>
      <c r="N48" s="106" t="s">
        <v>2481</v>
      </c>
      <c r="O48" s="104" t="s">
        <v>2483</v>
      </c>
      <c r="P48" s="104"/>
      <c r="Q48" s="109" t="s">
        <v>2430</v>
      </c>
    </row>
    <row r="49" spans="1:17" ht="18" x14ac:dyDescent="0.25">
      <c r="A49" s="85" t="str">
        <f>VLOOKUP(E49,'LISTADO ATM'!$A$2:$C$894,3,0)</f>
        <v>DISTRITO NACIONAL</v>
      </c>
      <c r="B49" s="116">
        <v>335765292</v>
      </c>
      <c r="C49" s="105">
        <v>44211.71199074074</v>
      </c>
      <c r="D49" s="104" t="s">
        <v>2477</v>
      </c>
      <c r="E49" s="100">
        <v>453</v>
      </c>
      <c r="F49" s="85" t="str">
        <f>VLOOKUP(E49,VIP!$A$2:$O11336,2,0)</f>
        <v>DRBR453</v>
      </c>
      <c r="G49" s="99" t="str">
        <f>VLOOKUP(E49,'LISTADO ATM'!$A$2:$B$893,2,0)</f>
        <v xml:space="preserve">ATM Autobanco Sarasota II </v>
      </c>
      <c r="H49" s="99" t="str">
        <f>VLOOKUP(E49,VIP!$A$2:$O16257,7,FALSE)</f>
        <v>Si</v>
      </c>
      <c r="I49" s="99" t="str">
        <f>VLOOKUP(E49,VIP!$A$2:$O8222,8,FALSE)</f>
        <v>Si</v>
      </c>
      <c r="J49" s="99" t="str">
        <f>VLOOKUP(E49,VIP!$A$2:$O8172,8,FALSE)</f>
        <v>Si</v>
      </c>
      <c r="K49" s="99" t="str">
        <f>VLOOKUP(E49,VIP!$A$2:$O11746,6,0)</f>
        <v>SI</v>
      </c>
      <c r="L49" s="110" t="s">
        <v>2430</v>
      </c>
      <c r="M49" s="109" t="s">
        <v>2473</v>
      </c>
      <c r="N49" s="106" t="s">
        <v>2481</v>
      </c>
      <c r="O49" s="104" t="s">
        <v>2483</v>
      </c>
      <c r="P49" s="104"/>
      <c r="Q49" s="109" t="s">
        <v>2430</v>
      </c>
    </row>
    <row r="50" spans="1:17" ht="18" x14ac:dyDescent="0.25">
      <c r="A50" s="85" t="str">
        <f>VLOOKUP(E50,'LISTADO ATM'!$A$2:$C$894,3,0)</f>
        <v>DISTRITO NACIONAL</v>
      </c>
      <c r="B50" s="116">
        <v>335765297</v>
      </c>
      <c r="C50" s="105">
        <v>44211.713449074072</v>
      </c>
      <c r="D50" s="104" t="s">
        <v>2189</v>
      </c>
      <c r="E50" s="100">
        <v>441</v>
      </c>
      <c r="F50" s="85" t="str">
        <f>VLOOKUP(E50,VIP!$A$2:$O11335,2,0)</f>
        <v>DRBR441</v>
      </c>
      <c r="G50" s="99" t="str">
        <f>VLOOKUP(E50,'LISTADO ATM'!$A$2:$B$893,2,0)</f>
        <v>ATM Estacion de Servicio Romulo Betancour</v>
      </c>
      <c r="H50" s="99" t="str">
        <f>VLOOKUP(E50,VIP!$A$2:$O16256,7,FALSE)</f>
        <v>NO</v>
      </c>
      <c r="I50" s="99" t="str">
        <f>VLOOKUP(E50,VIP!$A$2:$O8221,8,FALSE)</f>
        <v>NO</v>
      </c>
      <c r="J50" s="99" t="str">
        <f>VLOOKUP(E50,VIP!$A$2:$O8171,8,FALSE)</f>
        <v>NO</v>
      </c>
      <c r="K50" s="99" t="str">
        <f>VLOOKUP(E50,VIP!$A$2:$O11745,6,0)</f>
        <v>NO</v>
      </c>
      <c r="L50" s="110" t="s">
        <v>2463</v>
      </c>
      <c r="M50" s="109" t="s">
        <v>2473</v>
      </c>
      <c r="N50" s="106" t="s">
        <v>2481</v>
      </c>
      <c r="O50" s="104" t="s">
        <v>2484</v>
      </c>
      <c r="P50" s="104"/>
      <c r="Q50" s="109" t="s">
        <v>2463</v>
      </c>
    </row>
    <row r="51" spans="1:17" ht="18" x14ac:dyDescent="0.25">
      <c r="A51" s="85" t="str">
        <f>VLOOKUP(E51,'LISTADO ATM'!$A$2:$C$894,3,0)</f>
        <v>DISTRITO NACIONAL</v>
      </c>
      <c r="B51" s="116">
        <v>335765305</v>
      </c>
      <c r="C51" s="105">
        <v>44211.717222222222</v>
      </c>
      <c r="D51" s="104" t="s">
        <v>2189</v>
      </c>
      <c r="E51" s="100">
        <v>327</v>
      </c>
      <c r="F51" s="85" t="str">
        <f>VLOOKUP(E51,VIP!$A$2:$O11334,2,0)</f>
        <v>DRBR327</v>
      </c>
      <c r="G51" s="99" t="str">
        <f>VLOOKUP(E51,'LISTADO ATM'!$A$2:$B$893,2,0)</f>
        <v xml:space="preserve">ATM UNP CCN (Nacional 27 de Febrero) </v>
      </c>
      <c r="H51" s="99" t="str">
        <f>VLOOKUP(E51,VIP!$A$2:$O16255,7,FALSE)</f>
        <v>Si</v>
      </c>
      <c r="I51" s="99" t="str">
        <f>VLOOKUP(E51,VIP!$A$2:$O8220,8,FALSE)</f>
        <v>Si</v>
      </c>
      <c r="J51" s="99" t="str">
        <f>VLOOKUP(E51,VIP!$A$2:$O8170,8,FALSE)</f>
        <v>Si</v>
      </c>
      <c r="K51" s="99" t="str">
        <f>VLOOKUP(E51,VIP!$A$2:$O11744,6,0)</f>
        <v>NO</v>
      </c>
      <c r="L51" s="110" t="s">
        <v>2228</v>
      </c>
      <c r="M51" s="109" t="s">
        <v>2473</v>
      </c>
      <c r="N51" s="106" t="s">
        <v>2481</v>
      </c>
      <c r="O51" s="104" t="s">
        <v>2484</v>
      </c>
      <c r="P51" s="104"/>
      <c r="Q51" s="109" t="s">
        <v>2228</v>
      </c>
    </row>
    <row r="52" spans="1:17" ht="18" x14ac:dyDescent="0.25">
      <c r="A52" s="85" t="str">
        <f>VLOOKUP(E52,'LISTADO ATM'!$A$2:$C$894,3,0)</f>
        <v>ESTE</v>
      </c>
      <c r="B52" s="116">
        <v>335765320</v>
      </c>
      <c r="C52" s="105">
        <v>44211.723564814813</v>
      </c>
      <c r="D52" s="104" t="s">
        <v>2189</v>
      </c>
      <c r="E52" s="100">
        <v>680</v>
      </c>
      <c r="F52" s="85" t="str">
        <f>VLOOKUP(E52,VIP!$A$2:$O11333,2,0)</f>
        <v>DRBR680</v>
      </c>
      <c r="G52" s="99" t="str">
        <f>VLOOKUP(E52,'LISTADO ATM'!$A$2:$B$893,2,0)</f>
        <v>ATM Hotel Royalton</v>
      </c>
      <c r="H52" s="99" t="str">
        <f>VLOOKUP(E52,VIP!$A$2:$O16254,7,FALSE)</f>
        <v>NO</v>
      </c>
      <c r="I52" s="99" t="str">
        <f>VLOOKUP(E52,VIP!$A$2:$O8219,8,FALSE)</f>
        <v>NO</v>
      </c>
      <c r="J52" s="99" t="str">
        <f>VLOOKUP(E52,VIP!$A$2:$O8169,8,FALSE)</f>
        <v>NO</v>
      </c>
      <c r="K52" s="99" t="str">
        <f>VLOOKUP(E52,VIP!$A$2:$O11743,6,0)</f>
        <v>NO</v>
      </c>
      <c r="L52" s="110" t="s">
        <v>2228</v>
      </c>
      <c r="M52" s="109" t="s">
        <v>2473</v>
      </c>
      <c r="N52" s="106" t="s">
        <v>2481</v>
      </c>
      <c r="O52" s="104" t="s">
        <v>2484</v>
      </c>
      <c r="P52" s="104"/>
      <c r="Q52" s="109" t="s">
        <v>2228</v>
      </c>
    </row>
    <row r="53" spans="1:17" ht="18" x14ac:dyDescent="0.25">
      <c r="A53" s="85" t="str">
        <f>VLOOKUP(E53,'LISTADO ATM'!$A$2:$C$894,3,0)</f>
        <v>NORTE</v>
      </c>
      <c r="B53" s="116">
        <v>335765323</v>
      </c>
      <c r="C53" s="105">
        <v>44211.724745370368</v>
      </c>
      <c r="D53" s="104" t="s">
        <v>2190</v>
      </c>
      <c r="E53" s="100">
        <v>138</v>
      </c>
      <c r="F53" s="85" t="str">
        <f>VLOOKUP(E53,VIP!$A$2:$O11332,2,0)</f>
        <v>DRBR138</v>
      </c>
      <c r="G53" s="99" t="str">
        <f>VLOOKUP(E53,'LISTADO ATM'!$A$2:$B$893,2,0)</f>
        <v xml:space="preserve">ATM UNP Fantino </v>
      </c>
      <c r="H53" s="99" t="str">
        <f>VLOOKUP(E53,VIP!$A$2:$O16253,7,FALSE)</f>
        <v>Si</v>
      </c>
      <c r="I53" s="99" t="str">
        <f>VLOOKUP(E53,VIP!$A$2:$O8218,8,FALSE)</f>
        <v>Si</v>
      </c>
      <c r="J53" s="99" t="str">
        <f>VLOOKUP(E53,VIP!$A$2:$O8168,8,FALSE)</f>
        <v>Si</v>
      </c>
      <c r="K53" s="99" t="str">
        <f>VLOOKUP(E53,VIP!$A$2:$O11742,6,0)</f>
        <v>NO</v>
      </c>
      <c r="L53" s="110" t="s">
        <v>2228</v>
      </c>
      <c r="M53" s="109" t="s">
        <v>2473</v>
      </c>
      <c r="N53" s="106" t="s">
        <v>2481</v>
      </c>
      <c r="O53" s="104" t="s">
        <v>2493</v>
      </c>
      <c r="P53" s="104"/>
      <c r="Q53" s="109" t="s">
        <v>2228</v>
      </c>
    </row>
    <row r="54" spans="1:17" ht="18" x14ac:dyDescent="0.25">
      <c r="A54" s="85" t="str">
        <f>VLOOKUP(E54,'LISTADO ATM'!$A$2:$C$894,3,0)</f>
        <v>DISTRITO NACIONAL</v>
      </c>
      <c r="B54" s="116">
        <v>335765324</v>
      </c>
      <c r="C54" s="105">
        <v>44211.725914351853</v>
      </c>
      <c r="D54" s="104" t="s">
        <v>2189</v>
      </c>
      <c r="E54" s="100">
        <v>490</v>
      </c>
      <c r="F54" s="85" t="str">
        <f>VLOOKUP(E54,VIP!$A$2:$O11331,2,0)</f>
        <v>DRBR490</v>
      </c>
      <c r="G54" s="99" t="str">
        <f>VLOOKUP(E54,'LISTADO ATM'!$A$2:$B$893,2,0)</f>
        <v xml:space="preserve">ATM Hospital Ney Arias Lora </v>
      </c>
      <c r="H54" s="99" t="str">
        <f>VLOOKUP(E54,VIP!$A$2:$O16252,7,FALSE)</f>
        <v>Si</v>
      </c>
      <c r="I54" s="99" t="str">
        <f>VLOOKUP(E54,VIP!$A$2:$O8217,8,FALSE)</f>
        <v>Si</v>
      </c>
      <c r="J54" s="99" t="str">
        <f>VLOOKUP(E54,VIP!$A$2:$O8167,8,FALSE)</f>
        <v>Si</v>
      </c>
      <c r="K54" s="99" t="str">
        <f>VLOOKUP(E54,VIP!$A$2:$O11741,6,0)</f>
        <v>NO</v>
      </c>
      <c r="L54" s="110" t="s">
        <v>2254</v>
      </c>
      <c r="M54" s="109" t="s">
        <v>2473</v>
      </c>
      <c r="N54" s="106" t="s">
        <v>2481</v>
      </c>
      <c r="O54" s="104" t="s">
        <v>2484</v>
      </c>
      <c r="P54" s="104"/>
      <c r="Q54" s="109" t="s">
        <v>2254</v>
      </c>
    </row>
    <row r="55" spans="1:17" ht="18" x14ac:dyDescent="0.25">
      <c r="A55" s="85" t="str">
        <f>VLOOKUP(E55,'LISTADO ATM'!$A$2:$C$894,3,0)</f>
        <v>DISTRITO NACIONAL</v>
      </c>
      <c r="B55" s="116">
        <v>335765330</v>
      </c>
      <c r="C55" s="105">
        <v>44211.735578703701</v>
      </c>
      <c r="D55" s="104" t="s">
        <v>2477</v>
      </c>
      <c r="E55" s="100">
        <v>70</v>
      </c>
      <c r="F55" s="85" t="str">
        <f>VLOOKUP(E55,VIP!$A$2:$O11344,2,0)</f>
        <v>DRBR070</v>
      </c>
      <c r="G55" s="99" t="str">
        <f>VLOOKUP(E55,'LISTADO ATM'!$A$2:$B$893,2,0)</f>
        <v xml:space="preserve">ATM Autoservicio Plaza Lama Zona Oriental </v>
      </c>
      <c r="H55" s="99" t="str">
        <f>VLOOKUP(E55,VIP!$A$2:$O16265,7,FALSE)</f>
        <v>Si</v>
      </c>
      <c r="I55" s="99" t="str">
        <f>VLOOKUP(E55,VIP!$A$2:$O8230,8,FALSE)</f>
        <v>Si</v>
      </c>
      <c r="J55" s="99" t="str">
        <f>VLOOKUP(E55,VIP!$A$2:$O8180,8,FALSE)</f>
        <v>Si</v>
      </c>
      <c r="K55" s="99" t="str">
        <f>VLOOKUP(E55,VIP!$A$2:$O11754,6,0)</f>
        <v>NO</v>
      </c>
      <c r="L55" s="110" t="s">
        <v>2503</v>
      </c>
      <c r="M55" s="109" t="s">
        <v>2473</v>
      </c>
      <c r="N55" s="106" t="s">
        <v>2481</v>
      </c>
      <c r="O55" s="104" t="s">
        <v>2483</v>
      </c>
      <c r="P55" s="104"/>
      <c r="Q55" s="109" t="s">
        <v>2503</v>
      </c>
    </row>
    <row r="56" spans="1:17" ht="18" x14ac:dyDescent="0.25">
      <c r="A56" s="85" t="str">
        <f>VLOOKUP(E56,'LISTADO ATM'!$A$2:$C$894,3,0)</f>
        <v>DISTRITO NACIONAL</v>
      </c>
      <c r="B56" s="116">
        <v>335765333</v>
      </c>
      <c r="C56" s="105">
        <v>44211.737939814811</v>
      </c>
      <c r="D56" s="104" t="s">
        <v>2189</v>
      </c>
      <c r="E56" s="100">
        <v>951</v>
      </c>
      <c r="F56" s="85" t="str">
        <f>VLOOKUP(E56,VIP!$A$2:$O11343,2,0)</f>
        <v>DRBR203</v>
      </c>
      <c r="G56" s="99" t="str">
        <f>VLOOKUP(E56,'LISTADO ATM'!$A$2:$B$893,2,0)</f>
        <v xml:space="preserve">ATM Oficina Plaza Haché JFK </v>
      </c>
      <c r="H56" s="99" t="str">
        <f>VLOOKUP(E56,VIP!$A$2:$O16264,7,FALSE)</f>
        <v>Si</v>
      </c>
      <c r="I56" s="99" t="str">
        <f>VLOOKUP(E56,VIP!$A$2:$O8229,8,FALSE)</f>
        <v>Si</v>
      </c>
      <c r="J56" s="99" t="str">
        <f>VLOOKUP(E56,VIP!$A$2:$O8179,8,FALSE)</f>
        <v>Si</v>
      </c>
      <c r="K56" s="99" t="str">
        <f>VLOOKUP(E56,VIP!$A$2:$O11753,6,0)</f>
        <v>NO</v>
      </c>
      <c r="L56" s="110" t="s">
        <v>2228</v>
      </c>
      <c r="M56" s="109" t="s">
        <v>2473</v>
      </c>
      <c r="N56" s="106" t="s">
        <v>2481</v>
      </c>
      <c r="O56" s="104" t="s">
        <v>2484</v>
      </c>
      <c r="P56" s="104"/>
      <c r="Q56" s="109" t="s">
        <v>2228</v>
      </c>
    </row>
    <row r="57" spans="1:17" ht="18" x14ac:dyDescent="0.25">
      <c r="A57" s="85" t="str">
        <f>VLOOKUP(E57,'LISTADO ATM'!$A$2:$C$894,3,0)</f>
        <v>DISTRITO NACIONAL</v>
      </c>
      <c r="B57" s="116">
        <v>335765337</v>
      </c>
      <c r="C57" s="105">
        <v>44211.742673611108</v>
      </c>
      <c r="D57" s="104" t="s">
        <v>2189</v>
      </c>
      <c r="E57" s="100">
        <v>917</v>
      </c>
      <c r="F57" s="85" t="str">
        <f>VLOOKUP(E57,VIP!$A$2:$O11342,2,0)</f>
        <v>DRBR01B</v>
      </c>
      <c r="G57" s="99" t="str">
        <f>VLOOKUP(E57,'LISTADO ATM'!$A$2:$B$893,2,0)</f>
        <v xml:space="preserve">ATM Oficina Los Mina </v>
      </c>
      <c r="H57" s="99" t="str">
        <f>VLOOKUP(E57,VIP!$A$2:$O16263,7,FALSE)</f>
        <v>Si</v>
      </c>
      <c r="I57" s="99" t="str">
        <f>VLOOKUP(E57,VIP!$A$2:$O8228,8,FALSE)</f>
        <v>Si</v>
      </c>
      <c r="J57" s="99" t="str">
        <f>VLOOKUP(E57,VIP!$A$2:$O8178,8,FALSE)</f>
        <v>Si</v>
      </c>
      <c r="K57" s="99" t="str">
        <f>VLOOKUP(E57,VIP!$A$2:$O11752,6,0)</f>
        <v>NO</v>
      </c>
      <c r="L57" s="110" t="s">
        <v>2228</v>
      </c>
      <c r="M57" s="109" t="s">
        <v>2473</v>
      </c>
      <c r="N57" s="106" t="s">
        <v>2481</v>
      </c>
      <c r="O57" s="104" t="s">
        <v>2484</v>
      </c>
      <c r="P57" s="104"/>
      <c r="Q57" s="109" t="s">
        <v>2228</v>
      </c>
    </row>
    <row r="58" spans="1:17" ht="18" x14ac:dyDescent="0.25">
      <c r="A58" s="85" t="str">
        <f>VLOOKUP(E58,'LISTADO ATM'!$A$2:$C$894,3,0)</f>
        <v>SUR</v>
      </c>
      <c r="B58" s="116">
        <v>335765346</v>
      </c>
      <c r="C58" s="105">
        <v>44211.77238425926</v>
      </c>
      <c r="D58" s="104" t="s">
        <v>2189</v>
      </c>
      <c r="E58" s="100">
        <v>873</v>
      </c>
      <c r="F58" s="85" t="str">
        <f>VLOOKUP(E58,VIP!$A$2:$O11341,2,0)</f>
        <v>DRBR873</v>
      </c>
      <c r="G58" s="99" t="str">
        <f>VLOOKUP(E58,'LISTADO ATM'!$A$2:$B$893,2,0)</f>
        <v xml:space="preserve">ATM Centro de Caja San Cristóbal II </v>
      </c>
      <c r="H58" s="99" t="str">
        <f>VLOOKUP(E58,VIP!$A$2:$O16262,7,FALSE)</f>
        <v>Si</v>
      </c>
      <c r="I58" s="99" t="str">
        <f>VLOOKUP(E58,VIP!$A$2:$O8227,8,FALSE)</f>
        <v>Si</v>
      </c>
      <c r="J58" s="99" t="str">
        <f>VLOOKUP(E58,VIP!$A$2:$O8177,8,FALSE)</f>
        <v>Si</v>
      </c>
      <c r="K58" s="99" t="str">
        <f>VLOOKUP(E58,VIP!$A$2:$O11751,6,0)</f>
        <v>SI</v>
      </c>
      <c r="L58" s="110" t="s">
        <v>2228</v>
      </c>
      <c r="M58" s="109" t="s">
        <v>2473</v>
      </c>
      <c r="N58" s="106" t="s">
        <v>2481</v>
      </c>
      <c r="O58" s="104" t="s">
        <v>2484</v>
      </c>
      <c r="P58" s="104"/>
      <c r="Q58" s="109" t="s">
        <v>2228</v>
      </c>
    </row>
    <row r="59" spans="1:17" ht="18" x14ac:dyDescent="0.25">
      <c r="A59" s="85" t="str">
        <f>VLOOKUP(E59,'LISTADO ATM'!$A$2:$C$894,3,0)</f>
        <v>NORTE</v>
      </c>
      <c r="B59" s="116">
        <v>335765354</v>
      </c>
      <c r="C59" s="105">
        <v>44211.782222222224</v>
      </c>
      <c r="D59" s="104" t="s">
        <v>2190</v>
      </c>
      <c r="E59" s="100">
        <v>862</v>
      </c>
      <c r="F59" s="85" t="str">
        <f>VLOOKUP(E59,VIP!$A$2:$O11340,2,0)</f>
        <v>DRBR862</v>
      </c>
      <c r="G59" s="99" t="str">
        <f>VLOOKUP(E59,'LISTADO ATM'!$A$2:$B$893,2,0)</f>
        <v xml:space="preserve">ATM S/M Doble A (Sabaneta) </v>
      </c>
      <c r="H59" s="99" t="str">
        <f>VLOOKUP(E59,VIP!$A$2:$O16261,7,FALSE)</f>
        <v>Si</v>
      </c>
      <c r="I59" s="99" t="str">
        <f>VLOOKUP(E59,VIP!$A$2:$O8226,8,FALSE)</f>
        <v>Si</v>
      </c>
      <c r="J59" s="99" t="str">
        <f>VLOOKUP(E59,VIP!$A$2:$O8176,8,FALSE)</f>
        <v>Si</v>
      </c>
      <c r="K59" s="99" t="str">
        <f>VLOOKUP(E59,VIP!$A$2:$O11750,6,0)</f>
        <v>NO</v>
      </c>
      <c r="L59" s="110" t="s">
        <v>2441</v>
      </c>
      <c r="M59" s="109" t="s">
        <v>2473</v>
      </c>
      <c r="N59" s="106" t="s">
        <v>2481</v>
      </c>
      <c r="O59" s="104" t="s">
        <v>2493</v>
      </c>
      <c r="P59" s="109" t="s">
        <v>2504</v>
      </c>
      <c r="Q59" s="109" t="s">
        <v>2441</v>
      </c>
    </row>
    <row r="60" spans="1:17" ht="18" x14ac:dyDescent="0.25">
      <c r="A60" s="85" t="str">
        <f>VLOOKUP(E60,'LISTADO ATM'!$A$2:$C$894,3,0)</f>
        <v>DISTRITO NACIONAL</v>
      </c>
      <c r="B60" s="116">
        <v>335765360</v>
      </c>
      <c r="C60" s="105">
        <v>44211.79859953704</v>
      </c>
      <c r="D60" s="104" t="s">
        <v>2189</v>
      </c>
      <c r="E60" s="100">
        <v>769</v>
      </c>
      <c r="F60" s="85" t="str">
        <f>VLOOKUP(E60,VIP!$A$2:$O11339,2,0)</f>
        <v>DRBR769</v>
      </c>
      <c r="G60" s="99" t="str">
        <f>VLOOKUP(E60,'LISTADO ATM'!$A$2:$B$893,2,0)</f>
        <v>ATM UNP Pablo Mella Morales</v>
      </c>
      <c r="H60" s="99" t="str">
        <f>VLOOKUP(E60,VIP!$A$2:$O16260,7,FALSE)</f>
        <v>Si</v>
      </c>
      <c r="I60" s="99" t="str">
        <f>VLOOKUP(E60,VIP!$A$2:$O8225,8,FALSE)</f>
        <v>Si</v>
      </c>
      <c r="J60" s="99" t="str">
        <f>VLOOKUP(E60,VIP!$A$2:$O8175,8,FALSE)</f>
        <v>Si</v>
      </c>
      <c r="K60" s="99" t="str">
        <f>VLOOKUP(E60,VIP!$A$2:$O11749,6,0)</f>
        <v>NO</v>
      </c>
      <c r="L60" s="110" t="s">
        <v>2228</v>
      </c>
      <c r="M60" s="109" t="s">
        <v>2473</v>
      </c>
      <c r="N60" s="106" t="s">
        <v>2481</v>
      </c>
      <c r="O60" s="104" t="s">
        <v>2484</v>
      </c>
      <c r="P60" s="104"/>
      <c r="Q60" s="109" t="s">
        <v>2228</v>
      </c>
    </row>
    <row r="61" spans="1:17" ht="18" x14ac:dyDescent="0.25">
      <c r="A61" s="85" t="str">
        <f>VLOOKUP(E61,'LISTADO ATM'!$A$2:$C$894,3,0)</f>
        <v>DISTRITO NACIONAL</v>
      </c>
      <c r="B61" s="116">
        <v>335765361</v>
      </c>
      <c r="C61" s="105">
        <v>44211.799884259257</v>
      </c>
      <c r="D61" s="104" t="s">
        <v>2189</v>
      </c>
      <c r="E61" s="100">
        <v>902</v>
      </c>
      <c r="F61" s="85" t="str">
        <f>VLOOKUP(E61,VIP!$A$2:$O11338,2,0)</f>
        <v>DRBR16A</v>
      </c>
      <c r="G61" s="99" t="str">
        <f>VLOOKUP(E61,'LISTADO ATM'!$A$2:$B$893,2,0)</f>
        <v xml:space="preserve">ATM Oficina Plaza Florida </v>
      </c>
      <c r="H61" s="99" t="str">
        <f>VLOOKUP(E61,VIP!$A$2:$O16259,7,FALSE)</f>
        <v>Si</v>
      </c>
      <c r="I61" s="99" t="str">
        <f>VLOOKUP(E61,VIP!$A$2:$O8224,8,FALSE)</f>
        <v>Si</v>
      </c>
      <c r="J61" s="99" t="str">
        <f>VLOOKUP(E61,VIP!$A$2:$O8174,8,FALSE)</f>
        <v>Si</v>
      </c>
      <c r="K61" s="99" t="str">
        <f>VLOOKUP(E61,VIP!$A$2:$O11748,6,0)</f>
        <v>NO</v>
      </c>
      <c r="L61" s="110" t="s">
        <v>2228</v>
      </c>
      <c r="M61" s="109" t="s">
        <v>2473</v>
      </c>
      <c r="N61" s="106" t="s">
        <v>2481</v>
      </c>
      <c r="O61" s="104" t="s">
        <v>2484</v>
      </c>
      <c r="P61" s="104"/>
      <c r="Q61" s="109" t="s">
        <v>2228</v>
      </c>
    </row>
    <row r="62" spans="1:17" ht="18" x14ac:dyDescent="0.25">
      <c r="A62" s="85" t="str">
        <f>VLOOKUP(E62,'LISTADO ATM'!$A$2:$C$894,3,0)</f>
        <v>DISTRITO NACIONAL</v>
      </c>
      <c r="B62" s="116">
        <v>335765362</v>
      </c>
      <c r="C62" s="105">
        <v>44211.800543981481</v>
      </c>
      <c r="D62" s="104" t="s">
        <v>2189</v>
      </c>
      <c r="E62" s="100">
        <v>240</v>
      </c>
      <c r="F62" s="85" t="str">
        <f>VLOOKUP(E62,VIP!$A$2:$O11337,2,0)</f>
        <v>DRBR24D</v>
      </c>
      <c r="G62" s="99" t="str">
        <f>VLOOKUP(E62,'LISTADO ATM'!$A$2:$B$893,2,0)</f>
        <v xml:space="preserve">ATM Oficina Carrefour I </v>
      </c>
      <c r="H62" s="99" t="str">
        <f>VLOOKUP(E62,VIP!$A$2:$O16258,7,FALSE)</f>
        <v>Si</v>
      </c>
      <c r="I62" s="99" t="str">
        <f>VLOOKUP(E62,VIP!$A$2:$O8223,8,FALSE)</f>
        <v>Si</v>
      </c>
      <c r="J62" s="99" t="str">
        <f>VLOOKUP(E62,VIP!$A$2:$O8173,8,FALSE)</f>
        <v>Si</v>
      </c>
      <c r="K62" s="99" t="str">
        <f>VLOOKUP(E62,VIP!$A$2:$O11747,6,0)</f>
        <v>SI</v>
      </c>
      <c r="L62" s="110" t="s">
        <v>2228</v>
      </c>
      <c r="M62" s="109" t="s">
        <v>2473</v>
      </c>
      <c r="N62" s="106" t="s">
        <v>2481</v>
      </c>
      <c r="O62" s="104" t="s">
        <v>2484</v>
      </c>
      <c r="P62" s="104"/>
      <c r="Q62" s="109" t="s">
        <v>2228</v>
      </c>
    </row>
    <row r="63" spans="1:17" ht="18" x14ac:dyDescent="0.25">
      <c r="A63" s="85" t="str">
        <f>VLOOKUP(E63,'LISTADO ATM'!$A$2:$C$894,3,0)</f>
        <v>DISTRITO NACIONAL</v>
      </c>
      <c r="B63" s="116">
        <v>335765363</v>
      </c>
      <c r="C63" s="105">
        <v>44211.801145833335</v>
      </c>
      <c r="D63" s="104" t="s">
        <v>2189</v>
      </c>
      <c r="E63" s="100">
        <v>915</v>
      </c>
      <c r="F63" s="85" t="str">
        <f>VLOOKUP(E63,VIP!$A$2:$O11336,2,0)</f>
        <v>DRBR24F</v>
      </c>
      <c r="G63" s="99" t="str">
        <f>VLOOKUP(E63,'LISTADO ATM'!$A$2:$B$893,2,0)</f>
        <v xml:space="preserve">ATM Multicentro La Sirena Aut. Duarte </v>
      </c>
      <c r="H63" s="99" t="str">
        <f>VLOOKUP(E63,VIP!$A$2:$O16257,7,FALSE)</f>
        <v>Si</v>
      </c>
      <c r="I63" s="99" t="str">
        <f>VLOOKUP(E63,VIP!$A$2:$O8222,8,FALSE)</f>
        <v>Si</v>
      </c>
      <c r="J63" s="99" t="str">
        <f>VLOOKUP(E63,VIP!$A$2:$O8172,8,FALSE)</f>
        <v>Si</v>
      </c>
      <c r="K63" s="99" t="str">
        <f>VLOOKUP(E63,VIP!$A$2:$O11746,6,0)</f>
        <v>SI</v>
      </c>
      <c r="L63" s="110" t="s">
        <v>2228</v>
      </c>
      <c r="M63" s="109" t="s">
        <v>2473</v>
      </c>
      <c r="N63" s="106" t="s">
        <v>2481</v>
      </c>
      <c r="O63" s="104" t="s">
        <v>2484</v>
      </c>
      <c r="P63" s="104"/>
      <c r="Q63" s="109" t="s">
        <v>2228</v>
      </c>
    </row>
    <row r="64" spans="1:17" ht="18" x14ac:dyDescent="0.25">
      <c r="A64" s="85" t="str">
        <f>VLOOKUP(E64,'LISTADO ATM'!$A$2:$C$894,3,0)</f>
        <v>NORTE</v>
      </c>
      <c r="B64" s="116">
        <v>335765364</v>
      </c>
      <c r="C64" s="105">
        <v>44211.803414351853</v>
      </c>
      <c r="D64" s="104" t="s">
        <v>2190</v>
      </c>
      <c r="E64" s="100">
        <v>151</v>
      </c>
      <c r="F64" s="85" t="str">
        <f>VLOOKUP(E64,VIP!$A$2:$O11335,2,0)</f>
        <v>DRBR151</v>
      </c>
      <c r="G64" s="99" t="str">
        <f>VLOOKUP(E64,'LISTADO ATM'!$A$2:$B$893,2,0)</f>
        <v xml:space="preserve">ATM Oficina Nagua </v>
      </c>
      <c r="H64" s="99" t="str">
        <f>VLOOKUP(E64,VIP!$A$2:$O16256,7,FALSE)</f>
        <v>Si</v>
      </c>
      <c r="I64" s="99" t="str">
        <f>VLOOKUP(E64,VIP!$A$2:$O8221,8,FALSE)</f>
        <v>Si</v>
      </c>
      <c r="J64" s="99" t="str">
        <f>VLOOKUP(E64,VIP!$A$2:$O8171,8,FALSE)</f>
        <v>Si</v>
      </c>
      <c r="K64" s="99" t="str">
        <f>VLOOKUP(E64,VIP!$A$2:$O11745,6,0)</f>
        <v>SI</v>
      </c>
      <c r="L64" s="110" t="s">
        <v>2228</v>
      </c>
      <c r="M64" s="109" t="s">
        <v>2473</v>
      </c>
      <c r="N64" s="106" t="s">
        <v>2481</v>
      </c>
      <c r="O64" s="104" t="s">
        <v>2482</v>
      </c>
      <c r="P64" s="104"/>
      <c r="Q64" s="109" t="s">
        <v>2228</v>
      </c>
    </row>
    <row r="65" spans="1:17" ht="18" x14ac:dyDescent="0.25">
      <c r="A65" s="85" t="str">
        <f>VLOOKUP(E65,'LISTADO ATM'!$A$2:$C$894,3,0)</f>
        <v>DISTRITO NACIONAL</v>
      </c>
      <c r="B65" s="116">
        <v>335765366</v>
      </c>
      <c r="C65" s="105">
        <v>44211.805034722223</v>
      </c>
      <c r="D65" s="104" t="s">
        <v>2189</v>
      </c>
      <c r="E65" s="100">
        <v>542</v>
      </c>
      <c r="F65" s="85" t="str">
        <f>VLOOKUP(E65,VIP!$A$2:$O11334,2,0)</f>
        <v>DRBR542</v>
      </c>
      <c r="G65" s="99" t="str">
        <f>VLOOKUP(E65,'LISTADO ATM'!$A$2:$B$893,2,0)</f>
        <v>ATM S/M la Cadena Carretera Mella</v>
      </c>
      <c r="H65" s="99" t="str">
        <f>VLOOKUP(E65,VIP!$A$2:$O16255,7,FALSE)</f>
        <v>NO</v>
      </c>
      <c r="I65" s="99" t="str">
        <f>VLOOKUP(E65,VIP!$A$2:$O8220,8,FALSE)</f>
        <v>SI</v>
      </c>
      <c r="J65" s="99" t="str">
        <f>VLOOKUP(E65,VIP!$A$2:$O8170,8,FALSE)</f>
        <v>SI</v>
      </c>
      <c r="K65" s="99" t="str">
        <f>VLOOKUP(E65,VIP!$A$2:$O11744,6,0)</f>
        <v>NO</v>
      </c>
      <c r="L65" s="110" t="s">
        <v>2228</v>
      </c>
      <c r="M65" s="109" t="s">
        <v>2473</v>
      </c>
      <c r="N65" s="106" t="s">
        <v>2481</v>
      </c>
      <c r="O65" s="104" t="s">
        <v>2484</v>
      </c>
      <c r="P65" s="104"/>
      <c r="Q65" s="109" t="s">
        <v>2228</v>
      </c>
    </row>
    <row r="66" spans="1:17" ht="18" x14ac:dyDescent="0.25">
      <c r="A66" s="85" t="str">
        <f>VLOOKUP(E66,'LISTADO ATM'!$A$2:$C$894,3,0)</f>
        <v>NORTE</v>
      </c>
      <c r="B66" s="116">
        <v>335765367</v>
      </c>
      <c r="C66" s="105">
        <v>44211.80572916667</v>
      </c>
      <c r="D66" s="104" t="s">
        <v>2190</v>
      </c>
      <c r="E66" s="100">
        <v>245</v>
      </c>
      <c r="F66" s="85" t="str">
        <f>VLOOKUP(E66,VIP!$A$2:$O11333,2,0)</f>
        <v>DRBR245</v>
      </c>
      <c r="G66" s="99" t="str">
        <f>VLOOKUP(E66,'LISTADO ATM'!$A$2:$B$893,2,0)</f>
        <v>ATM Boombah Zona Franca Victor Mera</v>
      </c>
      <c r="H66" s="99" t="str">
        <f>VLOOKUP(E66,VIP!$A$2:$O16254,7,FALSE)</f>
        <v>Si</v>
      </c>
      <c r="I66" s="99" t="str">
        <f>VLOOKUP(E66,VIP!$A$2:$O8219,8,FALSE)</f>
        <v>Si</v>
      </c>
      <c r="J66" s="99" t="str">
        <f>VLOOKUP(E66,VIP!$A$2:$O8169,8,FALSE)</f>
        <v>Si</v>
      </c>
      <c r="K66" s="99" t="str">
        <f>VLOOKUP(E66,VIP!$A$2:$O11743,6,0)</f>
        <v>NO</v>
      </c>
      <c r="L66" s="110" t="s">
        <v>2228</v>
      </c>
      <c r="M66" s="109" t="s">
        <v>2473</v>
      </c>
      <c r="N66" s="106" t="s">
        <v>2481</v>
      </c>
      <c r="O66" s="104" t="s">
        <v>2493</v>
      </c>
      <c r="P66" s="104"/>
      <c r="Q66" s="109" t="s">
        <v>2228</v>
      </c>
    </row>
    <row r="67" spans="1:17" ht="18" x14ac:dyDescent="0.25">
      <c r="A67" s="85" t="str">
        <f>VLOOKUP(E67,'LISTADO ATM'!$A$2:$C$894,3,0)</f>
        <v>NORTE</v>
      </c>
      <c r="B67" s="116">
        <v>335765368</v>
      </c>
      <c r="C67" s="105">
        <v>44211.806030092594</v>
      </c>
      <c r="D67" s="104" t="s">
        <v>2190</v>
      </c>
      <c r="E67" s="100">
        <v>854</v>
      </c>
      <c r="F67" s="85" t="str">
        <f>VLOOKUP(E67,VIP!$A$2:$O11332,2,0)</f>
        <v>DRBR854</v>
      </c>
      <c r="G67" s="99" t="str">
        <f>VLOOKUP(E67,'LISTADO ATM'!$A$2:$B$893,2,0)</f>
        <v xml:space="preserve">ATM Centro Comercial Blanco Batista </v>
      </c>
      <c r="H67" s="99" t="str">
        <f>VLOOKUP(E67,VIP!$A$2:$O16253,7,FALSE)</f>
        <v>Si</v>
      </c>
      <c r="I67" s="99" t="str">
        <f>VLOOKUP(E67,VIP!$A$2:$O8218,8,FALSE)</f>
        <v>Si</v>
      </c>
      <c r="J67" s="99" t="str">
        <f>VLOOKUP(E67,VIP!$A$2:$O8168,8,FALSE)</f>
        <v>Si</v>
      </c>
      <c r="K67" s="99" t="str">
        <f>VLOOKUP(E67,VIP!$A$2:$O11742,6,0)</f>
        <v>NO</v>
      </c>
      <c r="L67" s="110" t="s">
        <v>2228</v>
      </c>
      <c r="M67" s="109" t="s">
        <v>2473</v>
      </c>
      <c r="N67" s="106" t="s">
        <v>2481</v>
      </c>
      <c r="O67" s="104" t="s">
        <v>2482</v>
      </c>
      <c r="P67" s="104"/>
      <c r="Q67" s="109" t="s">
        <v>2228</v>
      </c>
    </row>
    <row r="68" spans="1:17" ht="18" x14ac:dyDescent="0.25">
      <c r="A68" s="85" t="str">
        <f>VLOOKUP(E68,'LISTADO ATM'!$A$2:$C$894,3,0)</f>
        <v>ESTE</v>
      </c>
      <c r="B68" s="116">
        <v>335765370</v>
      </c>
      <c r="C68" s="105">
        <v>44211.811655092592</v>
      </c>
      <c r="D68" s="104" t="s">
        <v>2189</v>
      </c>
      <c r="E68" s="100">
        <v>843</v>
      </c>
      <c r="F68" s="85" t="str">
        <f>VLOOKUP(E68,VIP!$A$2:$O11346,2,0)</f>
        <v>DRBR843</v>
      </c>
      <c r="G68" s="99" t="str">
        <f>VLOOKUP(E68,'LISTADO ATM'!$A$2:$B$893,2,0)</f>
        <v xml:space="preserve">ATM Oficina Romana Centro </v>
      </c>
      <c r="H68" s="99" t="str">
        <f>VLOOKUP(E68,VIP!$A$2:$O16267,7,FALSE)</f>
        <v>Si</v>
      </c>
      <c r="I68" s="99" t="str">
        <f>VLOOKUP(E68,VIP!$A$2:$O8232,8,FALSE)</f>
        <v>Si</v>
      </c>
      <c r="J68" s="99" t="str">
        <f>VLOOKUP(E68,VIP!$A$2:$O8182,8,FALSE)</f>
        <v>Si</v>
      </c>
      <c r="K68" s="99" t="str">
        <f>VLOOKUP(E68,VIP!$A$2:$O11756,6,0)</f>
        <v>NO</v>
      </c>
      <c r="L68" s="110" t="s">
        <v>2463</v>
      </c>
      <c r="M68" s="109" t="s">
        <v>2473</v>
      </c>
      <c r="N68" s="106" t="s">
        <v>2481</v>
      </c>
      <c r="O68" s="104" t="s">
        <v>2484</v>
      </c>
      <c r="P68" s="104"/>
      <c r="Q68" s="109" t="s">
        <v>2463</v>
      </c>
    </row>
    <row r="69" spans="1:17" ht="18" x14ac:dyDescent="0.25">
      <c r="A69" s="85" t="str">
        <f>VLOOKUP(E69,'LISTADO ATM'!$A$2:$C$894,3,0)</f>
        <v>DISTRITO NACIONAL</v>
      </c>
      <c r="B69" s="116">
        <v>335765371</v>
      </c>
      <c r="C69" s="105">
        <v>44211.821527777778</v>
      </c>
      <c r="D69" s="104" t="s">
        <v>2189</v>
      </c>
      <c r="E69" s="100">
        <v>918</v>
      </c>
      <c r="F69" s="85" t="str">
        <f>VLOOKUP(E69,VIP!$A$2:$O11345,2,0)</f>
        <v>DRBR918</v>
      </c>
      <c r="G69" s="99" t="str">
        <f>VLOOKUP(E69,'LISTADO ATM'!$A$2:$B$893,2,0)</f>
        <v xml:space="preserve">ATM S/M Liverpool de la Jacobo Majluta </v>
      </c>
      <c r="H69" s="99" t="str">
        <f>VLOOKUP(E69,VIP!$A$2:$O16266,7,FALSE)</f>
        <v>Si</v>
      </c>
      <c r="I69" s="99" t="str">
        <f>VLOOKUP(E69,VIP!$A$2:$O8231,8,FALSE)</f>
        <v>Si</v>
      </c>
      <c r="J69" s="99" t="str">
        <f>VLOOKUP(E69,VIP!$A$2:$O8181,8,FALSE)</f>
        <v>Si</v>
      </c>
      <c r="K69" s="99" t="str">
        <f>VLOOKUP(E69,VIP!$A$2:$O11755,6,0)</f>
        <v>NO</v>
      </c>
      <c r="L69" s="110" t="s">
        <v>2254</v>
      </c>
      <c r="M69" s="109" t="s">
        <v>2473</v>
      </c>
      <c r="N69" s="106" t="s">
        <v>2481</v>
      </c>
      <c r="O69" s="104" t="s">
        <v>2484</v>
      </c>
      <c r="P69" s="104"/>
      <c r="Q69" s="109" t="s">
        <v>2254</v>
      </c>
    </row>
    <row r="70" spans="1:17" ht="18" x14ac:dyDescent="0.25">
      <c r="A70" s="85" t="str">
        <f>VLOOKUP(E70,'LISTADO ATM'!$A$2:$C$894,3,0)</f>
        <v>DISTRITO NACIONAL</v>
      </c>
      <c r="B70" s="116">
        <v>335765374</v>
      </c>
      <c r="C70" s="105">
        <v>44211.839791666665</v>
      </c>
      <c r="D70" s="104" t="s">
        <v>2477</v>
      </c>
      <c r="E70" s="100">
        <v>377</v>
      </c>
      <c r="F70" s="85" t="str">
        <f>VLOOKUP(E70,VIP!$A$2:$O11344,2,0)</f>
        <v>DRBR377</v>
      </c>
      <c r="G70" s="99" t="str">
        <f>VLOOKUP(E70,'LISTADO ATM'!$A$2:$B$893,2,0)</f>
        <v>ATM Estación del Metro Eduardo Brito</v>
      </c>
      <c r="H70" s="99" t="str">
        <f>VLOOKUP(E70,VIP!$A$2:$O16265,7,FALSE)</f>
        <v>Si</v>
      </c>
      <c r="I70" s="99" t="str">
        <f>VLOOKUP(E70,VIP!$A$2:$O8230,8,FALSE)</f>
        <v>Si</v>
      </c>
      <c r="J70" s="99" t="str">
        <f>VLOOKUP(E70,VIP!$A$2:$O8180,8,FALSE)</f>
        <v>Si</v>
      </c>
      <c r="K70" s="99" t="str">
        <f>VLOOKUP(E70,VIP!$A$2:$O11754,6,0)</f>
        <v>NO</v>
      </c>
      <c r="L70" s="110" t="s">
        <v>2430</v>
      </c>
      <c r="M70" s="109" t="s">
        <v>2473</v>
      </c>
      <c r="N70" s="106" t="s">
        <v>2481</v>
      </c>
      <c r="O70" s="104" t="s">
        <v>2483</v>
      </c>
      <c r="P70" s="104"/>
      <c r="Q70" s="109" t="s">
        <v>2430</v>
      </c>
    </row>
    <row r="71" spans="1:17" ht="18" x14ac:dyDescent="0.25">
      <c r="A71" s="85" t="str">
        <f>VLOOKUP(E71,'LISTADO ATM'!$A$2:$C$894,3,0)</f>
        <v>NORTE</v>
      </c>
      <c r="B71" s="116">
        <v>335765375</v>
      </c>
      <c r="C71" s="105">
        <v>44211.840358796297</v>
      </c>
      <c r="D71" s="104" t="s">
        <v>2190</v>
      </c>
      <c r="E71" s="100">
        <v>528</v>
      </c>
      <c r="F71" s="85" t="str">
        <f>VLOOKUP(E71,VIP!$A$2:$O11343,2,0)</f>
        <v>DRBR284</v>
      </c>
      <c r="G71" s="99" t="str">
        <f>VLOOKUP(E71,'LISTADO ATM'!$A$2:$B$893,2,0)</f>
        <v xml:space="preserve">ATM Ferretería Ochoa (Santiago) </v>
      </c>
      <c r="H71" s="99" t="str">
        <f>VLOOKUP(E71,VIP!$A$2:$O16264,7,FALSE)</f>
        <v>Si</v>
      </c>
      <c r="I71" s="99" t="str">
        <f>VLOOKUP(E71,VIP!$A$2:$O8229,8,FALSE)</f>
        <v>Si</v>
      </c>
      <c r="J71" s="99" t="str">
        <f>VLOOKUP(E71,VIP!$A$2:$O8179,8,FALSE)</f>
        <v>Si</v>
      </c>
      <c r="K71" s="99" t="str">
        <f>VLOOKUP(E71,VIP!$A$2:$O11753,6,0)</f>
        <v>NO</v>
      </c>
      <c r="L71" s="110" t="s">
        <v>2228</v>
      </c>
      <c r="M71" s="109" t="s">
        <v>2473</v>
      </c>
      <c r="N71" s="106" t="s">
        <v>2481</v>
      </c>
      <c r="O71" s="104" t="s">
        <v>2482</v>
      </c>
      <c r="P71" s="104"/>
      <c r="Q71" s="109" t="s">
        <v>2228</v>
      </c>
    </row>
    <row r="72" spans="1:17" ht="18" x14ac:dyDescent="0.25">
      <c r="A72" s="85" t="str">
        <f>VLOOKUP(E72,'LISTADO ATM'!$A$2:$C$894,3,0)</f>
        <v>DISTRITO NACIONAL</v>
      </c>
      <c r="B72" s="116">
        <v>335765376</v>
      </c>
      <c r="C72" s="105">
        <v>44211.841238425928</v>
      </c>
      <c r="D72" s="104" t="s">
        <v>2477</v>
      </c>
      <c r="E72" s="100">
        <v>416</v>
      </c>
      <c r="F72" s="85" t="str">
        <f>VLOOKUP(E72,VIP!$A$2:$O11342,2,0)</f>
        <v>DRBR416</v>
      </c>
      <c r="G72" s="99" t="str">
        <f>VLOOKUP(E72,'LISTADO ATM'!$A$2:$B$893,2,0)</f>
        <v xml:space="preserve">ATM Autobanco San Martín II </v>
      </c>
      <c r="H72" s="99" t="str">
        <f>VLOOKUP(E72,VIP!$A$2:$O16263,7,FALSE)</f>
        <v>Si</v>
      </c>
      <c r="I72" s="99" t="str">
        <f>VLOOKUP(E72,VIP!$A$2:$O8228,8,FALSE)</f>
        <v>Si</v>
      </c>
      <c r="J72" s="99" t="str">
        <f>VLOOKUP(E72,VIP!$A$2:$O8178,8,FALSE)</f>
        <v>Si</v>
      </c>
      <c r="K72" s="99" t="str">
        <f>VLOOKUP(E72,VIP!$A$2:$O11752,6,0)</f>
        <v>NO</v>
      </c>
      <c r="L72" s="110" t="s">
        <v>2466</v>
      </c>
      <c r="M72" s="109" t="s">
        <v>2473</v>
      </c>
      <c r="N72" s="106" t="s">
        <v>2481</v>
      </c>
      <c r="O72" s="104" t="s">
        <v>2483</v>
      </c>
      <c r="P72" s="104"/>
      <c r="Q72" s="109" t="s">
        <v>2466</v>
      </c>
    </row>
    <row r="73" spans="1:17" ht="18" x14ac:dyDescent="0.25">
      <c r="A73" s="85" t="str">
        <f>VLOOKUP(E73,'LISTADO ATM'!$A$2:$C$894,3,0)</f>
        <v>ESTE</v>
      </c>
      <c r="B73" s="116">
        <v>335765377</v>
      </c>
      <c r="C73" s="105">
        <v>44211.844780092593</v>
      </c>
      <c r="D73" s="104" t="s">
        <v>2189</v>
      </c>
      <c r="E73" s="100">
        <v>158</v>
      </c>
      <c r="F73" s="85" t="str">
        <f>VLOOKUP(E73,VIP!$A$2:$O11341,2,0)</f>
        <v>DRBR158</v>
      </c>
      <c r="G73" s="99" t="str">
        <f>VLOOKUP(E73,'LISTADO ATM'!$A$2:$B$893,2,0)</f>
        <v xml:space="preserve">ATM Oficina Romana Norte </v>
      </c>
      <c r="H73" s="99" t="str">
        <f>VLOOKUP(E73,VIP!$A$2:$O16262,7,FALSE)</f>
        <v>Si</v>
      </c>
      <c r="I73" s="99" t="str">
        <f>VLOOKUP(E73,VIP!$A$2:$O8227,8,FALSE)</f>
        <v>Si</v>
      </c>
      <c r="J73" s="99" t="str">
        <f>VLOOKUP(E73,VIP!$A$2:$O8177,8,FALSE)</f>
        <v>Si</v>
      </c>
      <c r="K73" s="99" t="str">
        <f>VLOOKUP(E73,VIP!$A$2:$O11751,6,0)</f>
        <v>SI</v>
      </c>
      <c r="L73" s="110" t="s">
        <v>2463</v>
      </c>
      <c r="M73" s="109" t="s">
        <v>2473</v>
      </c>
      <c r="N73" s="106" t="s">
        <v>2481</v>
      </c>
      <c r="O73" s="104" t="s">
        <v>2484</v>
      </c>
      <c r="P73" s="104"/>
      <c r="Q73" s="109" t="s">
        <v>2463</v>
      </c>
    </row>
    <row r="74" spans="1:17" ht="18" x14ac:dyDescent="0.25">
      <c r="A74" s="85" t="str">
        <f>VLOOKUP(E74,'LISTADO ATM'!$A$2:$C$894,3,0)</f>
        <v>DISTRITO NACIONAL</v>
      </c>
      <c r="B74" s="116">
        <v>335765378</v>
      </c>
      <c r="C74" s="105">
        <v>44211.845520833333</v>
      </c>
      <c r="D74" s="104" t="s">
        <v>2189</v>
      </c>
      <c r="E74" s="100">
        <v>420</v>
      </c>
      <c r="F74" s="85" t="str">
        <f>VLOOKUP(E74,VIP!$A$2:$O11340,2,0)</f>
        <v>DRBR420</v>
      </c>
      <c r="G74" s="99" t="str">
        <f>VLOOKUP(E74,'LISTADO ATM'!$A$2:$B$893,2,0)</f>
        <v xml:space="preserve">ATM DGII Av. Lincoln </v>
      </c>
      <c r="H74" s="99" t="str">
        <f>VLOOKUP(E74,VIP!$A$2:$O16261,7,FALSE)</f>
        <v>Si</v>
      </c>
      <c r="I74" s="99" t="str">
        <f>VLOOKUP(E74,VIP!$A$2:$O8226,8,FALSE)</f>
        <v>Si</v>
      </c>
      <c r="J74" s="99" t="str">
        <f>VLOOKUP(E74,VIP!$A$2:$O8176,8,FALSE)</f>
        <v>Si</v>
      </c>
      <c r="K74" s="99" t="str">
        <f>VLOOKUP(E74,VIP!$A$2:$O11750,6,0)</f>
        <v>NO</v>
      </c>
      <c r="L74" s="110" t="s">
        <v>2463</v>
      </c>
      <c r="M74" s="109" t="s">
        <v>2473</v>
      </c>
      <c r="N74" s="106" t="s">
        <v>2481</v>
      </c>
      <c r="O74" s="104" t="s">
        <v>2484</v>
      </c>
      <c r="P74" s="104"/>
      <c r="Q74" s="109" t="s">
        <v>2463</v>
      </c>
    </row>
    <row r="75" spans="1:17" ht="18" x14ac:dyDescent="0.25">
      <c r="A75" s="85" t="str">
        <f>VLOOKUP(E75,'LISTADO ATM'!$A$2:$C$894,3,0)</f>
        <v>DISTRITO NACIONAL</v>
      </c>
      <c r="B75" s="116">
        <v>335765386</v>
      </c>
      <c r="C75" s="105">
        <v>44211.882141203707</v>
      </c>
      <c r="D75" s="104" t="s">
        <v>2477</v>
      </c>
      <c r="E75" s="100">
        <v>993</v>
      </c>
      <c r="F75" s="85" t="str">
        <f>VLOOKUP(E75,VIP!$A$2:$O11339,2,0)</f>
        <v>DRBR993</v>
      </c>
      <c r="G75" s="99" t="str">
        <f>VLOOKUP(E75,'LISTADO ATM'!$A$2:$B$893,2,0)</f>
        <v xml:space="preserve">ATM Centro Medico Integral II </v>
      </c>
      <c r="H75" s="99" t="str">
        <f>VLOOKUP(E75,VIP!$A$2:$O16260,7,FALSE)</f>
        <v>Si</v>
      </c>
      <c r="I75" s="99" t="str">
        <f>VLOOKUP(E75,VIP!$A$2:$O8225,8,FALSE)</f>
        <v>Si</v>
      </c>
      <c r="J75" s="99" t="str">
        <f>VLOOKUP(E75,VIP!$A$2:$O8175,8,FALSE)</f>
        <v>Si</v>
      </c>
      <c r="K75" s="99" t="str">
        <f>VLOOKUP(E75,VIP!$A$2:$O11749,6,0)</f>
        <v>NO</v>
      </c>
      <c r="L75" s="110" t="s">
        <v>2466</v>
      </c>
      <c r="M75" s="109" t="s">
        <v>2473</v>
      </c>
      <c r="N75" s="106" t="s">
        <v>2481</v>
      </c>
      <c r="O75" s="104" t="s">
        <v>2483</v>
      </c>
      <c r="P75" s="104"/>
      <c r="Q75" s="109" t="s">
        <v>2466</v>
      </c>
    </row>
    <row r="76" spans="1:17" ht="18" x14ac:dyDescent="0.25">
      <c r="A76" s="85" t="str">
        <f>VLOOKUP(E76,'LISTADO ATM'!$A$2:$C$894,3,0)</f>
        <v>ESTE</v>
      </c>
      <c r="B76" s="116">
        <v>335765390</v>
      </c>
      <c r="C76" s="105">
        <v>44211.890486111108</v>
      </c>
      <c r="D76" s="104" t="s">
        <v>2189</v>
      </c>
      <c r="E76" s="100">
        <v>204</v>
      </c>
      <c r="F76" s="85" t="str">
        <f>VLOOKUP(E76,VIP!$A$2:$O11338,2,0)</f>
        <v>DRBR204</v>
      </c>
      <c r="G76" s="99" t="str">
        <f>VLOOKUP(E76,'LISTADO ATM'!$A$2:$B$893,2,0)</f>
        <v>ATM Hotel Dominicus II</v>
      </c>
      <c r="H76" s="99" t="str">
        <f>VLOOKUP(E76,VIP!$A$2:$O16259,7,FALSE)</f>
        <v>Si</v>
      </c>
      <c r="I76" s="99" t="str">
        <f>VLOOKUP(E76,VIP!$A$2:$O8224,8,FALSE)</f>
        <v>Si</v>
      </c>
      <c r="J76" s="99" t="str">
        <f>VLOOKUP(E76,VIP!$A$2:$O8174,8,FALSE)</f>
        <v>Si</v>
      </c>
      <c r="K76" s="99" t="str">
        <f>VLOOKUP(E76,VIP!$A$2:$O11748,6,0)</f>
        <v>NO</v>
      </c>
      <c r="L76" s="110" t="s">
        <v>2463</v>
      </c>
      <c r="M76" s="109" t="s">
        <v>2473</v>
      </c>
      <c r="N76" s="106" t="s">
        <v>2481</v>
      </c>
      <c r="O76" s="104" t="s">
        <v>2484</v>
      </c>
      <c r="P76" s="104"/>
      <c r="Q76" s="109" t="s">
        <v>2463</v>
      </c>
    </row>
    <row r="77" spans="1:17" ht="18" x14ac:dyDescent="0.25">
      <c r="A77" s="85" t="str">
        <f>VLOOKUP(E77,'LISTADO ATM'!$A$2:$C$894,3,0)</f>
        <v>NORTE</v>
      </c>
      <c r="B77" s="116">
        <v>335765392</v>
      </c>
      <c r="C77" s="105">
        <v>44211.891400462962</v>
      </c>
      <c r="D77" s="104" t="s">
        <v>2190</v>
      </c>
      <c r="E77" s="100">
        <v>261</v>
      </c>
      <c r="F77" s="85" t="str">
        <f>VLOOKUP(E77,VIP!$A$2:$O11337,2,0)</f>
        <v>DRBR261</v>
      </c>
      <c r="G77" s="99" t="str">
        <f>VLOOKUP(E77,'LISTADO ATM'!$A$2:$B$893,2,0)</f>
        <v xml:space="preserve">ATM UNP Aeropuerto Cibao (Santiago) </v>
      </c>
      <c r="H77" s="99" t="str">
        <f>VLOOKUP(E77,VIP!$A$2:$O16258,7,FALSE)</f>
        <v>Si</v>
      </c>
      <c r="I77" s="99" t="str">
        <f>VLOOKUP(E77,VIP!$A$2:$O8223,8,FALSE)</f>
        <v>Si</v>
      </c>
      <c r="J77" s="99" t="str">
        <f>VLOOKUP(E77,VIP!$A$2:$O8173,8,FALSE)</f>
        <v>Si</v>
      </c>
      <c r="K77" s="99" t="str">
        <f>VLOOKUP(E77,VIP!$A$2:$O11747,6,0)</f>
        <v>NO</v>
      </c>
      <c r="L77" s="110" t="s">
        <v>2228</v>
      </c>
      <c r="M77" s="109" t="s">
        <v>2473</v>
      </c>
      <c r="N77" s="106" t="s">
        <v>2481</v>
      </c>
      <c r="O77" s="104" t="s">
        <v>2493</v>
      </c>
      <c r="P77" s="104"/>
      <c r="Q77" s="109" t="s">
        <v>2228</v>
      </c>
    </row>
    <row r="78" spans="1:17" ht="18" x14ac:dyDescent="0.25">
      <c r="A78" s="85" t="str">
        <f>VLOOKUP(E78,'LISTADO ATM'!$A$2:$C$894,3,0)</f>
        <v>DISTRITO NACIONAL</v>
      </c>
      <c r="B78" s="116">
        <v>335765393</v>
      </c>
      <c r="C78" s="105">
        <v>44211.896863425929</v>
      </c>
      <c r="D78" s="104" t="s">
        <v>2477</v>
      </c>
      <c r="E78" s="100">
        <v>629</v>
      </c>
      <c r="F78" s="85" t="str">
        <f>VLOOKUP(E78,VIP!$A$2:$O11336,2,0)</f>
        <v>DRBR24M</v>
      </c>
      <c r="G78" s="99" t="str">
        <f>VLOOKUP(E78,'LISTADO ATM'!$A$2:$B$893,2,0)</f>
        <v xml:space="preserve">ATM Oficina Americana Independencia I </v>
      </c>
      <c r="H78" s="99" t="str">
        <f>VLOOKUP(E78,VIP!$A$2:$O16257,7,FALSE)</f>
        <v>Si</v>
      </c>
      <c r="I78" s="99" t="str">
        <f>VLOOKUP(E78,VIP!$A$2:$O8222,8,FALSE)</f>
        <v>Si</v>
      </c>
      <c r="J78" s="99" t="str">
        <f>VLOOKUP(E78,VIP!$A$2:$O8172,8,FALSE)</f>
        <v>Si</v>
      </c>
      <c r="K78" s="99" t="str">
        <f>VLOOKUP(E78,VIP!$A$2:$O11746,6,0)</f>
        <v>SI</v>
      </c>
      <c r="L78" s="110" t="s">
        <v>2430</v>
      </c>
      <c r="M78" s="109" t="s">
        <v>2473</v>
      </c>
      <c r="N78" s="106" t="s">
        <v>2481</v>
      </c>
      <c r="O78" s="104" t="s">
        <v>2483</v>
      </c>
      <c r="P78" s="104"/>
      <c r="Q78" s="109" t="s">
        <v>2430</v>
      </c>
    </row>
    <row r="79" spans="1:17" ht="18" x14ac:dyDescent="0.25">
      <c r="A79" s="85" t="str">
        <f>VLOOKUP(E79,'LISTADO ATM'!$A$2:$C$894,3,0)</f>
        <v>DISTRITO NACIONAL</v>
      </c>
      <c r="B79" s="116">
        <v>335765394</v>
      </c>
      <c r="C79" s="105">
        <v>44211.899502314816</v>
      </c>
      <c r="D79" s="104" t="s">
        <v>2477</v>
      </c>
      <c r="E79" s="100">
        <v>714</v>
      </c>
      <c r="F79" s="85" t="str">
        <f>VLOOKUP(E79,VIP!$A$2:$O11335,2,0)</f>
        <v>DRBR16M</v>
      </c>
      <c r="G79" s="99" t="str">
        <f>VLOOKUP(E79,'LISTADO ATM'!$A$2:$B$893,2,0)</f>
        <v xml:space="preserve">ATM Hospital de Herrera </v>
      </c>
      <c r="H79" s="99" t="str">
        <f>VLOOKUP(E79,VIP!$A$2:$O16256,7,FALSE)</f>
        <v>Si</v>
      </c>
      <c r="I79" s="99" t="str">
        <f>VLOOKUP(E79,VIP!$A$2:$O8221,8,FALSE)</f>
        <v>Si</v>
      </c>
      <c r="J79" s="99" t="str">
        <f>VLOOKUP(E79,VIP!$A$2:$O8171,8,FALSE)</f>
        <v>Si</v>
      </c>
      <c r="K79" s="99" t="str">
        <f>VLOOKUP(E79,VIP!$A$2:$O11745,6,0)</f>
        <v>NO</v>
      </c>
      <c r="L79" s="110" t="s">
        <v>2430</v>
      </c>
      <c r="M79" s="109" t="s">
        <v>2473</v>
      </c>
      <c r="N79" s="106" t="s">
        <v>2481</v>
      </c>
      <c r="O79" s="104" t="s">
        <v>2483</v>
      </c>
      <c r="P79" s="104"/>
      <c r="Q79" s="109" t="s">
        <v>2430</v>
      </c>
    </row>
    <row r="80" spans="1:17" ht="18" x14ac:dyDescent="0.25">
      <c r="A80" s="85" t="str">
        <f>VLOOKUP(E80,'LISTADO ATM'!$A$2:$C$894,3,0)</f>
        <v>DISTRITO NACIONAL</v>
      </c>
      <c r="B80" s="116">
        <v>335765395</v>
      </c>
      <c r="C80" s="105">
        <v>44211.904178240744</v>
      </c>
      <c r="D80" s="104" t="s">
        <v>2477</v>
      </c>
      <c r="E80" s="100">
        <v>801</v>
      </c>
      <c r="F80" s="85" t="str">
        <f>VLOOKUP(E80,VIP!$A$2:$O11334,2,0)</f>
        <v>DRBR801</v>
      </c>
      <c r="G80" s="99" t="str">
        <f>VLOOKUP(E80,'LISTADO ATM'!$A$2:$B$893,2,0)</f>
        <v xml:space="preserve">ATM Galería 360 Food Court </v>
      </c>
      <c r="H80" s="99" t="str">
        <f>VLOOKUP(E80,VIP!$A$2:$O16255,7,FALSE)</f>
        <v>Si</v>
      </c>
      <c r="I80" s="99" t="str">
        <f>VLOOKUP(E80,VIP!$A$2:$O8220,8,FALSE)</f>
        <v>Si</v>
      </c>
      <c r="J80" s="99" t="str">
        <f>VLOOKUP(E80,VIP!$A$2:$O8170,8,FALSE)</f>
        <v>Si</v>
      </c>
      <c r="K80" s="99" t="str">
        <f>VLOOKUP(E80,VIP!$A$2:$O11744,6,0)</f>
        <v>SI</v>
      </c>
      <c r="L80" s="110" t="s">
        <v>2466</v>
      </c>
      <c r="M80" s="109" t="s">
        <v>2473</v>
      </c>
      <c r="N80" s="106" t="s">
        <v>2481</v>
      </c>
      <c r="O80" s="104" t="s">
        <v>2483</v>
      </c>
      <c r="P80" s="104"/>
      <c r="Q80" s="109" t="s">
        <v>2466</v>
      </c>
    </row>
    <row r="81" spans="1:17" ht="18" x14ac:dyDescent="0.25">
      <c r="A81" s="85" t="str">
        <f>VLOOKUP(E81,'LISTADO ATM'!$A$2:$C$894,3,0)</f>
        <v>SUR</v>
      </c>
      <c r="B81" s="116">
        <v>335765396</v>
      </c>
      <c r="C81" s="105">
        <v>44211.910254629627</v>
      </c>
      <c r="D81" s="104" t="s">
        <v>2477</v>
      </c>
      <c r="E81" s="100">
        <v>995</v>
      </c>
      <c r="F81" s="85" t="str">
        <f>VLOOKUP(E81,VIP!$A$2:$O11333,2,0)</f>
        <v>DRBR545</v>
      </c>
      <c r="G81" s="99" t="str">
        <f>VLOOKUP(E81,'LISTADO ATM'!$A$2:$B$893,2,0)</f>
        <v xml:space="preserve">ATM Oficina San Cristobal III (Lobby) </v>
      </c>
      <c r="H81" s="99" t="str">
        <f>VLOOKUP(E81,VIP!$A$2:$O16254,7,FALSE)</f>
        <v>Si</v>
      </c>
      <c r="I81" s="99" t="str">
        <f>VLOOKUP(E81,VIP!$A$2:$O8219,8,FALSE)</f>
        <v>No</v>
      </c>
      <c r="J81" s="99" t="str">
        <f>VLOOKUP(E81,VIP!$A$2:$O8169,8,FALSE)</f>
        <v>No</v>
      </c>
      <c r="K81" s="99" t="str">
        <f>VLOOKUP(E81,VIP!$A$2:$O11743,6,0)</f>
        <v>NO</v>
      </c>
      <c r="L81" s="110" t="s">
        <v>2430</v>
      </c>
      <c r="M81" s="109" t="s">
        <v>2473</v>
      </c>
      <c r="N81" s="106" t="s">
        <v>2481</v>
      </c>
      <c r="O81" s="104" t="s">
        <v>2483</v>
      </c>
      <c r="P81" s="104"/>
      <c r="Q81" s="109" t="s">
        <v>2430</v>
      </c>
    </row>
    <row r="82" spans="1:17" ht="18" x14ac:dyDescent="0.25">
      <c r="A82" s="85" t="str">
        <f>VLOOKUP(E82,'LISTADO ATM'!$A$2:$C$894,3,0)</f>
        <v>ESTE</v>
      </c>
      <c r="B82" s="116">
        <v>335765398</v>
      </c>
      <c r="C82" s="105">
        <v>44211.956944444442</v>
      </c>
      <c r="D82" s="104" t="s">
        <v>2189</v>
      </c>
      <c r="E82" s="100">
        <v>822</v>
      </c>
      <c r="F82" s="85" t="str">
        <f>VLOOKUP(E82,VIP!$A$2:$O11334,2,0)</f>
        <v>DRBR822</v>
      </c>
      <c r="G82" s="99" t="str">
        <f>VLOOKUP(E82,'LISTADO ATM'!$A$2:$B$893,2,0)</f>
        <v xml:space="preserve">ATM INDUSPALMA </v>
      </c>
      <c r="H82" s="99" t="str">
        <f>VLOOKUP(E82,VIP!$A$2:$O16255,7,FALSE)</f>
        <v>Si</v>
      </c>
      <c r="I82" s="99" t="str">
        <f>VLOOKUP(E82,VIP!$A$2:$O8220,8,FALSE)</f>
        <v>Si</v>
      </c>
      <c r="J82" s="99" t="str">
        <f>VLOOKUP(E82,VIP!$A$2:$O8170,8,FALSE)</f>
        <v>Si</v>
      </c>
      <c r="K82" s="99" t="str">
        <f>VLOOKUP(E82,VIP!$A$2:$O11744,6,0)</f>
        <v>NO</v>
      </c>
      <c r="L82" s="110" t="s">
        <v>2254</v>
      </c>
      <c r="M82" s="109" t="s">
        <v>2473</v>
      </c>
      <c r="N82" s="106" t="s">
        <v>2481</v>
      </c>
      <c r="O82" s="104" t="s">
        <v>2484</v>
      </c>
      <c r="P82" s="104"/>
      <c r="Q82" s="109" t="s">
        <v>2254</v>
      </c>
    </row>
    <row r="83" spans="1:17" s="87" customFormat="1" ht="18" x14ac:dyDescent="0.25">
      <c r="A83" s="85" t="str">
        <f>VLOOKUP(E83,'LISTADO ATM'!$A$2:$C$894,3,0)</f>
        <v>ESTE</v>
      </c>
      <c r="B83" s="116" t="s">
        <v>2508</v>
      </c>
      <c r="C83" s="105">
        <v>44212.235925925925</v>
      </c>
      <c r="D83" s="104" t="s">
        <v>2189</v>
      </c>
      <c r="E83" s="100">
        <v>776</v>
      </c>
      <c r="F83" s="85" t="str">
        <f>VLOOKUP(E83,VIP!$A$2:$O11335,2,0)</f>
        <v>DRBR03D</v>
      </c>
      <c r="G83" s="99" t="str">
        <f>VLOOKUP(E83,'LISTADO ATM'!$A$2:$B$893,2,0)</f>
        <v xml:space="preserve">ATM Oficina Monte Plata </v>
      </c>
      <c r="H83" s="99" t="str">
        <f>VLOOKUP(E83,VIP!$A$2:$O16256,7,FALSE)</f>
        <v>Si</v>
      </c>
      <c r="I83" s="99" t="str">
        <f>VLOOKUP(E83,VIP!$A$2:$O8221,8,FALSE)</f>
        <v>Si</v>
      </c>
      <c r="J83" s="99" t="str">
        <f>VLOOKUP(E83,VIP!$A$2:$O8171,8,FALSE)</f>
        <v>Si</v>
      </c>
      <c r="K83" s="99" t="str">
        <f>VLOOKUP(E83,VIP!$A$2:$O11745,6,0)</f>
        <v>SI</v>
      </c>
      <c r="L83" s="110" t="s">
        <v>2254</v>
      </c>
      <c r="M83" s="109" t="s">
        <v>2473</v>
      </c>
      <c r="N83" s="106" t="s">
        <v>2481</v>
      </c>
      <c r="O83" s="104" t="s">
        <v>2484</v>
      </c>
      <c r="P83" s="104"/>
      <c r="Q83" s="109" t="s">
        <v>2254</v>
      </c>
    </row>
    <row r="84" spans="1:17" s="87" customFormat="1" ht="18" x14ac:dyDescent="0.25">
      <c r="A84" s="85" t="str">
        <f>VLOOKUP(E84,'LISTADO ATM'!$A$2:$C$894,3,0)</f>
        <v>NORTE</v>
      </c>
      <c r="B84" s="116" t="s">
        <v>2509</v>
      </c>
      <c r="C84" s="105">
        <v>44212.232766203706</v>
      </c>
      <c r="D84" s="104" t="s">
        <v>2190</v>
      </c>
      <c r="E84" s="100">
        <v>98</v>
      </c>
      <c r="F84" s="85" t="str">
        <f>VLOOKUP(E84,VIP!$A$2:$O11336,2,0)</f>
        <v>DRBR098</v>
      </c>
      <c r="G84" s="99" t="str">
        <f>VLOOKUP(E84,'LISTADO ATM'!$A$2:$B$893,2,0)</f>
        <v xml:space="preserve">ATM UNP Pimentel </v>
      </c>
      <c r="H84" s="99" t="str">
        <f>VLOOKUP(E84,VIP!$A$2:$O16257,7,FALSE)</f>
        <v>Si</v>
      </c>
      <c r="I84" s="99" t="str">
        <f>VLOOKUP(E84,VIP!$A$2:$O8222,8,FALSE)</f>
        <v>Si</v>
      </c>
      <c r="J84" s="99" t="str">
        <f>VLOOKUP(E84,VIP!$A$2:$O8172,8,FALSE)</f>
        <v>Si</v>
      </c>
      <c r="K84" s="99" t="str">
        <f>VLOOKUP(E84,VIP!$A$2:$O11746,6,0)</f>
        <v>NO</v>
      </c>
      <c r="L84" s="110" t="s">
        <v>2254</v>
      </c>
      <c r="M84" s="109" t="s">
        <v>2473</v>
      </c>
      <c r="N84" s="106" t="s">
        <v>2481</v>
      </c>
      <c r="O84" s="104" t="s">
        <v>2493</v>
      </c>
      <c r="P84" s="104"/>
      <c r="Q84" s="109" t="s">
        <v>2254</v>
      </c>
    </row>
    <row r="85" spans="1:17" s="87" customFormat="1" ht="18" x14ac:dyDescent="0.25">
      <c r="A85" s="85" t="str">
        <f>VLOOKUP(E85,'LISTADO ATM'!$A$2:$C$894,3,0)</f>
        <v>SUR</v>
      </c>
      <c r="B85" s="116" t="s">
        <v>2510</v>
      </c>
      <c r="C85" s="105">
        <v>44212.230740740742</v>
      </c>
      <c r="D85" s="104" t="s">
        <v>2189</v>
      </c>
      <c r="E85" s="100">
        <v>311</v>
      </c>
      <c r="F85" s="85" t="str">
        <f>VLOOKUP(E85,VIP!$A$2:$O11337,2,0)</f>
        <v>DRBR311</v>
      </c>
      <c r="G85" s="99" t="str">
        <f>VLOOKUP(E85,'LISTADO ATM'!$A$2:$B$893,2,0)</f>
        <v>ATM Plaza Eroski</v>
      </c>
      <c r="H85" s="99" t="str">
        <f>VLOOKUP(E85,VIP!$A$2:$O16258,7,FALSE)</f>
        <v>Si</v>
      </c>
      <c r="I85" s="99" t="str">
        <f>VLOOKUP(E85,VIP!$A$2:$O8223,8,FALSE)</f>
        <v>Si</v>
      </c>
      <c r="J85" s="99" t="str">
        <f>VLOOKUP(E85,VIP!$A$2:$O8173,8,FALSE)</f>
        <v>Si</v>
      </c>
      <c r="K85" s="99" t="str">
        <f>VLOOKUP(E85,VIP!$A$2:$O11747,6,0)</f>
        <v>NO</v>
      </c>
      <c r="L85" s="110" t="s">
        <v>2254</v>
      </c>
      <c r="M85" s="109" t="s">
        <v>2473</v>
      </c>
      <c r="N85" s="106" t="s">
        <v>2481</v>
      </c>
      <c r="O85" s="104" t="s">
        <v>2484</v>
      </c>
      <c r="P85" s="104"/>
      <c r="Q85" s="109" t="s">
        <v>2254</v>
      </c>
    </row>
    <row r="86" spans="1:17" s="87" customFormat="1" ht="18" x14ac:dyDescent="0.25">
      <c r="A86" s="85" t="str">
        <f>VLOOKUP(E86,'LISTADO ATM'!$A$2:$C$894,3,0)</f>
        <v>DISTRITO NACIONAL</v>
      </c>
      <c r="B86" s="116" t="s">
        <v>2511</v>
      </c>
      <c r="C86" s="105">
        <v>44212.123773148145</v>
      </c>
      <c r="D86" s="104" t="s">
        <v>2477</v>
      </c>
      <c r="E86" s="100">
        <v>183</v>
      </c>
      <c r="F86" s="85" t="str">
        <f>VLOOKUP(E86,VIP!$A$2:$O11338,2,0)</f>
        <v>DRBR183</v>
      </c>
      <c r="G86" s="99" t="str">
        <f>VLOOKUP(E86,'LISTADO ATM'!$A$2:$B$893,2,0)</f>
        <v>ATM Estación Nativa Km. 22 Aut. Duarte.</v>
      </c>
      <c r="H86" s="99" t="str">
        <f>VLOOKUP(E86,VIP!$A$2:$O16259,7,FALSE)</f>
        <v>N/A</v>
      </c>
      <c r="I86" s="99" t="str">
        <f>VLOOKUP(E86,VIP!$A$2:$O8224,8,FALSE)</f>
        <v>N/A</v>
      </c>
      <c r="J86" s="99" t="str">
        <f>VLOOKUP(E86,VIP!$A$2:$O8174,8,FALSE)</f>
        <v>N/A</v>
      </c>
      <c r="K86" s="99" t="str">
        <f>VLOOKUP(E86,VIP!$A$2:$O11748,6,0)</f>
        <v>N/A</v>
      </c>
      <c r="L86" s="110" t="s">
        <v>2430</v>
      </c>
      <c r="M86" s="109" t="s">
        <v>2473</v>
      </c>
      <c r="N86" s="106" t="s">
        <v>2481</v>
      </c>
      <c r="O86" s="104" t="s">
        <v>2483</v>
      </c>
      <c r="P86" s="104"/>
      <c r="Q86" s="109" t="s">
        <v>2430</v>
      </c>
    </row>
  </sheetData>
  <autoFilter ref="A4:Q45">
    <sortState ref="A5:Q82">
      <sortCondition ref="M4:M4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7:B1048576 B1:B21">
    <cfRule type="duplicateValues" dxfId="363" priority="306304"/>
  </conditionalFormatting>
  <conditionalFormatting sqref="B87:B1048576 B5:B21">
    <cfRule type="duplicateValues" dxfId="362" priority="306308"/>
  </conditionalFormatting>
  <conditionalFormatting sqref="B87:B1048576 B1:B21">
    <cfRule type="duplicateValues" dxfId="361" priority="306311"/>
    <cfRule type="duplicateValues" dxfId="360" priority="306312"/>
    <cfRule type="duplicateValues" dxfId="359" priority="306313"/>
  </conditionalFormatting>
  <conditionalFormatting sqref="B87:B1048576 B1:B21">
    <cfRule type="duplicateValues" dxfId="358" priority="306323"/>
    <cfRule type="duplicateValues" dxfId="357" priority="306324"/>
  </conditionalFormatting>
  <conditionalFormatting sqref="B87:B1048576 B5:B21">
    <cfRule type="duplicateValues" dxfId="356" priority="306331"/>
    <cfRule type="duplicateValues" dxfId="355" priority="306332"/>
    <cfRule type="duplicateValues" dxfId="354" priority="306333"/>
  </conditionalFormatting>
  <conditionalFormatting sqref="B87:B1048576">
    <cfRule type="duplicateValues" dxfId="353" priority="410"/>
  </conditionalFormatting>
  <conditionalFormatting sqref="E1:E82 E87:E1048576">
    <cfRule type="duplicateValues" dxfId="352" priority="264"/>
    <cfRule type="duplicateValues" dxfId="351" priority="265"/>
  </conditionalFormatting>
  <conditionalFormatting sqref="E5:E82 E87:E1048576">
    <cfRule type="duplicateValues" dxfId="350" priority="315528"/>
    <cfRule type="duplicateValues" dxfId="349" priority="315529"/>
  </conditionalFormatting>
  <conditionalFormatting sqref="E5:E82 E87:E1048576">
    <cfRule type="duplicateValues" dxfId="348" priority="315536"/>
  </conditionalFormatting>
  <conditionalFormatting sqref="E1:E82 E87:E1048576">
    <cfRule type="duplicateValues" dxfId="347" priority="315540"/>
    <cfRule type="duplicateValues" dxfId="346" priority="315541"/>
    <cfRule type="duplicateValues" dxfId="345" priority="315542"/>
  </conditionalFormatting>
  <conditionalFormatting sqref="E5:E82 E87:E1048576">
    <cfRule type="duplicateValues" dxfId="344" priority="315552"/>
    <cfRule type="duplicateValues" dxfId="343" priority="315553"/>
    <cfRule type="duplicateValues" dxfId="342" priority="315554"/>
  </conditionalFormatting>
  <conditionalFormatting sqref="E1:E82 E87:E1048576">
    <cfRule type="duplicateValues" dxfId="341" priority="315564"/>
  </conditionalFormatting>
  <conditionalFormatting sqref="B22:B45">
    <cfRule type="duplicateValues" dxfId="340" priority="144"/>
  </conditionalFormatting>
  <conditionalFormatting sqref="B22:B45">
    <cfRule type="duplicateValues" dxfId="339" priority="143"/>
  </conditionalFormatting>
  <conditionalFormatting sqref="B22:B45">
    <cfRule type="duplicateValues" dxfId="338" priority="140"/>
    <cfRule type="duplicateValues" dxfId="337" priority="141"/>
    <cfRule type="duplicateValues" dxfId="336" priority="142"/>
  </conditionalFormatting>
  <conditionalFormatting sqref="B22:B45">
    <cfRule type="duplicateValues" dxfId="335" priority="138"/>
    <cfRule type="duplicateValues" dxfId="334" priority="139"/>
  </conditionalFormatting>
  <conditionalFormatting sqref="B22:B45">
    <cfRule type="duplicateValues" dxfId="333" priority="135"/>
    <cfRule type="duplicateValues" dxfId="332" priority="136"/>
    <cfRule type="duplicateValues" dxfId="331" priority="137"/>
  </conditionalFormatting>
  <conditionalFormatting sqref="B22:B45">
    <cfRule type="duplicateValues" dxfId="330" priority="134"/>
  </conditionalFormatting>
  <conditionalFormatting sqref="B22:B45">
    <cfRule type="duplicateValues" dxfId="329" priority="133"/>
  </conditionalFormatting>
  <conditionalFormatting sqref="B22:B45">
    <cfRule type="duplicateValues" dxfId="328" priority="130"/>
    <cfRule type="duplicateValues" dxfId="327" priority="131"/>
    <cfRule type="duplicateValues" dxfId="326" priority="132"/>
  </conditionalFormatting>
  <conditionalFormatting sqref="B22:B45">
    <cfRule type="duplicateValues" dxfId="325" priority="128"/>
    <cfRule type="duplicateValues" dxfId="324" priority="129"/>
  </conditionalFormatting>
  <conditionalFormatting sqref="B22:B45">
    <cfRule type="duplicateValues" dxfId="323" priority="126"/>
    <cfRule type="duplicateValues" dxfId="322" priority="127"/>
  </conditionalFormatting>
  <conditionalFormatting sqref="B46:B58">
    <cfRule type="duplicateValues" dxfId="321" priority="125"/>
  </conditionalFormatting>
  <conditionalFormatting sqref="B46:B58">
    <cfRule type="duplicateValues" dxfId="320" priority="124"/>
  </conditionalFormatting>
  <conditionalFormatting sqref="B46:B58">
    <cfRule type="duplicateValues" dxfId="319" priority="121"/>
    <cfRule type="duplicateValues" dxfId="318" priority="122"/>
    <cfRule type="duplicateValues" dxfId="317" priority="123"/>
  </conditionalFormatting>
  <conditionalFormatting sqref="B46:B58">
    <cfRule type="duplicateValues" dxfId="316" priority="119"/>
    <cfRule type="duplicateValues" dxfId="315" priority="120"/>
  </conditionalFormatting>
  <conditionalFormatting sqref="B46:B58">
    <cfRule type="duplicateValues" dxfId="314" priority="116"/>
    <cfRule type="duplicateValues" dxfId="313" priority="117"/>
    <cfRule type="duplicateValues" dxfId="312" priority="118"/>
  </conditionalFormatting>
  <conditionalFormatting sqref="B46:B58">
    <cfRule type="duplicateValues" dxfId="311" priority="115"/>
  </conditionalFormatting>
  <conditionalFormatting sqref="B46:B58">
    <cfRule type="duplicateValues" dxfId="310" priority="114"/>
  </conditionalFormatting>
  <conditionalFormatting sqref="B46:B58">
    <cfRule type="duplicateValues" dxfId="309" priority="111"/>
    <cfRule type="duplicateValues" dxfId="308" priority="112"/>
    <cfRule type="duplicateValues" dxfId="307" priority="113"/>
  </conditionalFormatting>
  <conditionalFormatting sqref="B46:B58">
    <cfRule type="duplicateValues" dxfId="306" priority="109"/>
    <cfRule type="duplicateValues" dxfId="305" priority="110"/>
  </conditionalFormatting>
  <conditionalFormatting sqref="B46:B58">
    <cfRule type="duplicateValues" dxfId="304" priority="107"/>
    <cfRule type="duplicateValues" dxfId="303" priority="108"/>
  </conditionalFormatting>
  <conditionalFormatting sqref="B59:B67">
    <cfRule type="duplicateValues" dxfId="302" priority="106"/>
  </conditionalFormatting>
  <conditionalFormatting sqref="B59:B67">
    <cfRule type="duplicateValues" dxfId="301" priority="105"/>
  </conditionalFormatting>
  <conditionalFormatting sqref="B59:B67">
    <cfRule type="duplicateValues" dxfId="300" priority="102"/>
    <cfRule type="duplicateValues" dxfId="299" priority="103"/>
    <cfRule type="duplicateValues" dxfId="298" priority="104"/>
  </conditionalFormatting>
  <conditionalFormatting sqref="B59:B67">
    <cfRule type="duplicateValues" dxfId="297" priority="100"/>
    <cfRule type="duplicateValues" dxfId="296" priority="101"/>
  </conditionalFormatting>
  <conditionalFormatting sqref="B59:B67">
    <cfRule type="duplicateValues" dxfId="295" priority="97"/>
    <cfRule type="duplicateValues" dxfId="294" priority="98"/>
    <cfRule type="duplicateValues" dxfId="293" priority="99"/>
  </conditionalFormatting>
  <conditionalFormatting sqref="B59:B67">
    <cfRule type="duplicateValues" dxfId="292" priority="96"/>
  </conditionalFormatting>
  <conditionalFormatting sqref="B59:B67">
    <cfRule type="duplicateValues" dxfId="291" priority="95"/>
  </conditionalFormatting>
  <conditionalFormatting sqref="B59:B67">
    <cfRule type="duplicateValues" dxfId="290" priority="92"/>
    <cfRule type="duplicateValues" dxfId="289" priority="93"/>
    <cfRule type="duplicateValues" dxfId="288" priority="94"/>
  </conditionalFormatting>
  <conditionalFormatting sqref="B59:B67">
    <cfRule type="duplicateValues" dxfId="287" priority="90"/>
    <cfRule type="duplicateValues" dxfId="286" priority="91"/>
  </conditionalFormatting>
  <conditionalFormatting sqref="B59:B67">
    <cfRule type="duplicateValues" dxfId="285" priority="88"/>
    <cfRule type="duplicateValues" dxfId="284" priority="89"/>
  </conditionalFormatting>
  <conditionalFormatting sqref="B68:B81">
    <cfRule type="duplicateValues" dxfId="283" priority="87"/>
  </conditionalFormatting>
  <conditionalFormatting sqref="B68:B81">
    <cfRule type="duplicateValues" dxfId="282" priority="86"/>
  </conditionalFormatting>
  <conditionalFormatting sqref="B68:B81">
    <cfRule type="duplicateValues" dxfId="281" priority="83"/>
    <cfRule type="duplicateValues" dxfId="280" priority="84"/>
    <cfRule type="duplicateValues" dxfId="279" priority="85"/>
  </conditionalFormatting>
  <conditionalFormatting sqref="B68:B81">
    <cfRule type="duplicateValues" dxfId="278" priority="81"/>
    <cfRule type="duplicateValues" dxfId="277" priority="82"/>
  </conditionalFormatting>
  <conditionalFormatting sqref="B68:B81">
    <cfRule type="duplicateValues" dxfId="276" priority="78"/>
    <cfRule type="duplicateValues" dxfId="275" priority="79"/>
    <cfRule type="duplicateValues" dxfId="274" priority="80"/>
  </conditionalFormatting>
  <conditionalFormatting sqref="B68:B81">
    <cfRule type="duplicateValues" dxfId="273" priority="77"/>
  </conditionalFormatting>
  <conditionalFormatting sqref="B68:B81">
    <cfRule type="duplicateValues" dxfId="272" priority="76"/>
  </conditionalFormatting>
  <conditionalFormatting sqref="B68:B81">
    <cfRule type="duplicateValues" dxfId="271" priority="73"/>
    <cfRule type="duplicateValues" dxfId="270" priority="74"/>
    <cfRule type="duplicateValues" dxfId="269" priority="75"/>
  </conditionalFormatting>
  <conditionalFormatting sqref="B68:B81">
    <cfRule type="duplicateValues" dxfId="268" priority="71"/>
    <cfRule type="duplicateValues" dxfId="267" priority="72"/>
  </conditionalFormatting>
  <conditionalFormatting sqref="B68:B81">
    <cfRule type="duplicateValues" dxfId="266" priority="69"/>
    <cfRule type="duplicateValues" dxfId="265" priority="70"/>
  </conditionalFormatting>
  <conditionalFormatting sqref="E82">
    <cfRule type="duplicateValues" dxfId="264" priority="68"/>
  </conditionalFormatting>
  <conditionalFormatting sqref="E82">
    <cfRule type="duplicateValues" dxfId="263" priority="66"/>
    <cfRule type="duplicateValues" dxfId="262" priority="67"/>
  </conditionalFormatting>
  <conditionalFormatting sqref="E82">
    <cfRule type="duplicateValues" dxfId="261" priority="64"/>
    <cfRule type="duplicateValues" dxfId="260" priority="65"/>
  </conditionalFormatting>
  <conditionalFormatting sqref="E82">
    <cfRule type="duplicateValues" dxfId="259" priority="63"/>
  </conditionalFormatting>
  <conditionalFormatting sqref="E82">
    <cfRule type="duplicateValues" dxfId="258" priority="60"/>
    <cfRule type="duplicateValues" dxfId="257" priority="61"/>
    <cfRule type="duplicateValues" dxfId="256" priority="62"/>
  </conditionalFormatting>
  <conditionalFormatting sqref="B82">
    <cfRule type="duplicateValues" dxfId="255" priority="59"/>
  </conditionalFormatting>
  <conditionalFormatting sqref="B82">
    <cfRule type="duplicateValues" dxfId="254" priority="58"/>
  </conditionalFormatting>
  <conditionalFormatting sqref="B82">
    <cfRule type="duplicateValues" dxfId="253" priority="55"/>
    <cfRule type="duplicateValues" dxfId="252" priority="56"/>
    <cfRule type="duplicateValues" dxfId="251" priority="57"/>
  </conditionalFormatting>
  <conditionalFormatting sqref="B82">
    <cfRule type="duplicateValues" dxfId="250" priority="53"/>
    <cfRule type="duplicateValues" dxfId="249" priority="54"/>
  </conditionalFormatting>
  <conditionalFormatting sqref="B82">
    <cfRule type="duplicateValues" dxfId="248" priority="50"/>
    <cfRule type="duplicateValues" dxfId="247" priority="51"/>
    <cfRule type="duplicateValues" dxfId="246" priority="52"/>
  </conditionalFormatting>
  <conditionalFormatting sqref="B82">
    <cfRule type="duplicateValues" dxfId="245" priority="49"/>
  </conditionalFormatting>
  <conditionalFormatting sqref="B82">
    <cfRule type="duplicateValues" dxfId="244" priority="48"/>
  </conditionalFormatting>
  <conditionalFormatting sqref="B82">
    <cfRule type="duplicateValues" dxfId="243" priority="45"/>
    <cfRule type="duplicateValues" dxfId="242" priority="46"/>
    <cfRule type="duplicateValues" dxfId="241" priority="47"/>
  </conditionalFormatting>
  <conditionalFormatting sqref="B82">
    <cfRule type="duplicateValues" dxfId="240" priority="43"/>
    <cfRule type="duplicateValues" dxfId="239" priority="44"/>
  </conditionalFormatting>
  <conditionalFormatting sqref="B82">
    <cfRule type="duplicateValues" dxfId="238" priority="41"/>
    <cfRule type="duplicateValues" dxfId="237" priority="42"/>
  </conditionalFormatting>
  <conditionalFormatting sqref="B5:B21">
    <cfRule type="duplicateValues" dxfId="236" priority="317634"/>
  </conditionalFormatting>
  <conditionalFormatting sqref="B5:B21">
    <cfRule type="duplicateValues" dxfId="235" priority="317635"/>
    <cfRule type="duplicateValues" dxfId="234" priority="317636"/>
    <cfRule type="duplicateValues" dxfId="233" priority="317637"/>
  </conditionalFormatting>
  <conditionalFormatting sqref="B5:B21">
    <cfRule type="duplicateValues" dxfId="232" priority="317638"/>
    <cfRule type="duplicateValues" dxfId="231" priority="317639"/>
  </conditionalFormatting>
  <conditionalFormatting sqref="E5:E81">
    <cfRule type="duplicateValues" dxfId="230" priority="317640"/>
  </conditionalFormatting>
  <conditionalFormatting sqref="E5:E81">
    <cfRule type="duplicateValues" dxfId="229" priority="317641"/>
    <cfRule type="duplicateValues" dxfId="228" priority="317642"/>
  </conditionalFormatting>
  <conditionalFormatting sqref="E5:E81">
    <cfRule type="duplicateValues" dxfId="227" priority="317646"/>
    <cfRule type="duplicateValues" dxfId="226" priority="317647"/>
    <cfRule type="duplicateValues" dxfId="225" priority="317648"/>
  </conditionalFormatting>
  <conditionalFormatting sqref="E5:E36">
    <cfRule type="duplicateValues" dxfId="224" priority="317649"/>
  </conditionalFormatting>
  <conditionalFormatting sqref="E5:E36">
    <cfRule type="duplicateValues" dxfId="223" priority="317650"/>
    <cfRule type="duplicateValues" dxfId="222" priority="317651"/>
  </conditionalFormatting>
  <conditionalFormatting sqref="E5:E36">
    <cfRule type="duplicateValues" dxfId="221" priority="317652"/>
    <cfRule type="duplicateValues" dxfId="220" priority="317653"/>
    <cfRule type="duplicateValues" dxfId="219" priority="317654"/>
  </conditionalFormatting>
  <conditionalFormatting sqref="E83:E86">
    <cfRule type="duplicateValues" dxfId="218" priority="39"/>
    <cfRule type="duplicateValues" dxfId="217" priority="40"/>
  </conditionalFormatting>
  <conditionalFormatting sqref="E83:E86">
    <cfRule type="duplicateValues" dxfId="216" priority="37"/>
    <cfRule type="duplicateValues" dxfId="215" priority="38"/>
  </conditionalFormatting>
  <conditionalFormatting sqref="E83:E86">
    <cfRule type="duplicateValues" dxfId="214" priority="36"/>
  </conditionalFormatting>
  <conditionalFormatting sqref="E83:E86">
    <cfRule type="duplicateValues" dxfId="213" priority="33"/>
    <cfRule type="duplicateValues" dxfId="212" priority="34"/>
    <cfRule type="duplicateValues" dxfId="211" priority="35"/>
  </conditionalFormatting>
  <conditionalFormatting sqref="E83:E86">
    <cfRule type="duplicateValues" dxfId="210" priority="30"/>
    <cfRule type="duplicateValues" dxfId="209" priority="31"/>
    <cfRule type="duplicateValues" dxfId="208" priority="32"/>
  </conditionalFormatting>
  <conditionalFormatting sqref="E83:E86">
    <cfRule type="duplicateValues" dxfId="207" priority="29"/>
  </conditionalFormatting>
  <conditionalFormatting sqref="E83:E86">
    <cfRule type="duplicateValues" dxfId="206" priority="28"/>
  </conditionalFormatting>
  <conditionalFormatting sqref="E83:E86">
    <cfRule type="duplicateValues" dxfId="205" priority="26"/>
    <cfRule type="duplicateValues" dxfId="204" priority="27"/>
  </conditionalFormatting>
  <conditionalFormatting sqref="E83:E86">
    <cfRule type="duplicateValues" dxfId="203" priority="24"/>
    <cfRule type="duplicateValues" dxfId="202" priority="25"/>
  </conditionalFormatting>
  <conditionalFormatting sqref="E83:E86">
    <cfRule type="duplicateValues" dxfId="201" priority="23"/>
  </conditionalFormatting>
  <conditionalFormatting sqref="E83:E86">
    <cfRule type="duplicateValues" dxfId="200" priority="20"/>
    <cfRule type="duplicateValues" dxfId="199" priority="21"/>
    <cfRule type="duplicateValues" dxfId="198" priority="22"/>
  </conditionalFormatting>
  <conditionalFormatting sqref="B83:B86">
    <cfRule type="duplicateValues" dxfId="197" priority="19"/>
  </conditionalFormatting>
  <conditionalFormatting sqref="B83:B86">
    <cfRule type="duplicateValues" dxfId="196" priority="18"/>
  </conditionalFormatting>
  <conditionalFormatting sqref="B83:B86">
    <cfRule type="duplicateValues" dxfId="195" priority="15"/>
    <cfRule type="duplicateValues" dxfId="194" priority="16"/>
    <cfRule type="duplicateValues" dxfId="193" priority="17"/>
  </conditionalFormatting>
  <conditionalFormatting sqref="B83:B86">
    <cfRule type="duplicateValues" dxfId="192" priority="13"/>
    <cfRule type="duplicateValues" dxfId="191" priority="14"/>
  </conditionalFormatting>
  <conditionalFormatting sqref="B83:B86">
    <cfRule type="duplicateValues" dxfId="190" priority="10"/>
    <cfRule type="duplicateValues" dxfId="189" priority="11"/>
    <cfRule type="duplicateValues" dxfId="188" priority="12"/>
  </conditionalFormatting>
  <conditionalFormatting sqref="B83:B86">
    <cfRule type="duplicateValues" dxfId="187" priority="9"/>
  </conditionalFormatting>
  <conditionalFormatting sqref="B83:B86">
    <cfRule type="duplicateValues" dxfId="186" priority="8"/>
  </conditionalFormatting>
  <conditionalFormatting sqref="B83:B86">
    <cfRule type="duplicateValues" dxfId="185" priority="5"/>
    <cfRule type="duplicateValues" dxfId="184" priority="6"/>
    <cfRule type="duplicateValues" dxfId="183" priority="7"/>
  </conditionalFormatting>
  <conditionalFormatting sqref="B83:B86">
    <cfRule type="duplicateValues" dxfId="182" priority="3"/>
    <cfRule type="duplicateValues" dxfId="181" priority="4"/>
  </conditionalFormatting>
  <conditionalFormatting sqref="B83:B86">
    <cfRule type="duplicateValues" dxfId="180" priority="1"/>
    <cfRule type="duplicateValues" dxfId="179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80" zoomScaleNormal="80" workbookViewId="0">
      <selection activeCell="A3" sqref="A3:E3"/>
    </sheetView>
  </sheetViews>
  <sheetFormatPr baseColWidth="10" defaultColWidth="52.7109375" defaultRowHeight="15" x14ac:dyDescent="0.25"/>
  <cols>
    <col min="1" max="1" width="25.7109375" style="87" bestFit="1" customWidth="1"/>
    <col min="2" max="2" width="27.5703125" style="113" customWidth="1"/>
    <col min="3" max="3" width="46.5703125" style="87" bestFit="1" customWidth="1"/>
    <col min="4" max="4" width="39.28515625" style="87" bestFit="1" customWidth="1"/>
    <col min="5" max="5" width="26.5703125" style="87" customWidth="1"/>
    <col min="6" max="16384" width="52.7109375" style="87"/>
  </cols>
  <sheetData>
    <row r="1" spans="1:5" ht="22.5" x14ac:dyDescent="0.25">
      <c r="A1" s="142" t="s">
        <v>2479</v>
      </c>
      <c r="B1" s="143"/>
      <c r="C1" s="143"/>
      <c r="D1" s="143"/>
      <c r="E1" s="144"/>
    </row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2479</v>
      </c>
      <c r="B3" s="146"/>
      <c r="C3" s="146"/>
      <c r="D3" s="146"/>
      <c r="E3" s="147"/>
    </row>
    <row r="5" spans="1:5" ht="18.75" thickBot="1" x14ac:dyDescent="0.3">
      <c r="A5" s="88" t="s">
        <v>2423</v>
      </c>
      <c r="B5" s="111" t="s">
        <v>2502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2507</v>
      </c>
      <c r="C6" s="89"/>
      <c r="D6" s="90"/>
      <c r="E6" s="91"/>
    </row>
    <row r="7" spans="1:5" ht="15.75" thickBot="1" x14ac:dyDescent="0.3"/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.75" thickBot="1" x14ac:dyDescent="0.3">
      <c r="A11" s="96" t="s">
        <v>2428</v>
      </c>
      <c r="B11" s="112">
        <f>COUNT(B10:B10)</f>
        <v>0</v>
      </c>
      <c r="C11" s="139"/>
      <c r="D11" s="140"/>
      <c r="E11" s="141"/>
    </row>
    <row r="12" spans="1:5" ht="15.75" thickBot="1" x14ac:dyDescent="0.3"/>
    <row r="13" spans="1:5" ht="18.75" thickBot="1" x14ac:dyDescent="0.3">
      <c r="A13" s="130" t="s">
        <v>2430</v>
      </c>
      <c r="B13" s="131"/>
      <c r="C13" s="131"/>
      <c r="D13" s="131"/>
      <c r="E13" s="132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8" x14ac:dyDescent="0.25">
      <c r="A16" s="100" t="str">
        <f>VLOOKUP(B16,'[1]LISTADO ATM'!$A$2:$C$817,3,0)</f>
        <v>SUR</v>
      </c>
      <c r="B16" s="100">
        <v>356</v>
      </c>
      <c r="C16" s="100" t="str">
        <f>VLOOKUP(B16,'[1]LISTADO ATM'!$A$2:$B$816,2,0)</f>
        <v xml:space="preserve">ATM Estación Sigma (San Cristóbal) </v>
      </c>
      <c r="D16" s="102" t="s">
        <v>2455</v>
      </c>
      <c r="E16" s="77">
        <v>335764783</v>
      </c>
    </row>
    <row r="17" spans="1:5" ht="18" x14ac:dyDescent="0.25">
      <c r="A17" s="100" t="str">
        <f>VLOOKUP(B17,'[1]LISTADO ATM'!$A$2:$C$817,3,0)</f>
        <v>DISTRITO NACIONAL</v>
      </c>
      <c r="B17" s="100">
        <v>449</v>
      </c>
      <c r="C17" s="100" t="str">
        <f>VLOOKUP(B17,'[1]LISTADO ATM'!$A$2:$B$816,2,0)</f>
        <v>ATM Autobanco Lope de Vega II</v>
      </c>
      <c r="D17" s="102" t="s">
        <v>2455</v>
      </c>
      <c r="E17" s="77">
        <v>335764854</v>
      </c>
    </row>
    <row r="18" spans="1:5" ht="18" x14ac:dyDescent="0.25">
      <c r="A18" s="100" t="str">
        <f>VLOOKUP(B18,'[1]LISTADO ATM'!$A$2:$C$817,3,0)</f>
        <v>ESTE</v>
      </c>
      <c r="B18" s="100">
        <v>963</v>
      </c>
      <c r="C18" s="100" t="str">
        <f>VLOOKUP(B18,'[1]LISTADO ATM'!$A$2:$B$816,2,0)</f>
        <v xml:space="preserve">ATM Multiplaza La Romana </v>
      </c>
      <c r="D18" s="102" t="s">
        <v>2455</v>
      </c>
      <c r="E18" s="77">
        <v>335764977</v>
      </c>
    </row>
    <row r="19" spans="1:5" ht="18" x14ac:dyDescent="0.25">
      <c r="A19" s="100" t="str">
        <f>VLOOKUP(B19,'[1]LISTADO ATM'!$A$2:$C$817,3,0)</f>
        <v>DISTRITO NACIONAL</v>
      </c>
      <c r="B19" s="100">
        <v>165</v>
      </c>
      <c r="C19" s="100" t="str">
        <f>VLOOKUP(B19,'[1]LISTADO ATM'!$A$2:$B$816,2,0)</f>
        <v>ATM Autoservicio Megacentro</v>
      </c>
      <c r="D19" s="102" t="s">
        <v>2455</v>
      </c>
      <c r="E19" s="77">
        <v>335765013</v>
      </c>
    </row>
    <row r="20" spans="1:5" ht="18" x14ac:dyDescent="0.25">
      <c r="A20" s="100" t="str">
        <f>VLOOKUP(B20,'[1]LISTADO ATM'!$A$2:$C$817,3,0)</f>
        <v>DISTRITO NACIONAL</v>
      </c>
      <c r="B20" s="100">
        <v>627</v>
      </c>
      <c r="C20" s="100" t="str">
        <f>VLOOKUP(B20,'[1]LISTADO ATM'!$A$2:$B$816,2,0)</f>
        <v xml:space="preserve">ATM CAASD </v>
      </c>
      <c r="D20" s="102" t="s">
        <v>2455</v>
      </c>
      <c r="E20" s="77">
        <v>335765161</v>
      </c>
    </row>
    <row r="21" spans="1:5" ht="18" x14ac:dyDescent="0.25">
      <c r="A21" s="100" t="str">
        <f>VLOOKUP(B21,'[1]LISTADO ATM'!$A$2:$C$817,3,0)</f>
        <v>DISTRITO NACIONAL</v>
      </c>
      <c r="B21" s="100">
        <v>415</v>
      </c>
      <c r="C21" s="100" t="str">
        <f>VLOOKUP(B21,'[1]LISTADO ATM'!$A$2:$B$816,2,0)</f>
        <v xml:space="preserve">ATM Autobanco San Martín I </v>
      </c>
      <c r="D21" s="102" t="s">
        <v>2455</v>
      </c>
      <c r="E21" s="77">
        <v>335765027</v>
      </c>
    </row>
    <row r="22" spans="1:5" ht="18" x14ac:dyDescent="0.25">
      <c r="A22" s="100" t="str">
        <f>VLOOKUP(B22,'[1]LISTADO ATM'!$A$2:$C$817,3,0)</f>
        <v>DISTRITO NACIONAL</v>
      </c>
      <c r="B22" s="100">
        <v>259</v>
      </c>
      <c r="C22" s="100" t="str">
        <f>VLOOKUP(B22,'[1]LISTADO ATM'!$A$2:$B$816,2,0)</f>
        <v>ATM Senado de la Republica</v>
      </c>
      <c r="D22" s="102" t="s">
        <v>2455</v>
      </c>
      <c r="E22" s="77">
        <v>335765204</v>
      </c>
    </row>
    <row r="23" spans="1:5" ht="18" x14ac:dyDescent="0.25">
      <c r="A23" s="100" t="str">
        <f>VLOOKUP(B23,'[1]LISTADO ATM'!$A$2:$C$817,3,0)</f>
        <v>DISTRITO NACIONAL</v>
      </c>
      <c r="B23" s="100">
        <v>20</v>
      </c>
      <c r="C23" s="100" t="str">
        <f>VLOOKUP(B23,'[1]LISTADO ATM'!$A$2:$B$816,2,0)</f>
        <v>ATM S/M Aprezio Las Palmas</v>
      </c>
      <c r="D23" s="102" t="s">
        <v>2455</v>
      </c>
      <c r="E23" s="77">
        <v>335765182</v>
      </c>
    </row>
    <row r="24" spans="1:5" ht="18" x14ac:dyDescent="0.25">
      <c r="A24" s="100" t="str">
        <f>VLOOKUP(B24,'[1]LISTADO ATM'!$A$2:$C$817,3,0)</f>
        <v>DISTRITO NACIONAL</v>
      </c>
      <c r="B24" s="100">
        <v>325</v>
      </c>
      <c r="C24" s="100" t="str">
        <f>VLOOKUP(B24,'[1]LISTADO ATM'!$A$2:$B$816,2,0)</f>
        <v>ATM Casa Edwin</v>
      </c>
      <c r="D24" s="102" t="s">
        <v>2455</v>
      </c>
      <c r="E24" s="77">
        <v>335765269</v>
      </c>
    </row>
    <row r="25" spans="1:5" ht="18" x14ac:dyDescent="0.25">
      <c r="A25" s="100" t="str">
        <f>VLOOKUP(B25,'[1]LISTADO ATM'!$A$2:$C$817,3,0)</f>
        <v>DISTRITO NACIONAL</v>
      </c>
      <c r="B25" s="100">
        <v>420</v>
      </c>
      <c r="C25" s="100" t="str">
        <f>VLOOKUP(B25,'[1]LISTADO ATM'!$A$2:$B$816,2,0)</f>
        <v xml:space="preserve">ATM DGII Av. Lincoln </v>
      </c>
      <c r="D25" s="102" t="s">
        <v>2455</v>
      </c>
      <c r="E25" s="77">
        <v>335765271</v>
      </c>
    </row>
    <row r="26" spans="1:5" ht="18" x14ac:dyDescent="0.25">
      <c r="A26" s="100" t="str">
        <f>VLOOKUP(B26,'[1]LISTADO ATM'!$A$2:$C$817,3,0)</f>
        <v>SUR</v>
      </c>
      <c r="B26" s="100">
        <v>592</v>
      </c>
      <c r="C26" s="100" t="str">
        <f>VLOOKUP(B26,'[1]LISTADO ATM'!$A$2:$B$816,2,0)</f>
        <v xml:space="preserve">ATM Centro de Caja San Cristóbal I </v>
      </c>
      <c r="D26" s="102" t="s">
        <v>2455</v>
      </c>
      <c r="E26" s="77">
        <v>335765286</v>
      </c>
    </row>
    <row r="27" spans="1:5" ht="18" x14ac:dyDescent="0.25">
      <c r="A27" s="100" t="str">
        <f>VLOOKUP(B27,'[1]LISTADO ATM'!$A$2:$C$817,3,0)</f>
        <v>DISTRITO NACIONAL</v>
      </c>
      <c r="B27" s="100">
        <v>453</v>
      </c>
      <c r="C27" s="100" t="str">
        <f>VLOOKUP(B27,'[1]LISTADO ATM'!$A$2:$B$816,2,0)</f>
        <v xml:space="preserve">ATM Autobanco Sarasota II </v>
      </c>
      <c r="D27" s="102" t="s">
        <v>2455</v>
      </c>
      <c r="E27" s="77">
        <v>335765292</v>
      </c>
    </row>
    <row r="28" spans="1:5" ht="18" x14ac:dyDescent="0.25">
      <c r="A28" s="100" t="str">
        <f>VLOOKUP(B28,'[1]LISTADO ATM'!$A$2:$C$817,3,0)</f>
        <v>DISTRITO NACIONAL</v>
      </c>
      <c r="B28" s="100">
        <v>377</v>
      </c>
      <c r="C28" s="100" t="str">
        <f>VLOOKUP(B28,'[1]LISTADO ATM'!$A$2:$B$816,2,0)</f>
        <v>ATM Estación del Metro Eduardo Brito</v>
      </c>
      <c r="D28" s="102" t="s">
        <v>2455</v>
      </c>
      <c r="E28" s="77">
        <v>335765374</v>
      </c>
    </row>
    <row r="29" spans="1:5" ht="18" x14ac:dyDescent="0.25">
      <c r="A29" s="100" t="str">
        <f>VLOOKUP(B29,'[1]LISTADO ATM'!$A$2:$C$817,3,0)</f>
        <v>DISTRITO NACIONAL</v>
      </c>
      <c r="B29" s="100">
        <v>629</v>
      </c>
      <c r="C29" s="100" t="str">
        <f>VLOOKUP(B29,'[1]LISTADO ATM'!$A$2:$B$816,2,0)</f>
        <v xml:space="preserve">ATM Oficina Americana Independencia I </v>
      </c>
      <c r="D29" s="102" t="s">
        <v>2455</v>
      </c>
      <c r="E29" s="77">
        <v>335765393</v>
      </c>
    </row>
    <row r="30" spans="1:5" ht="18" x14ac:dyDescent="0.25">
      <c r="A30" s="100" t="str">
        <f>VLOOKUP(B30,'[1]LISTADO ATM'!$A$2:$C$817,3,0)</f>
        <v>DISTRITO NACIONAL</v>
      </c>
      <c r="B30" s="100">
        <v>714</v>
      </c>
      <c r="C30" s="100" t="str">
        <f>VLOOKUP(B30,'[1]LISTADO ATM'!$A$2:$B$816,2,0)</f>
        <v xml:space="preserve">ATM Hospital de Herrera </v>
      </c>
      <c r="D30" s="102" t="s">
        <v>2455</v>
      </c>
      <c r="E30" s="77">
        <v>335765394</v>
      </c>
    </row>
    <row r="31" spans="1:5" ht="18" x14ac:dyDescent="0.25">
      <c r="A31" s="100" t="str">
        <f>VLOOKUP(B31,'[1]LISTADO ATM'!$A$2:$C$817,3,0)</f>
        <v>SUR</v>
      </c>
      <c r="B31" s="100">
        <v>995</v>
      </c>
      <c r="C31" s="100" t="str">
        <f>VLOOKUP(B31,'[1]LISTADO ATM'!$A$2:$B$916,2,0)</f>
        <v xml:space="preserve">ATM Oficina San Cristobal III (Lobby) </v>
      </c>
      <c r="D31" s="102" t="s">
        <v>2455</v>
      </c>
      <c r="E31" s="77">
        <v>335765396</v>
      </c>
    </row>
    <row r="32" spans="1:5" ht="18" x14ac:dyDescent="0.25">
      <c r="A32" s="100" t="str">
        <f>VLOOKUP(B32,'[1]LISTADO ATM'!$A$2:$C$817,3,0)</f>
        <v>DISTRITO NACIONAL</v>
      </c>
      <c r="B32" s="100">
        <v>183</v>
      </c>
      <c r="C32" s="100" t="str">
        <f>VLOOKUP(B32,'[1]LISTADO ATM'!$A$2:$B$816,2,0)</f>
        <v>ATM Estación Nativa Km. 22 Aut. Duarte.</v>
      </c>
      <c r="D32" s="102" t="s">
        <v>2455</v>
      </c>
      <c r="E32" s="77">
        <v>335765400</v>
      </c>
    </row>
    <row r="33" spans="1:5" ht="18" x14ac:dyDescent="0.25">
      <c r="A33" s="100" t="e">
        <f>VLOOKUP(B33,'[1]LISTADO ATM'!$A$2:$C$817,3,0)</f>
        <v>#N/A</v>
      </c>
      <c r="B33" s="100"/>
      <c r="C33" s="100" t="e">
        <f>VLOOKUP(B33,'[1]LISTADO ATM'!$A$2:$B$816,2,0)</f>
        <v>#N/A</v>
      </c>
      <c r="D33" s="102" t="s">
        <v>2455</v>
      </c>
      <c r="E33" s="77"/>
    </row>
    <row r="34" spans="1:5" ht="18.75" thickBot="1" x14ac:dyDescent="0.3">
      <c r="A34" s="96" t="s">
        <v>2428</v>
      </c>
      <c r="B34" s="112">
        <f>COUNT(B15:B32)</f>
        <v>18</v>
      </c>
      <c r="C34" s="94"/>
      <c r="D34" s="94"/>
      <c r="E34" s="95"/>
    </row>
    <row r="35" spans="1:5" ht="15.75" thickBot="1" x14ac:dyDescent="0.3"/>
    <row r="36" spans="1:5" ht="18.75" thickBot="1" x14ac:dyDescent="0.3">
      <c r="A36" s="130" t="s">
        <v>2431</v>
      </c>
      <c r="B36" s="131"/>
      <c r="C36" s="131"/>
      <c r="D36" s="131"/>
      <c r="E36" s="132"/>
    </row>
    <row r="37" spans="1:5" ht="18" x14ac:dyDescent="0.25">
      <c r="A37" s="92" t="s">
        <v>15</v>
      </c>
      <c r="B37" s="92" t="s">
        <v>2426</v>
      </c>
      <c r="C37" s="93" t="s">
        <v>46</v>
      </c>
      <c r="D37" s="93" t="s">
        <v>2433</v>
      </c>
      <c r="E37" s="93" t="s">
        <v>2427</v>
      </c>
    </row>
    <row r="38" spans="1:5" ht="18" x14ac:dyDescent="0.25">
      <c r="A38" s="100" t="str">
        <f>VLOOKUP(B38,'[1]LISTADO ATM'!$A$2:$C$817,3,0)</f>
        <v>DISTRITO NACIONAL</v>
      </c>
      <c r="B38" s="118">
        <v>655</v>
      </c>
      <c r="C38" s="100" t="str">
        <f>VLOOKUP(B38,'[1]LISTADO ATM'!$A$2:$B$816,2,0)</f>
        <v>ATM Farmacia Sandra</v>
      </c>
      <c r="D38" s="100" t="s">
        <v>2459</v>
      </c>
      <c r="E38" s="77">
        <v>335764970</v>
      </c>
    </row>
    <row r="39" spans="1:5" ht="18" x14ac:dyDescent="0.25">
      <c r="A39" s="100" t="str">
        <f>VLOOKUP(B39,'[1]LISTADO ATM'!$A$2:$C$817,3,0)</f>
        <v>NORTE</v>
      </c>
      <c r="B39" s="100">
        <v>752</v>
      </c>
      <c r="C39" s="100" t="str">
        <f>VLOOKUP(B39,'[1]LISTADO ATM'!$A$2:$B$816,2,0)</f>
        <v xml:space="preserve">ATM UNP Las Carolinas (La Vega) </v>
      </c>
      <c r="D39" s="100" t="s">
        <v>2459</v>
      </c>
      <c r="E39" s="77">
        <v>335765023</v>
      </c>
    </row>
    <row r="40" spans="1:5" ht="18" x14ac:dyDescent="0.25">
      <c r="A40" s="100" t="str">
        <f>VLOOKUP(B40,'[1]LISTADO ATM'!$A$2:$C$817,3,0)</f>
        <v>DISTRITO NACIONAL</v>
      </c>
      <c r="B40" s="100">
        <v>570</v>
      </c>
      <c r="C40" s="100" t="str">
        <f>VLOOKUP(B40,'[1]LISTADO ATM'!$A$2:$B$816,2,0)</f>
        <v xml:space="preserve">ATM S/M Liverpool Villa Mella </v>
      </c>
      <c r="D40" s="100" t="s">
        <v>2459</v>
      </c>
      <c r="E40" s="77">
        <v>335765179</v>
      </c>
    </row>
    <row r="41" spans="1:5" ht="18" x14ac:dyDescent="0.25">
      <c r="A41" s="100" t="str">
        <f>VLOOKUP(B41,'[1]LISTADO ATM'!$A$2:$C$817,3,0)</f>
        <v>DISTRITO NACIONAL</v>
      </c>
      <c r="B41" s="100">
        <v>152</v>
      </c>
      <c r="C41" s="100" t="str">
        <f>VLOOKUP(B41,'[1]LISTADO ATM'!$A$2:$B$816,2,0)</f>
        <v xml:space="preserve">ATM Kiosco Megacentro II </v>
      </c>
      <c r="D41" s="100" t="s">
        <v>2459</v>
      </c>
      <c r="E41" s="77">
        <v>335765196</v>
      </c>
    </row>
    <row r="42" spans="1:5" ht="18" x14ac:dyDescent="0.25">
      <c r="A42" s="100" t="str">
        <f>VLOOKUP(B42,'[1]LISTADO ATM'!$A$2:$C$817,3,0)</f>
        <v>DISTRITO NACIONAL</v>
      </c>
      <c r="B42" s="100">
        <v>153</v>
      </c>
      <c r="C42" s="100" t="str">
        <f>VLOOKUP(B42,'[1]LISTADO ATM'!$A$2:$B$816,2,0)</f>
        <v xml:space="preserve">ATM Rehabilitación </v>
      </c>
      <c r="D42" s="100" t="s">
        <v>2459</v>
      </c>
      <c r="E42" s="77">
        <v>335765198</v>
      </c>
    </row>
    <row r="43" spans="1:5" ht="18" x14ac:dyDescent="0.25">
      <c r="A43" s="100" t="str">
        <f>VLOOKUP(B43,'[1]LISTADO ATM'!$A$2:$C$817,3,0)</f>
        <v>DISTRITO NACIONAL</v>
      </c>
      <c r="B43" s="100">
        <v>416</v>
      </c>
      <c r="C43" s="100" t="str">
        <f>VLOOKUP(B43,'[1]LISTADO ATM'!$A$2:$B$816,2,0)</f>
        <v xml:space="preserve">ATM Autobanco San Martín II </v>
      </c>
      <c r="D43" s="100" t="s">
        <v>2459</v>
      </c>
      <c r="E43" s="77">
        <v>335765376</v>
      </c>
    </row>
    <row r="44" spans="1:5" ht="18" x14ac:dyDescent="0.25">
      <c r="A44" s="100" t="str">
        <f>VLOOKUP(B44,'[1]LISTADO ATM'!$A$2:$C$817,3,0)</f>
        <v>DISTRITO NACIONAL</v>
      </c>
      <c r="B44" s="100">
        <v>993</v>
      </c>
      <c r="C44" s="100" t="str">
        <f>VLOOKUP(B44,'[1]LISTADO ATM'!$A$2:$B$816,2,0)</f>
        <v xml:space="preserve">ATM Centro Medico Integral II </v>
      </c>
      <c r="D44" s="100" t="s">
        <v>2459</v>
      </c>
      <c r="E44" s="77">
        <v>335765386</v>
      </c>
    </row>
    <row r="45" spans="1:5" ht="18" x14ac:dyDescent="0.25">
      <c r="A45" s="100" t="str">
        <f>VLOOKUP(B45,'[1]LISTADO ATM'!$A$2:$C$817,3,0)</f>
        <v>DISTRITO NACIONAL</v>
      </c>
      <c r="B45" s="100">
        <v>801</v>
      </c>
      <c r="C45" s="100" t="str">
        <f>VLOOKUP(B45,'[1]LISTADO ATM'!$A$2:$B$816,2,0)</f>
        <v xml:space="preserve">ATM Galería 360 Food Court </v>
      </c>
      <c r="D45" s="100" t="s">
        <v>2459</v>
      </c>
      <c r="E45" s="77">
        <v>335765395</v>
      </c>
    </row>
    <row r="46" spans="1:5" ht="18" x14ac:dyDescent="0.25">
      <c r="A46" s="100" t="e">
        <f>VLOOKUP(B46,'[1]LISTADO ATM'!$A$2:$C$817,3,0)</f>
        <v>#N/A</v>
      </c>
      <c r="B46" s="100"/>
      <c r="C46" s="100" t="e">
        <f>VLOOKUP(B46,'[1]LISTADO ATM'!$A$2:$B$816,2,0)</f>
        <v>#N/A</v>
      </c>
      <c r="D46" s="100" t="s">
        <v>2459</v>
      </c>
      <c r="E46" s="77"/>
    </row>
    <row r="47" spans="1:5" ht="18.75" thickBot="1" x14ac:dyDescent="0.3">
      <c r="A47" s="96" t="s">
        <v>2428</v>
      </c>
      <c r="B47" s="112">
        <f>COUNT(B38:B45)</f>
        <v>8</v>
      </c>
      <c r="C47" s="94"/>
      <c r="D47" s="94"/>
      <c r="E47" s="95"/>
    </row>
    <row r="48" spans="1:5" ht="15.75" thickBot="1" x14ac:dyDescent="0.3"/>
    <row r="49" spans="1:5" ht="18.75" thickBot="1" x14ac:dyDescent="0.3">
      <c r="A49" s="133" t="s">
        <v>2429</v>
      </c>
      <c r="B49" s="134"/>
    </row>
    <row r="50" spans="1:5" ht="18.75" thickBot="1" x14ac:dyDescent="0.3">
      <c r="A50" s="135">
        <f>+B34+B47</f>
        <v>26</v>
      </c>
      <c r="B50" s="136"/>
    </row>
    <row r="51" spans="1:5" ht="15.75" thickBot="1" x14ac:dyDescent="0.3"/>
    <row r="52" spans="1:5" ht="18.75" thickBot="1" x14ac:dyDescent="0.3">
      <c r="A52" s="130" t="s">
        <v>2432</v>
      </c>
      <c r="B52" s="131"/>
      <c r="C52" s="131"/>
      <c r="D52" s="131"/>
      <c r="E52" s="132"/>
    </row>
    <row r="53" spans="1:5" ht="18" x14ac:dyDescent="0.25">
      <c r="A53" s="92" t="s">
        <v>15</v>
      </c>
      <c r="B53" s="92" t="s">
        <v>2426</v>
      </c>
      <c r="C53" s="97" t="s">
        <v>46</v>
      </c>
      <c r="D53" s="137" t="s">
        <v>2433</v>
      </c>
      <c r="E53" s="138"/>
    </row>
    <row r="54" spans="1:5" ht="18" x14ac:dyDescent="0.25">
      <c r="A54" s="100" t="str">
        <f>VLOOKUP(B54,'[1]LISTADO ATM'!$A$2:$C$817,3,0)</f>
        <v>ESTE</v>
      </c>
      <c r="B54" s="100">
        <v>159</v>
      </c>
      <c r="C54" s="100" t="str">
        <f>VLOOKUP(B54,'[1]LISTADO ATM'!$A$2:$B$816,2,0)</f>
        <v xml:space="preserve">ATM Hotel Dreams Bayahibe I </v>
      </c>
      <c r="D54" s="128" t="s">
        <v>2488</v>
      </c>
      <c r="E54" s="129"/>
    </row>
    <row r="55" spans="1:5" ht="18" x14ac:dyDescent="0.25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28" t="s">
        <v>2476</v>
      </c>
      <c r="E55" s="129"/>
    </row>
    <row r="56" spans="1:5" ht="18" x14ac:dyDescent="0.25">
      <c r="A56" s="100" t="str">
        <f>VLOOKUP(B56,'[1]LISTADO ATM'!$A$2:$C$817,3,0)</f>
        <v>DISTRITO NACIONAL</v>
      </c>
      <c r="B56" s="100">
        <v>355</v>
      </c>
      <c r="C56" s="100" t="str">
        <f>VLOOKUP(B56,'[1]LISTADO ATM'!$A$2:$B$816,2,0)</f>
        <v xml:space="preserve">ATM UNP Metro II </v>
      </c>
      <c r="D56" s="128" t="s">
        <v>2476</v>
      </c>
      <c r="E56" s="129"/>
    </row>
    <row r="57" spans="1:5" ht="18" x14ac:dyDescent="0.25">
      <c r="A57" s="100" t="str">
        <f>VLOOKUP(B57,'[1]LISTADO ATM'!$A$2:$C$817,3,0)</f>
        <v>NORTE</v>
      </c>
      <c r="B57" s="100">
        <v>208</v>
      </c>
      <c r="C57" s="119" t="str">
        <f>VLOOKUP(B57,'[1]LISTADO ATM'!$A$2:$B$816,2,0)</f>
        <v xml:space="preserve">ATM UNP Tireo </v>
      </c>
      <c r="D57" s="128" t="s">
        <v>2488</v>
      </c>
      <c r="E57" s="129"/>
    </row>
    <row r="58" spans="1:5" ht="18" x14ac:dyDescent="0.25">
      <c r="A58" s="100" t="str">
        <f>VLOOKUP(B58,'[1]LISTADO ATM'!$A$2:$C$817,3,0)</f>
        <v>DISTRITO NACIONAL</v>
      </c>
      <c r="B58" s="100">
        <v>610</v>
      </c>
      <c r="C58" s="119" t="str">
        <f>VLOOKUP(B58,'[1]LISTADO ATM'!$A$2:$B$816,2,0)</f>
        <v xml:space="preserve">ATM EDEESTE </v>
      </c>
      <c r="D58" s="128" t="s">
        <v>2488</v>
      </c>
      <c r="E58" s="129"/>
    </row>
    <row r="59" spans="1:5" ht="18" x14ac:dyDescent="0.25">
      <c r="A59" s="100" t="str">
        <f>VLOOKUP(B59,'[1]LISTADO ATM'!$A$2:$C$817,3,0)</f>
        <v>DISTRITO NACIONAL</v>
      </c>
      <c r="B59" s="100">
        <v>790</v>
      </c>
      <c r="C59" s="119" t="str">
        <f>VLOOKUP(B59,'[1]LISTADO ATM'!$A$2:$B$816,2,0)</f>
        <v xml:space="preserve">ATM Oficina Bella Vista Mall I </v>
      </c>
      <c r="D59" s="128" t="s">
        <v>2488</v>
      </c>
      <c r="E59" s="129"/>
    </row>
    <row r="60" spans="1:5" ht="18" x14ac:dyDescent="0.25">
      <c r="A60" s="100" t="str">
        <f>VLOOKUP(B60,'[1]LISTADO ATM'!$A$2:$C$817,3,0)</f>
        <v>ESTE</v>
      </c>
      <c r="B60" s="100">
        <v>945</v>
      </c>
      <c r="C60" s="119" t="str">
        <f>VLOOKUP(B60,'[1]LISTADO ATM'!$A$2:$B$816,2,0)</f>
        <v xml:space="preserve">ATM UNP El Valle (Hato Mayor) </v>
      </c>
      <c r="D60" s="128" t="s">
        <v>2488</v>
      </c>
      <c r="E60" s="129"/>
    </row>
    <row r="61" spans="1:5" ht="18" x14ac:dyDescent="0.25">
      <c r="A61" s="100" t="str">
        <f>VLOOKUP(B61,'[1]LISTADO ATM'!$A$2:$C$817,3,0)</f>
        <v>DISTRITO NACIONAL</v>
      </c>
      <c r="B61" s="100">
        <v>541</v>
      </c>
      <c r="C61" s="119" t="str">
        <f>VLOOKUP(B61,'[1]LISTADO ATM'!$A$2:$B$816,2,0)</f>
        <v xml:space="preserve">ATM Oficina Sambil II </v>
      </c>
      <c r="D61" s="128" t="s">
        <v>2488</v>
      </c>
      <c r="E61" s="129"/>
    </row>
    <row r="62" spans="1:5" ht="18" x14ac:dyDescent="0.25">
      <c r="A62" s="100" t="str">
        <f>VLOOKUP(B62,'[1]LISTADO ATM'!$A$2:$C$817,3,0)</f>
        <v>ESTE</v>
      </c>
      <c r="B62" s="100">
        <v>114</v>
      </c>
      <c r="C62" s="119" t="str">
        <f>VLOOKUP(B62,'[1]LISTADO ATM'!$A$2:$B$816,2,0)</f>
        <v xml:space="preserve">ATM Oficina Hato Mayor </v>
      </c>
      <c r="D62" s="128" t="s">
        <v>2476</v>
      </c>
      <c r="E62" s="129"/>
    </row>
    <row r="63" spans="1:5" ht="18" x14ac:dyDescent="0.25">
      <c r="A63" s="100" t="str">
        <f>VLOOKUP(B63,'[1]LISTADO ATM'!$A$2:$C$817,3,0)</f>
        <v>NORTE</v>
      </c>
      <c r="B63" s="100">
        <v>261</v>
      </c>
      <c r="C63" s="119" t="str">
        <f>VLOOKUP(B63,'[1]LISTADO ATM'!$A$2:$B$816,2,0)</f>
        <v xml:space="preserve">ATM UNP Aeropuerto Cibao (Santiago) </v>
      </c>
      <c r="D63" s="128" t="s">
        <v>2505</v>
      </c>
      <c r="E63" s="129"/>
    </row>
    <row r="64" spans="1:5" ht="18" x14ac:dyDescent="0.25">
      <c r="A64" s="100" t="str">
        <f>VLOOKUP(B64,'[1]LISTADO ATM'!$A$2:$C$817,3,0)</f>
        <v>NORTE</v>
      </c>
      <c r="B64" s="100">
        <v>604</v>
      </c>
      <c r="C64" s="119" t="str">
        <f>VLOOKUP(B64,'[1]LISTADO ATM'!$A$2:$B$816,2,0)</f>
        <v xml:space="preserve">ATM Oficina Estancia Nueva (Moca) </v>
      </c>
      <c r="D64" s="128" t="s">
        <v>2476</v>
      </c>
      <c r="E64" s="129"/>
    </row>
    <row r="65" spans="1:5" ht="18" x14ac:dyDescent="0.25">
      <c r="A65" s="100" t="str">
        <f>VLOOKUP(B65,'[1]LISTADO ATM'!$A$2:$C$817,3,0)</f>
        <v>DISTRITO NACIONAL</v>
      </c>
      <c r="B65" s="100">
        <v>713</v>
      </c>
      <c r="C65" s="119" t="str">
        <f>VLOOKUP(B65,'[1]LISTADO ATM'!$A$2:$B$816,2,0)</f>
        <v xml:space="preserve">ATM Oficina Las Américas </v>
      </c>
      <c r="D65" s="128" t="s">
        <v>2488</v>
      </c>
      <c r="E65" s="129"/>
    </row>
    <row r="66" spans="1:5" ht="18" x14ac:dyDescent="0.25">
      <c r="A66" s="100" t="str">
        <f>VLOOKUP(B66,'[1]LISTADO ATM'!$A$2:$C$817,3,0)</f>
        <v>DISTRITO NACIONAL</v>
      </c>
      <c r="B66" s="100">
        <v>753</v>
      </c>
      <c r="C66" s="119" t="str">
        <f>VLOOKUP(B66,'[1]LISTADO ATM'!$A$2:$B$816,2,0)</f>
        <v xml:space="preserve">ATM S/M Nacional Tiradentes </v>
      </c>
      <c r="D66" s="128" t="s">
        <v>2488</v>
      </c>
      <c r="E66" s="129"/>
    </row>
    <row r="67" spans="1:5" ht="18" x14ac:dyDescent="0.25">
      <c r="A67" s="100" t="str">
        <f>VLOOKUP(B67,'[1]LISTADO ATM'!$A$2:$C$817,3,0)</f>
        <v>DISTRITO NACIONAL</v>
      </c>
      <c r="B67" s="100">
        <v>755</v>
      </c>
      <c r="C67" s="119" t="str">
        <f>VLOOKUP(B67,'[1]LISTADO ATM'!$A$2:$B$816,2,0)</f>
        <v xml:space="preserve">ATM Oficina Galería del Este (Plaza) </v>
      </c>
      <c r="D67" s="128" t="s">
        <v>2476</v>
      </c>
      <c r="E67" s="129"/>
    </row>
    <row r="68" spans="1:5" ht="18" x14ac:dyDescent="0.25">
      <c r="A68" s="100" t="str">
        <f>VLOOKUP(B68,'[1]LISTADO ATM'!$A$2:$C$817,3,0)</f>
        <v>SUR</v>
      </c>
      <c r="B68" s="100">
        <v>765</v>
      </c>
      <c r="C68" s="119" t="str">
        <f>VLOOKUP(B68,'[1]LISTADO ATM'!$A$2:$B$816,2,0)</f>
        <v xml:space="preserve">ATM Oficina Azua I </v>
      </c>
      <c r="D68" s="128" t="s">
        <v>2488</v>
      </c>
      <c r="E68" s="129"/>
    </row>
    <row r="69" spans="1:5" ht="18" x14ac:dyDescent="0.25">
      <c r="A69" s="100" t="str">
        <f>VLOOKUP(B69,'[1]LISTADO ATM'!$A$2:$C$817,3,0)</f>
        <v>DISTRITO NACIONAL</v>
      </c>
      <c r="B69" s="100">
        <v>811</v>
      </c>
      <c r="C69" s="119" t="str">
        <f>VLOOKUP(B69,'[1]LISTADO ATM'!$A$2:$B$816,2,0)</f>
        <v xml:space="preserve">ATM Almacenes Unidos </v>
      </c>
      <c r="D69" s="128" t="s">
        <v>2476</v>
      </c>
      <c r="E69" s="129"/>
    </row>
    <row r="70" spans="1:5" ht="18" x14ac:dyDescent="0.25">
      <c r="A70" s="100" t="str">
        <f>VLOOKUP(B70,'[1]LISTADO ATM'!$A$2:$C$817,3,0)</f>
        <v>DISTRITO NACIONAL</v>
      </c>
      <c r="B70" s="100">
        <v>834</v>
      </c>
      <c r="C70" s="119" t="str">
        <f>VLOOKUP(B70,'[1]LISTADO ATM'!$A$2:$B$816,2,0)</f>
        <v xml:space="preserve">ATM Centro Médico Moderno </v>
      </c>
      <c r="D70" s="128" t="s">
        <v>2476</v>
      </c>
      <c r="E70" s="129"/>
    </row>
    <row r="71" spans="1:5" ht="18" x14ac:dyDescent="0.25">
      <c r="A71" s="100" t="str">
        <f>VLOOKUP(B71,'[1]LISTADO ATM'!$A$2:$C$817,3,0)</f>
        <v>NORTE</v>
      </c>
      <c r="B71" s="100">
        <v>882</v>
      </c>
      <c r="C71" s="119" t="str">
        <f>VLOOKUP(B71,'[1]LISTADO ATM'!$A$2:$B$816,2,0)</f>
        <v xml:space="preserve">ATM Oficina Moca II </v>
      </c>
      <c r="D71" s="128" t="s">
        <v>2488</v>
      </c>
      <c r="E71" s="129"/>
    </row>
    <row r="72" spans="1:5" ht="18" x14ac:dyDescent="0.25">
      <c r="A72" s="100" t="str">
        <f>VLOOKUP(B72,'[1]LISTADO ATM'!$A$2:$C$817,3,0)</f>
        <v>NORTE</v>
      </c>
      <c r="B72" s="100">
        <v>903</v>
      </c>
      <c r="C72" s="119" t="str">
        <f>VLOOKUP(B72,'[1]LISTADO ATM'!$A$2:$B$816,2,0)</f>
        <v xml:space="preserve">ATM Oficina La Vega Real I </v>
      </c>
      <c r="D72" s="128" t="s">
        <v>2476</v>
      </c>
      <c r="E72" s="129"/>
    </row>
    <row r="73" spans="1:5" ht="18" x14ac:dyDescent="0.25">
      <c r="A73" s="100" t="str">
        <f>VLOOKUP(B73,'[1]LISTADO ATM'!$A$2:$C$817,3,0)</f>
        <v>DISTRITO NACIONAL</v>
      </c>
      <c r="B73" s="100">
        <v>938</v>
      </c>
      <c r="C73" s="119" t="str">
        <f>VLOOKUP(B73,'[1]LISTADO ATM'!$A$2:$B$816,2,0)</f>
        <v xml:space="preserve">ATM Autobanco Oficina Filadelfia Plaza </v>
      </c>
      <c r="D73" s="128" t="s">
        <v>2476</v>
      </c>
      <c r="E73" s="129"/>
    </row>
    <row r="74" spans="1:5" ht="18" x14ac:dyDescent="0.25">
      <c r="A74" s="100" t="str">
        <f>VLOOKUP(B74,'[1]LISTADO ATM'!$A$2:$C$817,3,0)</f>
        <v>DISTRITO NACIONAL</v>
      </c>
      <c r="B74" s="100">
        <v>966</v>
      </c>
      <c r="C74" s="119" t="str">
        <f>VLOOKUP(B74,'[1]LISTADO ATM'!$A$2:$B$816,2,0)</f>
        <v>ATM Centro Medico Real</v>
      </c>
      <c r="D74" s="128" t="s">
        <v>2488</v>
      </c>
      <c r="E74" s="129"/>
    </row>
    <row r="75" spans="1:5" ht="18" x14ac:dyDescent="0.25">
      <c r="A75" s="100" t="str">
        <f>VLOOKUP(B75,'[1]LISTADO ATM'!$A$2:$C$817,3,0)</f>
        <v>DISTRITO NACIONAL</v>
      </c>
      <c r="B75" s="100">
        <v>973</v>
      </c>
      <c r="C75" s="119" t="str">
        <f>VLOOKUP(B75,'[1]LISTADO ATM'!$A$2:$B$816,2,0)</f>
        <v xml:space="preserve">ATM Oficina Sabana de la Mar </v>
      </c>
      <c r="D75" s="128" t="s">
        <v>2476</v>
      </c>
      <c r="E75" s="129"/>
    </row>
    <row r="76" spans="1:5" ht="18" x14ac:dyDescent="0.25">
      <c r="A76" s="100" t="str">
        <f>VLOOKUP(B76,'[1]LISTADO ATM'!$A$2:$C$817,3,0)</f>
        <v>NORTE</v>
      </c>
      <c r="B76" s="100">
        <v>990</v>
      </c>
      <c r="C76" s="119" t="str">
        <f>VLOOKUP(B76,'[1]LISTADO ATM'!$A$2:$B$816,2,0)</f>
        <v xml:space="preserve">ATM Autoservicio Bonao II </v>
      </c>
      <c r="D76" s="128" t="s">
        <v>2476</v>
      </c>
      <c r="E76" s="129"/>
    </row>
    <row r="77" spans="1:5" ht="18" x14ac:dyDescent="0.25">
      <c r="A77" s="100" t="e">
        <f>VLOOKUP(B77,'[1]LISTADO ATM'!$A$2:$C$817,3,0)</f>
        <v>#N/A</v>
      </c>
      <c r="B77" s="100"/>
      <c r="C77" s="119" t="e">
        <f>VLOOKUP(B77,'[1]LISTADO ATM'!$A$2:$B$816,2,0)</f>
        <v>#N/A</v>
      </c>
      <c r="D77" s="120"/>
      <c r="E77" s="121"/>
    </row>
    <row r="78" spans="1:5" ht="18.75" thickBot="1" x14ac:dyDescent="0.3">
      <c r="A78" s="96" t="s">
        <v>2428</v>
      </c>
      <c r="B78" s="112">
        <f>COUNT(B54:B77)</f>
        <v>23</v>
      </c>
      <c r="C78" s="94"/>
      <c r="D78" s="94"/>
      <c r="E78" s="95"/>
    </row>
  </sheetData>
  <mergeCells count="34">
    <mergeCell ref="C11:E11"/>
    <mergeCell ref="A13:E13"/>
    <mergeCell ref="A1:E1"/>
    <mergeCell ref="A8:E8"/>
    <mergeCell ref="A2:E2"/>
    <mergeCell ref="A3:E3"/>
    <mergeCell ref="A36:E36"/>
    <mergeCell ref="A49:B49"/>
    <mergeCell ref="A50:B50"/>
    <mergeCell ref="A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73:E73"/>
    <mergeCell ref="D74:E74"/>
    <mergeCell ref="D75:E75"/>
    <mergeCell ref="D76:E76"/>
    <mergeCell ref="D68:E68"/>
    <mergeCell ref="D69:E69"/>
    <mergeCell ref="D70:E70"/>
    <mergeCell ref="D71:E71"/>
    <mergeCell ref="D72:E72"/>
  </mergeCells>
  <phoneticPr fontId="47" type="noConversion"/>
  <conditionalFormatting sqref="B7">
    <cfRule type="duplicateValues" dxfId="178" priority="135"/>
  </conditionalFormatting>
  <conditionalFormatting sqref="E7">
    <cfRule type="duplicateValues" dxfId="177" priority="134"/>
  </conditionalFormatting>
  <conditionalFormatting sqref="B4">
    <cfRule type="duplicateValues" dxfId="176" priority="133"/>
  </conditionalFormatting>
  <conditionalFormatting sqref="E4">
    <cfRule type="duplicateValues" dxfId="175" priority="132"/>
  </conditionalFormatting>
  <conditionalFormatting sqref="E55">
    <cfRule type="duplicateValues" dxfId="174" priority="131"/>
  </conditionalFormatting>
  <conditionalFormatting sqref="E15">
    <cfRule type="duplicateValues" dxfId="173" priority="112"/>
  </conditionalFormatting>
  <conditionalFormatting sqref="E16">
    <cfRule type="duplicateValues" dxfId="172" priority="109"/>
  </conditionalFormatting>
  <conditionalFormatting sqref="B78 B34:B37 B1:B9 B47:B55 B11:B14">
    <cfRule type="duplicateValues" dxfId="171" priority="139"/>
  </conditionalFormatting>
  <conditionalFormatting sqref="B78">
    <cfRule type="duplicateValues" dxfId="170" priority="140"/>
  </conditionalFormatting>
  <conditionalFormatting sqref="B78 B1:B3 B5:B6 B34:B36 B47:B52 B8:B9 B54:B55 B11:B13">
    <cfRule type="duplicateValues" dxfId="169" priority="141"/>
  </conditionalFormatting>
  <conditionalFormatting sqref="E78 E1:E3 E5:E6 E34:E36 E47:E54 E8:E9 E11:E13">
    <cfRule type="duplicateValues" dxfId="168" priority="142"/>
  </conditionalFormatting>
  <conditionalFormatting sqref="B78">
    <cfRule type="duplicateValues" dxfId="167" priority="143"/>
  </conditionalFormatting>
  <conditionalFormatting sqref="E17">
    <cfRule type="duplicateValues" dxfId="166" priority="107"/>
  </conditionalFormatting>
  <conditionalFormatting sqref="E56">
    <cfRule type="duplicateValues" dxfId="165" priority="105"/>
  </conditionalFormatting>
  <conditionalFormatting sqref="E38">
    <cfRule type="duplicateValues" dxfId="164" priority="104"/>
  </conditionalFormatting>
  <conditionalFormatting sqref="E18:E19 E21">
    <cfRule type="duplicateValues" dxfId="163" priority="103"/>
  </conditionalFormatting>
  <conditionalFormatting sqref="E39">
    <cfRule type="duplicateValues" dxfId="162" priority="99"/>
  </conditionalFormatting>
  <conditionalFormatting sqref="E20">
    <cfRule type="duplicateValues" dxfId="161" priority="98"/>
  </conditionalFormatting>
  <conditionalFormatting sqref="E40">
    <cfRule type="duplicateValues" dxfId="160" priority="97"/>
  </conditionalFormatting>
  <conditionalFormatting sqref="E41">
    <cfRule type="duplicateValues" dxfId="159" priority="95"/>
  </conditionalFormatting>
  <conditionalFormatting sqref="E42">
    <cfRule type="duplicateValues" dxfId="158" priority="94"/>
  </conditionalFormatting>
  <conditionalFormatting sqref="E22">
    <cfRule type="duplicateValues" dxfId="157" priority="93"/>
  </conditionalFormatting>
  <conditionalFormatting sqref="B38">
    <cfRule type="duplicateValues" dxfId="156" priority="150"/>
  </conditionalFormatting>
  <conditionalFormatting sqref="B38">
    <cfRule type="duplicateValues" dxfId="155" priority="151"/>
    <cfRule type="duplicateValues" dxfId="154" priority="152"/>
  </conditionalFormatting>
  <conditionalFormatting sqref="E57">
    <cfRule type="duplicateValues" dxfId="153" priority="86"/>
  </conditionalFormatting>
  <conditionalFormatting sqref="E58">
    <cfRule type="duplicateValues" dxfId="152" priority="85"/>
  </conditionalFormatting>
  <conditionalFormatting sqref="E60">
    <cfRule type="duplicateValues" dxfId="151" priority="84"/>
  </conditionalFormatting>
  <conditionalFormatting sqref="E77 E61">
    <cfRule type="duplicateValues" dxfId="150" priority="83"/>
  </conditionalFormatting>
  <conditionalFormatting sqref="E78 E1:E56">
    <cfRule type="duplicateValues" dxfId="149" priority="155"/>
  </conditionalFormatting>
  <conditionalFormatting sqref="E59">
    <cfRule type="duplicateValues" dxfId="148" priority="156"/>
  </conditionalFormatting>
  <conditionalFormatting sqref="B1:B1048576">
    <cfRule type="duplicateValues" dxfId="147" priority="56"/>
    <cfRule type="duplicateValues" dxfId="146" priority="78"/>
    <cfRule type="duplicateValues" dxfId="145" priority="81"/>
  </conditionalFormatting>
  <conditionalFormatting sqref="E77:E1048576 E1:E61">
    <cfRule type="duplicateValues" dxfId="144" priority="77"/>
    <cfRule type="duplicateValues" dxfId="143" priority="79"/>
  </conditionalFormatting>
  <conditionalFormatting sqref="E77:E1048576 E1:E61">
    <cfRule type="duplicateValues" dxfId="142" priority="316782"/>
  </conditionalFormatting>
  <conditionalFormatting sqref="E62">
    <cfRule type="duplicateValues" dxfId="141" priority="75"/>
  </conditionalFormatting>
  <conditionalFormatting sqref="E62">
    <cfRule type="duplicateValues" dxfId="140" priority="74"/>
  </conditionalFormatting>
  <conditionalFormatting sqref="E62">
    <cfRule type="duplicateValues" dxfId="139" priority="72"/>
    <cfRule type="duplicateValues" dxfId="138" priority="73"/>
  </conditionalFormatting>
  <conditionalFormatting sqref="E62">
    <cfRule type="duplicateValues" dxfId="137" priority="71"/>
  </conditionalFormatting>
  <conditionalFormatting sqref="E63">
    <cfRule type="duplicateValues" dxfId="136" priority="65"/>
  </conditionalFormatting>
  <conditionalFormatting sqref="E63">
    <cfRule type="duplicateValues" dxfId="135" priority="63"/>
    <cfRule type="duplicateValues" dxfId="134" priority="64"/>
  </conditionalFormatting>
  <conditionalFormatting sqref="E63">
    <cfRule type="duplicateValues" dxfId="133" priority="62"/>
  </conditionalFormatting>
  <conditionalFormatting sqref="E64">
    <cfRule type="duplicateValues" dxfId="132" priority="61"/>
  </conditionalFormatting>
  <conditionalFormatting sqref="E64">
    <cfRule type="duplicateValues" dxfId="131" priority="60"/>
  </conditionalFormatting>
  <conditionalFormatting sqref="E64">
    <cfRule type="duplicateValues" dxfId="130" priority="58"/>
    <cfRule type="duplicateValues" dxfId="129" priority="59"/>
  </conditionalFormatting>
  <conditionalFormatting sqref="E64">
    <cfRule type="duplicateValues" dxfId="128" priority="57"/>
  </conditionalFormatting>
  <conditionalFormatting sqref="E65">
    <cfRule type="duplicateValues" dxfId="127" priority="55"/>
  </conditionalFormatting>
  <conditionalFormatting sqref="E65">
    <cfRule type="duplicateValues" dxfId="126" priority="53"/>
    <cfRule type="duplicateValues" dxfId="125" priority="54"/>
  </conditionalFormatting>
  <conditionalFormatting sqref="E65">
    <cfRule type="duplicateValues" dxfId="124" priority="52"/>
  </conditionalFormatting>
  <conditionalFormatting sqref="E66">
    <cfRule type="duplicateValues" dxfId="123" priority="51"/>
  </conditionalFormatting>
  <conditionalFormatting sqref="E66">
    <cfRule type="duplicateValues" dxfId="122" priority="49"/>
    <cfRule type="duplicateValues" dxfId="121" priority="50"/>
  </conditionalFormatting>
  <conditionalFormatting sqref="E66">
    <cfRule type="duplicateValues" dxfId="120" priority="48"/>
  </conditionalFormatting>
  <conditionalFormatting sqref="E67">
    <cfRule type="duplicateValues" dxfId="119" priority="47"/>
  </conditionalFormatting>
  <conditionalFormatting sqref="E67">
    <cfRule type="duplicateValues" dxfId="118" priority="46"/>
  </conditionalFormatting>
  <conditionalFormatting sqref="E67">
    <cfRule type="duplicateValues" dxfId="117" priority="44"/>
    <cfRule type="duplicateValues" dxfId="116" priority="45"/>
  </conditionalFormatting>
  <conditionalFormatting sqref="E67">
    <cfRule type="duplicateValues" dxfId="115" priority="43"/>
  </conditionalFormatting>
  <conditionalFormatting sqref="E68">
    <cfRule type="duplicateValues" dxfId="114" priority="42"/>
  </conditionalFormatting>
  <conditionalFormatting sqref="E68">
    <cfRule type="duplicateValues" dxfId="113" priority="40"/>
    <cfRule type="duplicateValues" dxfId="112" priority="41"/>
  </conditionalFormatting>
  <conditionalFormatting sqref="E68">
    <cfRule type="duplicateValues" dxfId="111" priority="39"/>
  </conditionalFormatting>
  <conditionalFormatting sqref="E69">
    <cfRule type="duplicateValues" dxfId="110" priority="38"/>
  </conditionalFormatting>
  <conditionalFormatting sqref="E69">
    <cfRule type="duplicateValues" dxfId="109" priority="37"/>
  </conditionalFormatting>
  <conditionalFormatting sqref="E69">
    <cfRule type="duplicateValues" dxfId="108" priority="35"/>
    <cfRule type="duplicateValues" dxfId="107" priority="36"/>
  </conditionalFormatting>
  <conditionalFormatting sqref="E69">
    <cfRule type="duplicateValues" dxfId="106" priority="34"/>
  </conditionalFormatting>
  <conditionalFormatting sqref="E70">
    <cfRule type="duplicateValues" dxfId="105" priority="33"/>
  </conditionalFormatting>
  <conditionalFormatting sqref="E70">
    <cfRule type="duplicateValues" dxfId="104" priority="32"/>
  </conditionalFormatting>
  <conditionalFormatting sqref="E70">
    <cfRule type="duplicateValues" dxfId="103" priority="30"/>
    <cfRule type="duplicateValues" dxfId="102" priority="31"/>
  </conditionalFormatting>
  <conditionalFormatting sqref="E70">
    <cfRule type="duplicateValues" dxfId="101" priority="29"/>
  </conditionalFormatting>
  <conditionalFormatting sqref="E71">
    <cfRule type="duplicateValues" dxfId="100" priority="28"/>
  </conditionalFormatting>
  <conditionalFormatting sqref="E71">
    <cfRule type="duplicateValues" dxfId="99" priority="26"/>
    <cfRule type="duplicateValues" dxfId="98" priority="27"/>
  </conditionalFormatting>
  <conditionalFormatting sqref="E71">
    <cfRule type="duplicateValues" dxfId="97" priority="25"/>
  </conditionalFormatting>
  <conditionalFormatting sqref="E72">
    <cfRule type="duplicateValues" dxfId="96" priority="24"/>
  </conditionalFormatting>
  <conditionalFormatting sqref="E72">
    <cfRule type="duplicateValues" dxfId="95" priority="23"/>
  </conditionalFormatting>
  <conditionalFormatting sqref="E72">
    <cfRule type="duplicateValues" dxfId="94" priority="21"/>
    <cfRule type="duplicateValues" dxfId="93" priority="22"/>
  </conditionalFormatting>
  <conditionalFormatting sqref="E72">
    <cfRule type="duplicateValues" dxfId="92" priority="20"/>
  </conditionalFormatting>
  <conditionalFormatting sqref="E73">
    <cfRule type="duplicateValues" dxfId="91" priority="19"/>
  </conditionalFormatting>
  <conditionalFormatting sqref="E73">
    <cfRule type="duplicateValues" dxfId="90" priority="18"/>
  </conditionalFormatting>
  <conditionalFormatting sqref="E73">
    <cfRule type="duplicateValues" dxfId="89" priority="16"/>
    <cfRule type="duplicateValues" dxfId="88" priority="17"/>
  </conditionalFormatting>
  <conditionalFormatting sqref="E73">
    <cfRule type="duplicateValues" dxfId="87" priority="15"/>
  </conditionalFormatting>
  <conditionalFormatting sqref="E74">
    <cfRule type="duplicateValues" dxfId="86" priority="14"/>
  </conditionalFormatting>
  <conditionalFormatting sqref="E74">
    <cfRule type="duplicateValues" dxfId="85" priority="12"/>
    <cfRule type="duplicateValues" dxfId="84" priority="13"/>
  </conditionalFormatting>
  <conditionalFormatting sqref="E74">
    <cfRule type="duplicateValues" dxfId="83" priority="11"/>
  </conditionalFormatting>
  <conditionalFormatting sqref="E75">
    <cfRule type="duplicateValues" dxfId="82" priority="10"/>
  </conditionalFormatting>
  <conditionalFormatting sqref="E75">
    <cfRule type="duplicateValues" dxfId="81" priority="9"/>
  </conditionalFormatting>
  <conditionalFormatting sqref="E75">
    <cfRule type="duplicateValues" dxfId="80" priority="7"/>
    <cfRule type="duplicateValues" dxfId="79" priority="8"/>
  </conditionalFormatting>
  <conditionalFormatting sqref="E75">
    <cfRule type="duplicateValues" dxfId="78" priority="6"/>
  </conditionalFormatting>
  <conditionalFormatting sqref="E76">
    <cfRule type="duplicateValues" dxfId="77" priority="5"/>
  </conditionalFormatting>
  <conditionalFormatting sqref="E76">
    <cfRule type="duplicateValues" dxfId="76" priority="4"/>
  </conditionalFormatting>
  <conditionalFormatting sqref="E76">
    <cfRule type="duplicateValues" dxfId="75" priority="2"/>
    <cfRule type="duplicateValues" dxfId="74" priority="3"/>
  </conditionalFormatting>
  <conditionalFormatting sqref="E76">
    <cfRule type="duplicateValues" dxfId="73" priority="1"/>
  </conditionalFormatting>
  <conditionalFormatting sqref="E10">
    <cfRule type="duplicateValues" dxfId="72" priority="317509"/>
  </conditionalFormatting>
  <conditionalFormatting sqref="E10">
    <cfRule type="duplicateValues" dxfId="71" priority="317515"/>
  </conditionalFormatting>
  <conditionalFormatting sqref="B10">
    <cfRule type="duplicateValues" dxfId="70" priority="317516"/>
  </conditionalFormatting>
  <conditionalFormatting sqref="B10">
    <cfRule type="duplicateValues" dxfId="69" priority="317518"/>
    <cfRule type="duplicateValues" dxfId="68" priority="317519"/>
  </conditionalFormatting>
  <conditionalFormatting sqref="B10">
    <cfRule type="duplicateValues" dxfId="67" priority="317520"/>
  </conditionalFormatting>
  <conditionalFormatting sqref="B56:B77">
    <cfRule type="duplicateValues" dxfId="66" priority="317653"/>
  </conditionalFormatting>
  <conditionalFormatting sqref="B18:B33">
    <cfRule type="duplicateValues" dxfId="65" priority="317686"/>
  </conditionalFormatting>
  <conditionalFormatting sqref="B18:B33">
    <cfRule type="duplicateValues" dxfId="64" priority="317687"/>
    <cfRule type="duplicateValues" dxfId="63" priority="317688"/>
  </conditionalFormatting>
  <conditionalFormatting sqref="E23:E33">
    <cfRule type="duplicateValues" dxfId="62" priority="317689"/>
  </conditionalFormatting>
  <conditionalFormatting sqref="B39:B46 B15:B17 B10">
    <cfRule type="duplicateValues" dxfId="61" priority="317735"/>
  </conditionalFormatting>
  <conditionalFormatting sqref="E43:E46">
    <cfRule type="duplicateValues" dxfId="60" priority="317739"/>
  </conditionalFormatting>
  <conditionalFormatting sqref="B34:B37 B39:B78 B1:B17">
    <cfRule type="duplicateValues" dxfId="59" priority="317758"/>
    <cfRule type="duplicateValues" dxfId="58" priority="317759"/>
  </conditionalFormatting>
  <conditionalFormatting sqref="B34:B78 B1:B17">
    <cfRule type="duplicateValues" dxfId="57" priority="317766"/>
  </conditionalFormatting>
  <conditionalFormatting sqref="B1:B78">
    <cfRule type="duplicateValues" dxfId="56" priority="317769"/>
    <cfRule type="duplicateValues" dxfId="55" priority="3177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2021-01-16T10:08:41Z</dcterms:modified>
</cp:coreProperties>
</file>