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REPORTE!$A$4:$Q$161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16" l="1"/>
  <c r="B112" i="16"/>
  <c r="B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115" i="16" l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2" i="1"/>
  <c r="A55" i="1"/>
  <c r="A54" i="1"/>
  <c r="A53" i="1"/>
  <c r="F135" i="1" l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51" i="1"/>
  <c r="G51" i="1"/>
  <c r="H51" i="1"/>
  <c r="I51" i="1"/>
  <c r="J51" i="1"/>
  <c r="K51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50" i="1"/>
  <c r="G50" i="1"/>
  <c r="H50" i="1"/>
  <c r="I50" i="1"/>
  <c r="J50" i="1"/>
  <c r="K50" i="1"/>
  <c r="F49" i="1"/>
  <c r="G49" i="1"/>
  <c r="H49" i="1"/>
  <c r="I49" i="1"/>
  <c r="J49" i="1"/>
  <c r="K49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48" i="1"/>
  <c r="G48" i="1"/>
  <c r="H48" i="1"/>
  <c r="I48" i="1"/>
  <c r="J48" i="1"/>
  <c r="K48" i="1"/>
  <c r="F119" i="1"/>
  <c r="G119" i="1"/>
  <c r="H119" i="1"/>
  <c r="I119" i="1"/>
  <c r="J119" i="1"/>
  <c r="K119" i="1"/>
  <c r="F47" i="1"/>
  <c r="G47" i="1"/>
  <c r="H47" i="1"/>
  <c r="I47" i="1"/>
  <c r="J47" i="1"/>
  <c r="K47" i="1"/>
  <c r="A135" i="1"/>
  <c r="A134" i="1"/>
  <c r="A133" i="1"/>
  <c r="A132" i="1"/>
  <c r="A131" i="1"/>
  <c r="A130" i="1"/>
  <c r="A129" i="1"/>
  <c r="A128" i="1"/>
  <c r="A127" i="1"/>
  <c r="A126" i="1"/>
  <c r="A125" i="1"/>
  <c r="A51" i="1"/>
  <c r="A124" i="1"/>
  <c r="A123" i="1"/>
  <c r="A122" i="1"/>
  <c r="A50" i="1"/>
  <c r="A49" i="1"/>
  <c r="A121" i="1"/>
  <c r="A120" i="1"/>
  <c r="A48" i="1"/>
  <c r="A119" i="1"/>
  <c r="A47" i="1"/>
  <c r="A46" i="1" l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 l="1"/>
  <c r="A40" i="1"/>
  <c r="A39" i="1"/>
  <c r="A118" i="1"/>
  <c r="A117" i="1"/>
  <c r="A3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38" i="1"/>
  <c r="G38" i="1"/>
  <c r="H38" i="1"/>
  <c r="I38" i="1"/>
  <c r="J38" i="1"/>
  <c r="K38" i="1"/>
  <c r="A116" i="1"/>
  <c r="A115" i="1"/>
  <c r="A114" i="1"/>
  <c r="A113" i="1"/>
  <c r="A112" i="1"/>
  <c r="A111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 l="1"/>
  <c r="G110" i="1"/>
  <c r="H110" i="1"/>
  <c r="I110" i="1"/>
  <c r="J110" i="1"/>
  <c r="K110" i="1"/>
  <c r="F37" i="1"/>
  <c r="G37" i="1"/>
  <c r="H37" i="1"/>
  <c r="I37" i="1"/>
  <c r="J37" i="1"/>
  <c r="K37" i="1"/>
  <c r="F36" i="1"/>
  <c r="G36" i="1"/>
  <c r="H36" i="1"/>
  <c r="I36" i="1"/>
  <c r="J36" i="1"/>
  <c r="K36" i="1"/>
  <c r="A110" i="1"/>
  <c r="A37" i="1"/>
  <c r="A36" i="1"/>
  <c r="F109" i="1" l="1"/>
  <c r="G109" i="1"/>
  <c r="H109" i="1"/>
  <c r="I109" i="1"/>
  <c r="J109" i="1"/>
  <c r="K109" i="1"/>
  <c r="F35" i="1"/>
  <c r="G35" i="1"/>
  <c r="H35" i="1"/>
  <c r="I35" i="1"/>
  <c r="J35" i="1"/>
  <c r="K35" i="1"/>
  <c r="F108" i="1"/>
  <c r="G108" i="1"/>
  <c r="H108" i="1"/>
  <c r="I108" i="1"/>
  <c r="J108" i="1"/>
  <c r="K108" i="1"/>
  <c r="F34" i="1"/>
  <c r="G34" i="1"/>
  <c r="H34" i="1"/>
  <c r="I34" i="1"/>
  <c r="J34" i="1"/>
  <c r="K34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33" i="1"/>
  <c r="G33" i="1"/>
  <c r="H33" i="1"/>
  <c r="I33" i="1"/>
  <c r="J33" i="1"/>
  <c r="K3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109" i="1"/>
  <c r="A35" i="1"/>
  <c r="A108" i="1"/>
  <c r="A34" i="1"/>
  <c r="A107" i="1"/>
  <c r="A106" i="1"/>
  <c r="A105" i="1"/>
  <c r="A33" i="1"/>
  <c r="A104" i="1"/>
  <c r="A103" i="1"/>
  <c r="A102" i="1"/>
  <c r="A101" i="1"/>
  <c r="A100" i="1"/>
  <c r="A32" i="1"/>
  <c r="A31" i="1"/>
  <c r="A30" i="1"/>
  <c r="G70" i="1"/>
  <c r="F99" i="1" l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29" i="1"/>
  <c r="G29" i="1"/>
  <c r="H29" i="1"/>
  <c r="I29" i="1"/>
  <c r="J29" i="1"/>
  <c r="K29" i="1"/>
  <c r="F96" i="1"/>
  <c r="G96" i="1"/>
  <c r="H96" i="1"/>
  <c r="I96" i="1"/>
  <c r="J96" i="1"/>
  <c r="K96" i="1"/>
  <c r="F28" i="1"/>
  <c r="G28" i="1"/>
  <c r="H28" i="1"/>
  <c r="I28" i="1"/>
  <c r="J28" i="1"/>
  <c r="K28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27" i="1"/>
  <c r="G27" i="1"/>
  <c r="H27" i="1"/>
  <c r="I27" i="1"/>
  <c r="J27" i="1"/>
  <c r="K27" i="1"/>
  <c r="A99" i="1"/>
  <c r="A98" i="1"/>
  <c r="A97" i="1"/>
  <c r="A29" i="1"/>
  <c r="A96" i="1"/>
  <c r="A28" i="1"/>
  <c r="A95" i="1"/>
  <c r="A94" i="1"/>
  <c r="A93" i="1"/>
  <c r="A92" i="1"/>
  <c r="A91" i="1"/>
  <c r="A90" i="1"/>
  <c r="A89" i="1"/>
  <c r="A27" i="1"/>
  <c r="F88" i="1" l="1"/>
  <c r="G88" i="1"/>
  <c r="H88" i="1"/>
  <c r="I88" i="1"/>
  <c r="J88" i="1"/>
  <c r="K88" i="1"/>
  <c r="F26" i="1"/>
  <c r="G26" i="1"/>
  <c r="H26" i="1"/>
  <c r="I26" i="1"/>
  <c r="J26" i="1"/>
  <c r="K26" i="1"/>
  <c r="F87" i="1"/>
  <c r="G87" i="1"/>
  <c r="H87" i="1"/>
  <c r="I87" i="1"/>
  <c r="J87" i="1"/>
  <c r="K87" i="1"/>
  <c r="F25" i="1"/>
  <c r="G25" i="1"/>
  <c r="H25" i="1"/>
  <c r="I25" i="1"/>
  <c r="J25" i="1"/>
  <c r="K25" i="1"/>
  <c r="F86" i="1"/>
  <c r="G86" i="1"/>
  <c r="H86" i="1"/>
  <c r="I86" i="1"/>
  <c r="J86" i="1"/>
  <c r="K86" i="1"/>
  <c r="F24" i="1"/>
  <c r="G24" i="1"/>
  <c r="H24" i="1"/>
  <c r="I24" i="1"/>
  <c r="J24" i="1"/>
  <c r="K24" i="1"/>
  <c r="F23" i="1"/>
  <c r="G23" i="1"/>
  <c r="H23" i="1"/>
  <c r="I23" i="1"/>
  <c r="J23" i="1"/>
  <c r="K23" i="1"/>
  <c r="F85" i="1"/>
  <c r="G85" i="1"/>
  <c r="H85" i="1"/>
  <c r="I85" i="1"/>
  <c r="J85" i="1"/>
  <c r="K85" i="1"/>
  <c r="A88" i="1"/>
  <c r="A26" i="1"/>
  <c r="A87" i="1"/>
  <c r="A25" i="1"/>
  <c r="A86" i="1"/>
  <c r="A24" i="1"/>
  <c r="A23" i="1"/>
  <c r="A85" i="1"/>
  <c r="A22" i="1" l="1"/>
  <c r="A21" i="1"/>
  <c r="A84" i="1"/>
  <c r="A83" i="1"/>
  <c r="A82" i="1"/>
  <c r="F22" i="1"/>
  <c r="G22" i="1"/>
  <c r="H22" i="1"/>
  <c r="I22" i="1"/>
  <c r="J22" i="1"/>
  <c r="K22" i="1"/>
  <c r="F21" i="1"/>
  <c r="G21" i="1"/>
  <c r="H21" i="1"/>
  <c r="I21" i="1"/>
  <c r="J21" i="1"/>
  <c r="K21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 l="1"/>
  <c r="G81" i="1"/>
  <c r="H81" i="1"/>
  <c r="I81" i="1"/>
  <c r="J81" i="1"/>
  <c r="K81" i="1"/>
  <c r="A81" i="1"/>
  <c r="A20" i="1" l="1"/>
  <c r="A19" i="1"/>
  <c r="A18" i="1"/>
  <c r="A80" i="1"/>
  <c r="A79" i="1"/>
  <c r="A17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80" i="1"/>
  <c r="G80" i="1"/>
  <c r="H80" i="1"/>
  <c r="I80" i="1"/>
  <c r="J80" i="1"/>
  <c r="K80" i="1"/>
  <c r="F79" i="1"/>
  <c r="G79" i="1"/>
  <c r="H79" i="1"/>
  <c r="I79" i="1"/>
  <c r="J79" i="1"/>
  <c r="K79" i="1"/>
  <c r="F17" i="1"/>
  <c r="G17" i="1"/>
  <c r="H17" i="1"/>
  <c r="I17" i="1"/>
  <c r="J17" i="1"/>
  <c r="K17" i="1"/>
  <c r="A78" i="1"/>
  <c r="A77" i="1"/>
  <c r="A76" i="1"/>
  <c r="A75" i="1"/>
  <c r="A74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3" i="1"/>
  <c r="A72" i="1"/>
  <c r="A71" i="1"/>
  <c r="A70" i="1"/>
  <c r="A16" i="1"/>
  <c r="A69" i="1"/>
  <c r="A68" i="1"/>
  <c r="A15" i="1"/>
  <c r="A14" i="1"/>
  <c r="A67" i="1"/>
  <c r="A13" i="1"/>
  <c r="A66" i="1"/>
  <c r="A6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H70" i="1"/>
  <c r="I70" i="1"/>
  <c r="J70" i="1"/>
  <c r="K70" i="1"/>
  <c r="F16" i="1"/>
  <c r="G16" i="1"/>
  <c r="H16" i="1"/>
  <c r="I16" i="1"/>
  <c r="J16" i="1"/>
  <c r="K16" i="1"/>
  <c r="F69" i="1"/>
  <c r="G69" i="1"/>
  <c r="H69" i="1"/>
  <c r="I69" i="1"/>
  <c r="J69" i="1"/>
  <c r="K69" i="1"/>
  <c r="F68" i="1"/>
  <c r="G68" i="1"/>
  <c r="H68" i="1"/>
  <c r="I68" i="1"/>
  <c r="J68" i="1"/>
  <c r="K68" i="1"/>
  <c r="F15" i="1"/>
  <c r="G15" i="1"/>
  <c r="H15" i="1"/>
  <c r="I15" i="1"/>
  <c r="J15" i="1"/>
  <c r="K15" i="1"/>
  <c r="F14" i="1"/>
  <c r="G14" i="1"/>
  <c r="H14" i="1"/>
  <c r="I14" i="1"/>
  <c r="J14" i="1"/>
  <c r="K14" i="1"/>
  <c r="F67" i="1"/>
  <c r="G67" i="1"/>
  <c r="H67" i="1"/>
  <c r="I67" i="1"/>
  <c r="J67" i="1"/>
  <c r="K67" i="1"/>
  <c r="F13" i="1"/>
  <c r="G13" i="1"/>
  <c r="H13" i="1"/>
  <c r="I13" i="1"/>
  <c r="J13" i="1"/>
  <c r="K13" i="1"/>
  <c r="F66" i="1"/>
  <c r="G66" i="1"/>
  <c r="H66" i="1"/>
  <c r="I66" i="1"/>
  <c r="J66" i="1"/>
  <c r="K66" i="1"/>
  <c r="F65" i="1"/>
  <c r="G65" i="1"/>
  <c r="H65" i="1"/>
  <c r="I65" i="1"/>
  <c r="J65" i="1"/>
  <c r="K65" i="1"/>
  <c r="A12" i="1" l="1"/>
  <c r="A64" i="1"/>
  <c r="A63" i="1"/>
  <c r="A11" i="1"/>
  <c r="A10" i="1"/>
  <c r="A9" i="1"/>
  <c r="A8" i="1"/>
  <c r="A62" i="1"/>
  <c r="A61" i="1"/>
  <c r="A7" i="1"/>
  <c r="A60" i="1"/>
  <c r="F12" i="1"/>
  <c r="G12" i="1"/>
  <c r="H12" i="1"/>
  <c r="I12" i="1"/>
  <c r="J12" i="1"/>
  <c r="K12" i="1"/>
  <c r="F64" i="1"/>
  <c r="G64" i="1"/>
  <c r="H64" i="1"/>
  <c r="I64" i="1"/>
  <c r="J64" i="1"/>
  <c r="K64" i="1"/>
  <c r="F63" i="1"/>
  <c r="G63" i="1"/>
  <c r="H63" i="1"/>
  <c r="I63" i="1"/>
  <c r="J63" i="1"/>
  <c r="K63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62" i="1"/>
  <c r="G62" i="1"/>
  <c r="H62" i="1"/>
  <c r="I62" i="1"/>
  <c r="J62" i="1"/>
  <c r="K62" i="1"/>
  <c r="F61" i="1"/>
  <c r="G61" i="1"/>
  <c r="H61" i="1"/>
  <c r="I61" i="1"/>
  <c r="J61" i="1"/>
  <c r="K61" i="1"/>
  <c r="F7" i="1"/>
  <c r="G7" i="1"/>
  <c r="H7" i="1"/>
  <c r="I7" i="1"/>
  <c r="J7" i="1"/>
  <c r="K7" i="1"/>
  <c r="F60" i="1"/>
  <c r="G60" i="1"/>
  <c r="H60" i="1"/>
  <c r="I60" i="1"/>
  <c r="J60" i="1"/>
  <c r="K60" i="1"/>
  <c r="A59" i="1"/>
  <c r="A58" i="1"/>
  <c r="A6" i="1"/>
  <c r="F59" i="1"/>
  <c r="G59" i="1"/>
  <c r="H59" i="1"/>
  <c r="I59" i="1"/>
  <c r="J59" i="1"/>
  <c r="K59" i="1"/>
  <c r="F58" i="1"/>
  <c r="G58" i="1"/>
  <c r="H58" i="1"/>
  <c r="I58" i="1"/>
  <c r="J58" i="1"/>
  <c r="K58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F57" i="1" l="1"/>
  <c r="G57" i="1"/>
  <c r="H57" i="1"/>
  <c r="I57" i="1"/>
  <c r="J57" i="1"/>
  <c r="K57" i="1"/>
  <c r="A57" i="1"/>
  <c r="A56" i="1" l="1"/>
  <c r="F56" i="1"/>
  <c r="G56" i="1"/>
  <c r="H56" i="1"/>
  <c r="I56" i="1"/>
  <c r="J56" i="1"/>
  <c r="K5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<sst xmlns="http://schemas.openxmlformats.org/spreadsheetml/2006/main" count="13780" uniqueCount="2572">
  <si>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</si>
  <si>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</si>
  <si>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</si>
  <si>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</si>
  <si>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</si>
  <si>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</si>
  <si>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</si>
  <si>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</si>
  <si>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</si>
  <si>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</si>
  <si>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</si>
  <si>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</si>
  <si>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</si>
  <si>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</si>
  <si>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</si>
  <si>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</si>
  <si>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</si>
  <si>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</si>
  <si>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</si>
  <si>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</si>
  <si>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</si>
  <si>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</si>
  <si>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</si>
  <si>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</si>
  <si>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</si>
  <si>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</si>
  <si>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</si>
  <si>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</si>
  <si>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</si>
  <si>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</si>
  <si>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</si>
  <si>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</si>
  <si>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</si>
  <si>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</si>
  <si>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</si>
  <si>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</si>
  <si>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</si>
  <si>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</si>
  <si>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</si>
  <si>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</si>
  <si>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</si>
  <si>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</si>
  <si>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</si>
  <si>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</si>
  <si>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</si>
  <si>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</si>
  <si>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</si>
  <si>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</si>
  <si>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</si>
  <si>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</si>
  <si>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</si>
  <si>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</si>
  <si>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</si>
  <si>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</si>
  <si>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</si>
  <si>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</si>
  <si>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</si>
  <si>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</si>
  <si>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</si>
  <si>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</si>
  <si>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</si>
  <si>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</si>
  <si>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</si>
  <si>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</si>
  <si>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</si>
  <si>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</si>
  <si>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</si>
  <si>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</si>
  <si>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</si>
  <si>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</si>
  <si>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</si>
  <si>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</si>
  <si>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</si>
  <si>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</si>
  <si>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</si>
  <si>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</si>
  <si>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</si>
  <si>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</si>
  <si>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</si>
  <si>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</si>
  <si>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</si>
  <si>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</si>
  <si>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</si>
  <si>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</si>
  <si>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</si>
  <si>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</si>
  <si>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</si>
  <si>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</si>
  <si>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</si>
  <si>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</si>
  <si>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</si>
  <si>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</si>
  <si>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</si>
  <si>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</si>
  <si>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</si>
  <si>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</si>
  <si>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</si>
  <si>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</si>
  <si>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</si>
  <si>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</si>
  <si>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</si>
  <si>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</si>
  <si>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</si>
  <si>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</si>
  <si>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</si>
  <si>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</si>
  <si>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</si>
  <si>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</si>
  <si>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</si>
  <si>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</si>
  <si>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</si>
  <si>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</si>
  <si>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</si>
  <si>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</si>
  <si>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</si>
  <si>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</si>
  <si>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</si>
  <si>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</si>
  <si>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</si>
  <si>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</si>
  <si>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</si>
  <si>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</si>
  <si>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</si>
  <si>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</si>
  <si>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</si>
  <si>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</si>
  <si>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</si>
  <si>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</si>
  <si>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</si>
  <si>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</si>
  <si>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</si>
  <si>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</si>
  <si>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</si>
  <si>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</si>
  <si>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</si>
  <si>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</si>
  <si>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</si>
  <si>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</si>
  <si>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</si>
  <si>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</si>
  <si>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</si>
  <si>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</si>
  <si>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</si>
  <si>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</si>
  <si>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</si>
  <si>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</si>
  <si>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</si>
  <si>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</si>
  <si>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</si>
  <si>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</si>
  <si>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</si>
  <si>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</si>
  <si>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</si>
  <si>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</si>
  <si>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</si>
  <si>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</si>
  <si>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</si>
  <si>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</si>
  <si>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</si>
  <si>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</si>
  <si>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</si>
  <si>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</si>
  <si>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</si>
  <si>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</si>
  <si>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</si>
  <si>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</si>
  <si>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</si>
  <si>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</si>
  <si>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</si>
  <si>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</si>
  <si>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</si>
  <si>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</si>
  <si>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</si>
  <si>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</si>
  <si>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</si>
  <si>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</si>
  <si>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</si>
  <si>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</si>
  <si>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</si>
  <si>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</si>
  <si>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</si>
  <si>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</si>
  <si>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</si>
  <si>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</si>
  <si>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</si>
  <si>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</si>
  <si>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</si>
  <si>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</si>
  <si>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</si>
  <si>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</si>
  <si>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</si>
  <si>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</si>
  <si>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</si>
  <si>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</si>
  <si>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</si>
  <si>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</si>
  <si>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</si>
  <si>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</si>
  <si>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</si>
  <si>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</si>
  <si>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</si>
  <si>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</si>
  <si>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</si>
  <si>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</si>
  <si>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</si>
  <si>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</si>
  <si>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</si>
  <si>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</si>
  <si>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</si>
  <si>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</si>
  <si>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</si>
  <si>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</si>
  <si>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</si>
  <si>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</si>
  <si>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</si>
  <si>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</si>
  <si>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</si>
  <si>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</si>
  <si>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</si>
  <si>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</si>
  <si>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</si>
  <si>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</si>
  <si>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</si>
  <si>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</si>
  <si>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</si>
  <si>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</si>
  <si>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</si>
  <si>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</si>
  <si>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</si>
  <si>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</si>
  <si>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</si>
  <si>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</si>
  <si>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</si>
  <si>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</si>
  <si>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</si>
  <si>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</si>
  <si>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</si>
  <si>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</si>
  <si>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</si>
  <si>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</si>
  <si>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</si>
  <si>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</si>
  <si>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</si>
  <si>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</si>
  <si>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</si>
  <si>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</si>
  <si>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</si>
  <si>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</si>
  <si>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</si>
  <si>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</si>
  <si>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</si>
  <si>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</si>
  <si>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</si>
  <si>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</si>
  <si>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</si>
  <si>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</si>
  <si>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</si>
  <si>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</si>
  <si>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</si>
  <si>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</si>
  <si>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</si>
  <si>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</si>
  <si>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</si>
  <si>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</si>
  <si>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</si>
  <si>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</si>
  <si>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</si>
  <si>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</si>
  <si>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</si>
  <si>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</si>
  <si>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</si>
  <si>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</si>
  <si>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</si>
  <si>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</si>
  <si>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</si>
  <si>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</si>
  <si>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</si>
  <si>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</si>
  <si>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</si>
  <si>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</si>
  <si>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</si>
  <si>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</si>
  <si>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</si>
  <si>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</si>
  <si>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</si>
  <si>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</si>
  <si>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</si>
  <si>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</si>
  <si>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</si>
  <si>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</si>
  <si>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</si>
  <si>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</si>
  <si>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</si>
  <si>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</si>
  <si>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</si>
  <si>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</si>
  <si>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</si>
  <si>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</si>
  <si>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</si>
  <si>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</si>
  <si>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</si>
  <si>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</si>
  <si>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</si>
  <si>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</si>
  <si>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</si>
  <si>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</si>
  <si>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</si>
  <si>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</si>
  <si>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</si>
  <si>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</si>
  <si>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</si>
  <si>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</si>
  <si>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</si>
  <si>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</si>
  <si>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</si>
  <si>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</si>
  <si>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</si>
  <si>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</si>
  <si>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</si>
  <si>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</si>
  <si>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</si>
  <si>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</si>
  <si>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</si>
  <si>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</si>
  <si>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</si>
  <si>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</si>
  <si>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</si>
  <si>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</si>
  <si>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</si>
  <si>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</si>
  <si>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</si>
  <si>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</si>
  <si>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</si>
  <si>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</si>
  <si>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</si>
  <si>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</si>
  <si>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</si>
  <si>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</si>
  <si>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</si>
  <si>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</si>
  <si>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</si>
  <si>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</si>
  <si>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</si>
  <si>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</si>
  <si>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</si>
  <si>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</si>
  <si>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</si>
  <si>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</si>
  <si>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</si>
  <si>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</si>
  <si>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</si>
  <si>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</si>
  <si>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</si>
  <si>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</si>
  <si>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</si>
  <si>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</si>
  <si>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</si>
  <si>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</si>
  <si>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</si>
  <si>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</si>
  <si>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</si>
  <si>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</si>
  <si>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</si>
  <si>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</si>
  <si>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</si>
  <si>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</si>
  <si>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</si>
  <si>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</si>
  <si>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</si>
  <si>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</si>
  <si>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</si>
  <si>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</si>
  <si>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</si>
  <si>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</si>
  <si>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</si>
  <si>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</si>
  <si>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</si>
  <si>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</si>
  <si>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</si>
  <si>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</si>
  <si>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</si>
  <si>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</si>
  <si>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</si>
  <si>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</si>
  <si>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</si>
  <si>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</si>
  <si>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</si>
  <si>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</si>
  <si>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</si>
  <si>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</si>
  <si>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</si>
  <si>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</si>
  <si>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</si>
  <si>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</si>
  <si>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</si>
  <si>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</si>
  <si>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</si>
  <si>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</si>
  <si>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</si>
  <si>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</si>
  <si>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</si>
  <si>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</si>
  <si>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</si>
  <si>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</si>
  <si>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</si>
  <si>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</si>
  <si>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</si>
  <si>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</si>
  <si>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</si>
  <si>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</si>
  <si>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</si>
  <si>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</si>
  <si>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</si>
  <si>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</si>
  <si>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</si>
  <si>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</si>
  <si>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</si>
  <si>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</si>
  <si>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</si>
  <si>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</si>
  <si>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</si>
  <si>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</si>
  <si>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</si>
  <si>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</si>
  <si>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</si>
  <si>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</si>
  <si>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</si>
  <si>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</si>
  <si>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</si>
  <si>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</si>
  <si>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</si>
  <si>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</si>
  <si>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</si>
  <si>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</si>
  <si>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</si>
  <si>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</si>
  <si>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</si>
  <si>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</si>
  <si>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</si>
  <si>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</si>
  <si>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</si>
  <si>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</si>
  <si>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</si>
  <si>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</si>
  <si>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</si>
  <si>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</si>
  <si>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</si>
  <si>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</si>
  <si>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</si>
  <si>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</si>
  <si>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</si>
  <si>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</si>
  <si>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</si>
  <si>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</si>
  <si>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</si>
  <si>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</si>
  <si>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</si>
  <si>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</si>
  <si>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</si>
  <si>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</si>
  <si>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</si>
  <si>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</si>
  <si>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</si>
  <si>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</si>
  <si>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</si>
  <si>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</si>
  <si>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</si>
  <si>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</si>
  <si>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</si>
  <si>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</si>
  <si>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</si>
  <si>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</si>
  <si>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</si>
  <si>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</si>
  <si>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</si>
  <si>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</si>
  <si>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</si>
  <si>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</si>
  <si>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</si>
  <si>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</si>
  <si>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</si>
  <si>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</si>
  <si>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</si>
  <si>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</si>
  <si>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</si>
  <si>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</si>
  <si>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</si>
  <si>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</si>
  <si>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</si>
  <si>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</si>
  <si>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</si>
  <si>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</si>
  <si>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</si>
  <si>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</si>
  <si>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</si>
  <si>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</si>
  <si>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</si>
  <si>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</si>
  <si>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</si>
  <si>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</si>
  <si>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</si>
  <si>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</si>
  <si>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</si>
  <si>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</si>
  <si>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</si>
  <si>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</si>
  <si>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</si>
  <si>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</si>
  <si>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</si>
  <si>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</si>
  <si>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</si>
  <si>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</si>
  <si>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</si>
  <si>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</si>
  <si>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</si>
  <si>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</si>
  <si>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</si>
  <si>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</si>
  <si>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</si>
  <si>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</si>
  <si>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</si>
  <si>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</si>
  <si>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</si>
  <si>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</si>
  <si>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</si>
  <si>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</si>
  <si>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</si>
  <si>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</si>
  <si>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</si>
  <si>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</si>
  <si>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</si>
  <si>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</si>
  <si>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</si>
  <si>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</si>
  <si>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</si>
  <si>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</si>
  <si>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</si>
  <si>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</si>
  <si>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</si>
  <si>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</si>
  <si>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</si>
  <si>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</si>
  <si>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</si>
  <si>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</si>
  <si>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</si>
  <si>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</si>
  <si>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</si>
  <si>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</si>
  <si>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</si>
  <si>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</si>
  <si>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</si>
  <si>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</si>
  <si>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</si>
  <si>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</si>
  <si>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</si>
  <si>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</si>
  <si>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</si>
  <si>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</si>
  <si>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</si>
  <si>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</si>
  <si>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</si>
  <si>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</si>
  <si>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</si>
  <si>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</si>
  <si>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</si>
  <si>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</si>
  <si>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</si>
  <si>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</si>
  <si>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</si>
  <si>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</si>
  <si>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</si>
  <si>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</si>
  <si>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</si>
  <si>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</si>
  <si>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</si>
  <si>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</si>
  <si>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</si>
  <si>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</si>
  <si>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</si>
  <si>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</si>
  <si>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</si>
  <si>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</si>
  <si>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</si>
  <si>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</si>
  <si>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</si>
  <si>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</si>
  <si>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</si>
  <si>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</si>
  <si>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</si>
  <si>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</si>
  <si>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</si>
  <si>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</si>
  <si>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</si>
  <si>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</si>
  <si>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</si>
  <si>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</si>
  <si>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</si>
  <si>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</si>
  <si>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</si>
  <si>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</si>
  <si>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</si>
  <si>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</si>
  <si>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</si>
  <si>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</si>
  <si>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</si>
  <si>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</si>
  <si>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</si>
  <si>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</si>
  <si>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</si>
  <si>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</si>
  <si>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</si>
  <si>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</si>
  <si>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</si>
  <si>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</si>
  <si>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</si>
  <si>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</si>
  <si>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</si>
  <si>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</si>
  <si>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</si>
  <si>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</si>
  <si>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</si>
  <si>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</si>
  <si>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</si>
  <si>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</si>
  <si>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</si>
  <si>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</si>
  <si>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</si>
  <si>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</si>
  <si>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</si>
  <si>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</si>
  <si>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</si>
  <si>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</si>
  <si>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</si>
  <si>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</si>
  <si>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</si>
  <si>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</si>
  <si>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</si>
  <si>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</si>
  <si>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</si>
  <si>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</si>
  <si>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</si>
  <si>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</si>
  <si>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</si>
  <si>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</si>
  <si>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</si>
  <si>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</si>
  <si>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</si>
  <si>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</si>
  <si>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</si>
  <si>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</si>
  <si>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</si>
  <si>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</si>
  <si>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</si>
  <si>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</si>
  <si>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</si>
  <si>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</si>
  <si>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</si>
  <si>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</si>
  <si>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</si>
  <si>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</si>
  <si>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</si>
  <si>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</si>
  <si>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</si>
  <si>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</si>
  <si>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</si>
  <si>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</si>
  <si>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</si>
  <si>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</si>
  <si>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</si>
  <si>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</si>
  <si>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</si>
  <si>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</si>
  <si>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</si>
  <si>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</si>
  <si>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</si>
  <si>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</si>
  <si>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</si>
  <si>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</si>
  <si>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</si>
  <si>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</si>
  <si>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</si>
  <si>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</si>
  <si>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</si>
  <si>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</si>
  <si>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</si>
  <si>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</si>
  <si>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</si>
  <si>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</si>
  <si>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</si>
  <si>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</si>
  <si>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</si>
  <si>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</si>
  <si>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</si>
  <si>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</si>
  <si>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</si>
  <si>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</si>
  <si>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</si>
  <si>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</si>
  <si>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</si>
  <si>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</si>
  <si>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</si>
  <si>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</si>
  <si>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</si>
  <si>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</si>
  <si>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</si>
  <si>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</si>
  <si>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</si>
  <si>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</si>
  <si>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</si>
  <si>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</si>
  <si>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</si>
  <si>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</si>
  <si>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</si>
  <si>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</si>
  <si>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</si>
  <si>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</si>
  <si>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</si>
  <si>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</si>
  <si>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</si>
  <si>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</si>
  <si>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</si>
  <si>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</si>
  <si>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</si>
  <si>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</si>
  <si>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</si>
  <si>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</si>
  <si>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</si>
  <si>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</si>
  <si>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</si>
  <si>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</si>
  <si>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</si>
  <si>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</si>
  <si>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</si>
  <si>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</si>
  <si>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</si>
  <si>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</si>
  <si>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</si>
  <si>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</si>
  <si>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</si>
  <si>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</si>
  <si>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</si>
  <si>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</si>
  <si>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</si>
  <si>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</si>
  <si>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</si>
  <si>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</si>
  <si>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</si>
  <si>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</si>
  <si>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</si>
  <si>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</si>
  <si>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</si>
  <si>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</si>
  <si>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</si>
  <si>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</si>
  <si>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</si>
  <si>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</si>
  <si>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</si>
  <si>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</si>
  <si>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</si>
  <si>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</si>
  <si>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</si>
  <si>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</si>
  <si>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</si>
  <si>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</si>
  <si>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</si>
  <si>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</si>
  <si>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</si>
  <si>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</si>
  <si>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</si>
  <si>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</si>
  <si>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</si>
  <si>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</si>
  <si>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</si>
  <si>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</si>
  <si>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</si>
  <si>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</si>
  <si>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</si>
  <si>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</si>
  <si>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</si>
  <si>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</si>
  <si>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</si>
  <si>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</si>
  <si>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</si>
  <si>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</si>
  <si>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</si>
  <si>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</si>
  <si>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</si>
  <si>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</si>
  <si>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</si>
  <si>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</si>
  <si>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</si>
  <si>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</si>
  <si>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</si>
  <si>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</si>
  <si>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</si>
  <si>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</si>
  <si>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</si>
  <si>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</si>
  <si>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</si>
  <si>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</si>
  <si>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</si>
  <si>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</si>
  <si>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</si>
  <si>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</si>
  <si>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</si>
  <si>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</si>
  <si>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</si>
  <si>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</si>
  <si>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</si>
  <si>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</si>
  <si>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</si>
  <si>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</si>
  <si>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</si>
  <si>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</si>
  <si>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</si>
  <si>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</si>
  <si>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</si>
  <si>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</si>
  <si>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</si>
  <si>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</si>
  <si>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</si>
  <si>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</si>
  <si>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</si>
  <si>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</si>
  <si>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</si>
  <si>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</si>
  <si>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</si>
  <si>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</si>
  <si>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</si>
  <si>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</si>
  <si>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</si>
  <si>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</si>
  <si>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</si>
  <si>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</si>
  <si>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</si>
  <si>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</si>
  <si>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</si>
  <si>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</si>
  <si>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</si>
  <si>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</si>
  <si>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</si>
  <si>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</si>
  <si>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</si>
  <si>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</si>
  <si>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</si>
  <si>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</si>
  <si>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</si>
  <si>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</si>
  <si>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</si>
  <si>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</si>
  <si>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</si>
  <si>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</si>
  <si>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</si>
  <si>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</si>
  <si>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</si>
  <si>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</si>
  <si>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</si>
  <si>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</si>
  <si>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</si>
  <si>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</si>
  <si>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</si>
  <si>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</si>
  <si>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</si>
  <si>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</si>
  <si>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</si>
  <si>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</si>
  <si>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</si>
  <si>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</si>
  <si>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</si>
  <si>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</si>
  <si>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</si>
  <si>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</si>
  <si>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</si>
  <si>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</si>
  <si>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</si>
  <si>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</si>
  <si>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</si>
  <si>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</si>
  <si>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</si>
  <si>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</si>
  <si>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</si>
  <si>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</si>
  <si>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</si>
  <si>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</si>
  <si>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</si>
  <si>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</si>
  <si>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</si>
  <si>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</si>
  <si>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</si>
  <si>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</si>
  <si>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</si>
  <si>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</si>
  <si>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</si>
  <si>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</si>
  <si>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</si>
  <si>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</si>
  <si>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</si>
  <si>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</si>
  <si>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</si>
  <si>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</si>
  <si>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</si>
  <si>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</si>
  <si>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</si>
  <si>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</si>
  <si>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</si>
  <si>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</si>
  <si>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</si>
  <si>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</si>
  <si>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</si>
  <si>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</si>
  <si>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</si>
  <si>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</si>
  <si>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</si>
  <si>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</si>
  <si>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</si>
  <si>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</si>
  <si>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</si>
  <si>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</si>
  <si>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</si>
  <si>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</si>
  <si>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</si>
  <si>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</si>
  <si>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</si>
  <si>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</si>
  <si>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</si>
  <si>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</si>
  <si>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</si>
  <si>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</si>
  <si>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</si>
  <si>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</si>
  <si>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</si>
  <si>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</si>
  <si>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</si>
  <si>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</si>
  <si>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</si>
  <si>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</si>
  <si>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</si>
  <si>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</si>
  <si>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</si>
  <si>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</si>
  <si>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</si>
  <si>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</si>
  <si>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</si>
  <si>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</si>
  <si>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</si>
  <si>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</si>
  <si>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</si>
  <si>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</si>
  <si>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</si>
  <si>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</si>
  <si>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</si>
  <si>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</si>
  <si>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</si>
  <si>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</si>
  <si>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</si>
  <si>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</si>
  <si>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</si>
  <si>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</si>
  <si>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</si>
  <si>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</si>
  <si>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</si>
  <si>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</si>
  <si>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</si>
  <si>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</si>
  <si>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</si>
  <si>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</si>
  <si>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</si>
  <si>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</si>
  <si>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</si>
  <si>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</si>
  <si>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</si>
  <si>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</si>
  <si>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</si>
  <si>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</si>
  <si>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</si>
  <si>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</si>
  <si>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</si>
  <si>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</si>
  <si>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</si>
  <si>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</si>
  <si>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</si>
  <si>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</si>
  <si>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</si>
  <si>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</si>
  <si>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</si>
  <si>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</si>
  <si>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</si>
  <si>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</si>
  <si>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</si>
  <si>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</si>
  <si>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</si>
  <si>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</si>
  <si>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</si>
  <si>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</si>
  <si>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</si>
  <si>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</si>
  <si>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</si>
  <si>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</si>
  <si>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</si>
  <si>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</si>
  <si>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</si>
  <si>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</si>
  <si>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</si>
  <si>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</si>
  <si>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</si>
  <si>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</si>
  <si>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</si>
  <si>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</si>
  <si>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</si>
  <si>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</si>
  <si>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</si>
  <si>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</si>
  <si>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</si>
  <si>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</si>
  <si>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</si>
  <si>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</si>
  <si>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</si>
  <si>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</si>
  <si>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</si>
  <si>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</si>
  <si>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</si>
  <si>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</si>
  <si>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</si>
  <si>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</si>
  <si>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</si>
  <si>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</si>
  <si>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</si>
  <si>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</si>
  <si>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</si>
  <si>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</si>
  <si>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</si>
  <si>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</si>
  <si>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</si>
  <si>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</si>
  <si>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</si>
  <si>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</si>
  <si>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</si>
  <si>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</si>
  <si>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</si>
  <si>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</si>
  <si>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</si>
  <si>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</si>
  <si>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</si>
  <si>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</si>
  <si>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</si>
  <si>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</si>
  <si>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</si>
  <si>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</si>
  <si>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</si>
  <si>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</si>
  <si>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</si>
  <si>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</si>
  <si>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</si>
  <si>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</si>
  <si>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</si>
  <si>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</si>
  <si>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</si>
  <si>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</si>
  <si>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</si>
  <si>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</si>
  <si>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</si>
  <si>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</si>
  <si>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</si>
  <si>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</si>
  <si>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</si>
  <si>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</si>
  <si>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</si>
  <si>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</si>
  <si>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</si>
  <si>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</si>
  <si>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</si>
  <si>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</si>
  <si>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</si>
  <si>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</si>
  <si>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</si>
  <si>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</si>
  <si>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</si>
  <si>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</si>
  <si>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</si>
  <si>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</si>
  <si>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</si>
  <si>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</si>
  <si>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</si>
  <si>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</si>
  <si>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</si>
  <si>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</si>
  <si>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</si>
  <si>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</si>
  <si>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</si>
  <si>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</si>
  <si>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</si>
  <si>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</si>
  <si>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</si>
  <si>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</si>
  <si>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</si>
  <si>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</si>
  <si>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</si>
  <si>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</si>
  <si>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</si>
  <si>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</si>
  <si>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</si>
  <si>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</si>
  <si>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</si>
  <si>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</si>
  <si>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</si>
  <si>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</si>
  <si>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</si>
  <si>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</si>
  <si>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</si>
  <si>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</si>
  <si>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</si>
  <si>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</si>
  <si>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</si>
  <si>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</si>
  <si>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</si>
  <si>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</si>
  <si>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</si>
  <si>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</si>
  <si>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</si>
  <si>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</si>
  <si>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</si>
  <si>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</si>
  <si>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</si>
  <si>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</si>
  <si>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</si>
  <si>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</si>
  <si>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</si>
  <si>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</si>
  <si>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</si>
  <si>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</si>
  <si>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</si>
  <si>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</si>
  <si>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</si>
  <si>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</si>
  <si>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</si>
  <si>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</si>
  <si>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</si>
  <si>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</si>
  <si>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</si>
  <si>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</si>
  <si>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</si>
  <si>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</si>
  <si>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</si>
  <si>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</si>
  <si>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</si>
  <si>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</si>
  <si>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</si>
  <si>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</si>
  <si>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</si>
  <si>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</si>
  <si>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</si>
  <si>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</si>
  <si>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</si>
  <si>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</si>
  <si>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</si>
  <si>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</si>
  <si>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</si>
  <si>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</si>
  <si>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</si>
  <si>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</si>
  <si>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</si>
  <si>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</si>
  <si>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</si>
  <si>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</si>
  <si>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</si>
  <si>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</si>
  <si>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</si>
  <si>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</si>
  <si>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</si>
  <si>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</si>
  <si>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</si>
  <si>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</si>
  <si>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</si>
  <si>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</si>
  <si>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</si>
  <si>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</si>
  <si>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</si>
  <si>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</si>
  <si>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</si>
  <si>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</si>
  <si>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</si>
  <si>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</si>
  <si>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</si>
  <si>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</si>
  <si>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</si>
  <si>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</si>
  <si>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</si>
  <si>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</si>
  <si>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</si>
  <si>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</si>
  <si>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</si>
  <si>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</si>
  <si>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</si>
  <si>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</si>
  <si>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</si>
  <si>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</si>
  <si>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</si>
  <si>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</si>
  <si>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</si>
  <si>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</si>
  <si>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</si>
  <si>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</si>
  <si>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</si>
  <si>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</si>
  <si>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</si>
  <si>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</si>
  <si>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</si>
  <si>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</si>
  <si>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</si>
  <si>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</si>
  <si>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</si>
  <si>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</si>
  <si>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</si>
  <si>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</si>
  <si>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</si>
  <si>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</si>
  <si>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</si>
  <si>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</si>
  <si>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</si>
  <si>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</si>
  <si>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</si>
  <si>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</si>
  <si>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</si>
  <si>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</si>
  <si>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</si>
  <si>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</si>
  <si>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</si>
  <si>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</si>
  <si>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</si>
  <si>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</si>
  <si>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</si>
  <si>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</si>
  <si>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</si>
  <si>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</si>
  <si>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</si>
  <si>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</si>
  <si>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</si>
  <si>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</si>
  <si>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</si>
  <si>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</si>
  <si>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</si>
  <si>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</si>
  <si>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</si>
  <si>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</si>
  <si>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</si>
  <si>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</si>
  <si>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</si>
  <si>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</si>
  <si>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</si>
  <si>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</si>
  <si>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</si>
  <si>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</si>
  <si>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</si>
  <si>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</si>
  <si>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</si>
  <si>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</si>
  <si>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</si>
  <si>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</si>
  <si>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</si>
  <si>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</si>
  <si>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</si>
  <si>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</si>
  <si>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</si>
  <si>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</si>
  <si>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</si>
  <si>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</si>
  <si>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</si>
  <si>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</si>
  <si>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</si>
  <si>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</si>
  <si>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</si>
  <si>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</si>
  <si>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</si>
  <si>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</si>
  <si>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</si>
  <si>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</si>
  <si>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</si>
  <si>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</si>
  <si>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</si>
  <si>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</si>
  <si>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</si>
  <si>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</si>
  <si>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</si>
  <si>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</si>
  <si>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</si>
  <si>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</si>
  <si>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</si>
  <si>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</si>
  <si>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</si>
  <si>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</si>
  <si>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</si>
  <si>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</si>
  <si>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</si>
  <si>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</si>
  <si>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</si>
  <si>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</si>
  <si>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</si>
  <si>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</si>
  <si>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</si>
  <si>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</si>
  <si>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</si>
  <si>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</si>
  <si>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</si>
  <si>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</si>
  <si>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</si>
  <si>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</si>
  <si>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</si>
  <si>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</si>
  <si>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</si>
  <si>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</si>
  <si>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</si>
  <si>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</si>
  <si>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</si>
  <si>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</si>
  <si>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</si>
  <si>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</si>
  <si>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</si>
  <si>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</si>
  <si>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</si>
  <si>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</si>
  <si>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</si>
  <si>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</si>
  <si>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</si>
  <si>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</si>
  <si>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</si>
  <si>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</si>
  <si>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</si>
  <si>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</si>
  <si>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</si>
  <si>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</si>
  <si>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</si>
  <si>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</si>
  <si>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</si>
  <si>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</si>
  <si>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</si>
  <si>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</si>
  <si>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</si>
  <si>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</si>
  <si>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</si>
  <si>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</si>
  <si>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</si>
  <si>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</si>
  <si>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</si>
  <si>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</si>
  <si>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</si>
  <si>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</si>
  <si>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</si>
  <si>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</si>
  <si>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</si>
  <si>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</si>
  <si>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</si>
  <si>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</si>
  <si>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</si>
  <si>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</si>
  <si>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</si>
  <si>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</si>
  <si>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</si>
  <si>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</si>
  <si>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</si>
  <si>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</si>
  <si>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</si>
  <si>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</si>
  <si>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</si>
  <si>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</si>
  <si>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</si>
  <si>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</si>
  <si>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</si>
  <si>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</si>
  <si>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</si>
  <si>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</si>
  <si>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</si>
  <si>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</si>
  <si>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</si>
  <si>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</si>
  <si>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</si>
  <si>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</si>
  <si>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</si>
  <si>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</si>
  <si>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</si>
  <si>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</si>
  <si>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</si>
  <si>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</si>
  <si>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</si>
  <si>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</si>
  <si>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</si>
  <si>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</si>
  <si>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</si>
  <si>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</si>
  <si>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</si>
  <si>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</si>
  <si>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</si>
  <si>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</si>
  <si>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</si>
  <si>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</si>
  <si>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</si>
  <si>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</si>
  <si>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</si>
  <si>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</si>
  <si>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</si>
  <si>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</si>
  <si>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</si>
  <si>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</si>
  <si>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</si>
  <si>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</si>
  <si>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</si>
  <si>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</si>
  <si>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</si>
  <si>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</si>
  <si>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</si>
  <si>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</si>
  <si>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</si>
  <si>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</si>
  <si>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</si>
  <si>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</si>
  <si>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</si>
  <si>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</si>
  <si>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</si>
  <si>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</si>
  <si>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</si>
  <si>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</si>
  <si>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</si>
  <si>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</si>
  <si>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</si>
  <si>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</si>
  <si>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</si>
  <si>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</si>
  <si>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</si>
  <si>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</si>
  <si>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</si>
  <si>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</si>
  <si>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</si>
  <si>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</si>
  <si>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</si>
  <si>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</si>
  <si>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</si>
  <si>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</si>
  <si>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</si>
  <si>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</si>
  <si>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</si>
  <si>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</si>
  <si>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</si>
  <si>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</si>
  <si>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</si>
  <si>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</si>
  <si>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</si>
  <si>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</si>
  <si>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</si>
  <si>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</si>
  <si>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</si>
  <si>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</si>
  <si>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</si>
  <si>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</si>
  <si>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</si>
  <si>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</si>
  <si>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</si>
  <si>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</si>
  <si>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</si>
  <si>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</si>
  <si>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</si>
  <si>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</si>
  <si>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</si>
  <si>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</si>
  <si>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</si>
  <si>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</si>
  <si>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</si>
  <si>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</si>
  <si>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</si>
  <si>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</si>
  <si>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</si>
  <si>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</si>
  <si>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</si>
  <si>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</si>
  <si>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</si>
  <si>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</si>
  <si>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</si>
  <si>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</si>
  <si>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</si>
  <si>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</si>
  <si>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</si>
  <si>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</si>
  <si>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</si>
  <si>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</si>
  <si>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</si>
  <si>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</si>
  <si>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</si>
  <si>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</si>
  <si>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</si>
  <si>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</si>
  <si>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</si>
  <si>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</si>
  <si>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</si>
  <si>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</si>
  <si>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</si>
  <si>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</si>
  <si>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</si>
  <si>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</si>
  <si>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</si>
  <si>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</si>
  <si>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</si>
  <si>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</si>
  <si>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</si>
  <si>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</si>
  <si>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</si>
  <si>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</si>
  <si>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</si>
  <si>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</si>
  <si>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</si>
  <si>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</si>
  <si>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</si>
  <si>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</si>
  <si>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</si>
  <si>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</si>
  <si>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</si>
  <si>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</si>
  <si>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</si>
  <si>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</si>
  <si>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</si>
  <si>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</si>
  <si>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</si>
  <si>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</si>
  <si>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</si>
  <si>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</si>
  <si>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</si>
  <si>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</si>
  <si>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</si>
  <si>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</si>
  <si>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</si>
  <si>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</si>
  <si>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</si>
  <si>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</si>
  <si>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</si>
  <si>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</si>
  <si>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</si>
  <si>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</si>
  <si>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</si>
  <si>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</si>
  <si>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</si>
  <si>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</si>
  <si>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</si>
  <si>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</si>
  <si>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</si>
  <si>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</si>
  <si>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</si>
  <si>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</si>
  <si>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</si>
  <si>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</si>
  <si>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</si>
  <si>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</si>
  <si>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</si>
  <si>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</si>
  <si>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</si>
  <si>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</si>
  <si>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</si>
  <si>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</si>
  <si>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</si>
  <si>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</si>
  <si>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</si>
  <si>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</si>
  <si>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</si>
  <si>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</si>
  <si>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</si>
  <si>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</si>
  <si>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</si>
  <si>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</si>
  <si>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</si>
  <si>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</si>
  <si>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</si>
  <si>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</si>
  <si>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</si>
  <si>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</si>
  <si>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</si>
  <si>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</si>
  <si>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</si>
  <si>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</si>
  <si>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</si>
  <si>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</si>
  <si>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</si>
  <si>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</si>
  <si>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</si>
  <si>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</si>
  <si>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</si>
  <si>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</si>
  <si>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</si>
  <si>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</si>
  <si>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</si>
  <si>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</si>
  <si>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</si>
  <si>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</si>
  <si>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</si>
  <si>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</si>
  <si>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</si>
  <si>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</si>
  <si>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</si>
  <si>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</si>
  <si>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</si>
  <si>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</si>
  <si>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</si>
  <si>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</si>
  <si>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</si>
  <si>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</si>
  <si>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</si>
  <si>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</si>
  <si>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</si>
  <si>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</si>
  <si>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</si>
  <si>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</si>
  <si>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</si>
  <si>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</si>
  <si>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</si>
  <si>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</si>
  <si>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</si>
  <si>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</si>
  <si>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</si>
  <si>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</si>
  <si>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</si>
  <si>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</si>
  <si>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</si>
  <si>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</si>
  <si>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</si>
  <si>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</si>
  <si>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</si>
  <si>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</si>
  <si>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</si>
  <si>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</si>
  <si>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</si>
  <si>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</si>
  <si>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</si>
  <si>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</si>
  <si>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</si>
  <si>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</si>
  <si>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</si>
  <si>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</si>
  <si>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</si>
  <si>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</si>
  <si>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</si>
  <si>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</si>
  <si>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</si>
  <si>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</si>
  <si>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</si>
  <si>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</si>
  <si>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</si>
  <si>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</si>
  <si>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</si>
  <si>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</si>
  <si>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</si>
  <si>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</si>
  <si>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</si>
  <si>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</si>
  <si>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</si>
  <si>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</si>
  <si>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</si>
  <si>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</si>
  <si>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</si>
  <si>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</si>
  <si>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</si>
  <si>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</si>
  <si>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</si>
  <si>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</si>
  <si>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</si>
  <si>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</si>
  <si>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</si>
  <si>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</si>
  <si>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</si>
  <si>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</si>
  <si>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</si>
  <si>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</si>
  <si>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</si>
  <si>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</si>
  <si>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</si>
  <si>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</si>
  <si>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</si>
  <si>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</si>
  <si>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</si>
  <si>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</si>
  <si>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</si>
  <si>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</si>
  <si>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</si>
  <si>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</si>
  <si>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</si>
  <si>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</si>
  <si>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</si>
  <si>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</si>
  <si>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</si>
  <si>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</si>
  <si>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</si>
  <si>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</si>
  <si>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</si>
  <si>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</si>
  <si>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</si>
  <si>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</si>
  <si>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</si>
  <si>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</si>
  <si>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</si>
  <si>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</si>
  <si>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</si>
  <si>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</si>
  <si>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</si>
  <si>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</si>
  <si>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</si>
  <si>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</si>
  <si>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</si>
  <si>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</si>
  <si>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</si>
  <si>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</si>
  <si>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</si>
  <si>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</si>
  <si>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</si>
  <si>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</si>
  <si>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</si>
  <si>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</si>
  <si>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</si>
  <si>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</si>
  <si>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</si>
  <si>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</si>
  <si>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</si>
  <si>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</si>
  <si>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</si>
  <si>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</si>
  <si>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</si>
  <si>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</si>
  <si>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</si>
  <si>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</si>
  <si>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</si>
  <si>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</si>
  <si>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</si>
  <si>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</si>
  <si>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</si>
  <si>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</si>
  <si>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</si>
  <si>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</si>
  <si>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</si>
  <si>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</si>
  <si>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</si>
  <si>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</si>
  <si>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</si>
  <si>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</si>
  <si>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</si>
  <si>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</si>
  <si>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</si>
  <si>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</si>
  <si>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</si>
  <si>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</si>
  <si>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</si>
  <si>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</si>
  <si>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</si>
  <si>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</si>
  <si>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</si>
  <si>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</si>
  <si>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</si>
  <si>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</si>
  <si>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</si>
  <si>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</si>
  <si>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</si>
  <si>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</si>
  <si>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</si>
  <si>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</si>
  <si>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</si>
  <si>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</si>
  <si>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</si>
  <si>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</si>
  <si>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</si>
  <si>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</si>
  <si>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</si>
  <si>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</si>
  <si>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</si>
  <si>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</si>
  <si>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</si>
  <si>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</si>
  <si>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</si>
  <si>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</si>
  <si>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</si>
  <si>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</si>
  <si>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</si>
  <si>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</si>
  <si>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</si>
  <si>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</si>
  <si>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</si>
  <si>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</si>
  <si>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</si>
  <si>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</si>
  <si>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</si>
  <si>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</si>
  <si>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</si>
  <si>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</si>
  <si>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</si>
  <si>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</si>
  <si>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</si>
  <si>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</si>
  <si>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</si>
  <si>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</si>
  <si>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</si>
  <si>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</si>
  <si>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</si>
  <si>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</si>
  <si>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</si>
  <si>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</si>
  <si>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</si>
  <si>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</si>
  <si>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</si>
  <si>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</si>
  <si>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</si>
  <si>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</si>
  <si>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</si>
  <si>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</si>
  <si>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</si>
  <si>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</si>
  <si>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</si>
  <si>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</si>
  <si>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</si>
  <si>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</si>
  <si>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</si>
  <si>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</si>
  <si>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</si>
  <si>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</si>
  <si>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</si>
  <si>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</si>
  <si>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</si>
  <si>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</si>
  <si>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</si>
  <si>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</si>
  <si>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</si>
  <si>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</si>
  <si>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</si>
  <si>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</si>
  <si>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</si>
  <si>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</si>
  <si>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</si>
  <si>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</si>
  <si>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</si>
  <si>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</si>
  <si>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</si>
  <si>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</si>
  <si>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</si>
  <si>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</si>
  <si>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</si>
  <si>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</si>
  <si>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</si>
  <si>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</si>
  <si>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</si>
  <si>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</si>
  <si>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</si>
  <si>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</si>
  <si>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</si>
  <si>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</si>
  <si>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</si>
  <si>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</si>
  <si>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</si>
  <si>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</si>
  <si>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</si>
  <si>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</si>
  <si>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</si>
  <si>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</si>
  <si>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</si>
  <si>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</si>
  <si>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</si>
  <si>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</si>
  <si>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</si>
  <si>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</si>
  <si>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</si>
  <si>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</si>
  <si>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</si>
  <si>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</si>
  <si>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</si>
  <si>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</si>
  <si>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</si>
  <si>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</si>
  <si>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</si>
  <si>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</si>
  <si>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</si>
  <si>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</si>
  <si>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</si>
  <si>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</si>
  <si>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</si>
  <si>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</si>
  <si>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</si>
  <si>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</si>
  <si>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</si>
  <si>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</si>
  <si>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</si>
  <si>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</si>
  <si>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</si>
  <si>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</si>
  <si>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</si>
  <si>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</si>
  <si>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</si>
  <si>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</si>
  <si>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</si>
  <si>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</si>
  <si>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</si>
  <si>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</si>
  <si>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</si>
  <si>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</si>
  <si>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</si>
  <si>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</si>
  <si>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</si>
  <si>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</si>
  <si>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</si>
  <si>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</si>
  <si>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</si>
  <si>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</si>
  <si>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</si>
  <si>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</si>
  <si>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</si>
  <si>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</si>
  <si>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</si>
  <si>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</si>
  <si>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</si>
  <si>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</si>
  <si>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</si>
  <si>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</si>
  <si>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</si>
  <si>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</si>
  <si>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</si>
  <si>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</si>
  <si>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</si>
  <si>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</si>
  <si>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</si>
  <si>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</si>
  <si>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</si>
  <si>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</si>
  <si>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</si>
  <si>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</si>
  <si>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</si>
  <si>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</si>
  <si>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</si>
  <si>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</si>
  <si>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</si>
  <si>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</si>
  <si>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</si>
  <si>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</si>
  <si>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</si>
  <si>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</si>
  <si>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</si>
  <si>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</si>
  <si>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</si>
  <si>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</si>
  <si>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</si>
  <si>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</si>
  <si>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</si>
  <si>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</si>
  <si>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</si>
  <si>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</si>
  <si>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</si>
  <si>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</si>
  <si>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</si>
  <si>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</si>
  <si>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</si>
  <si>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</si>
  <si>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</si>
  <si>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</si>
  <si>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</si>
  <si>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</si>
  <si>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</si>
  <si>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</si>
  <si>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</si>
  <si>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</si>
  <si>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</si>
  <si>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</si>
  <si>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</si>
  <si>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</si>
  <si>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</si>
  <si>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</si>
  <si>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</si>
  <si>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</si>
  <si>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</si>
  <si>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</si>
  <si>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</si>
  <si>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</si>
  <si>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</si>
  <si>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</si>
  <si>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</si>
  <si>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</si>
  <si>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</si>
  <si>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</si>
  <si>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</si>
  <si>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</si>
  <si>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</si>
  <si>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</si>
  <si>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</si>
  <si>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</si>
  <si>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</si>
  <si>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</si>
  <si>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</si>
  <si>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</si>
  <si>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</si>
  <si>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</si>
  <si>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</si>
  <si>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</si>
  <si>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</si>
  <si>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</si>
  <si>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</si>
  <si>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</si>
  <si>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</si>
  <si>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</si>
  <si>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</si>
  <si>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</si>
  <si>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</si>
  <si>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</si>
  <si>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</si>
  <si>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</si>
  <si>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</si>
  <si>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</si>
  <si>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</si>
  <si>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</si>
  <si>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</si>
  <si>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</si>
  <si>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</si>
  <si>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</si>
  <si>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</si>
  <si>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</si>
  <si>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</si>
  <si>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</si>
  <si>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</si>
  <si>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</si>
  <si>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</si>
  <si>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</si>
  <si>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</si>
  <si>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</si>
  <si>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</si>
  <si>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</si>
  <si>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</si>
  <si>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</si>
  <si>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</si>
  <si>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</si>
  <si>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</si>
  <si>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</si>
  <si>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</si>
  <si>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</si>
  <si>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</si>
  <si>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</si>
  <si>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</si>
  <si>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</si>
  <si>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</si>
  <si>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</si>
  <si>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</si>
  <si>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</si>
  <si>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</si>
  <si>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</si>
  <si>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</si>
  <si>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</si>
  <si>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</si>
  <si>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</si>
  <si>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</si>
  <si>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</si>
  <si>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</si>
  <si>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</si>
  <si>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</si>
  <si>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</si>
  <si>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</si>
  <si>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</si>
  <si>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</si>
  <si>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</si>
  <si>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</si>
  <si>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</si>
  <si>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</si>
  <si>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</si>
  <si>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</si>
  <si>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</si>
  <si>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</si>
  <si>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</si>
  <si>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</si>
  <si>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</si>
  <si>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</si>
  <si>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</si>
  <si>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</si>
  <si>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</si>
  <si>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</si>
  <si>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</si>
  <si>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</si>
  <si>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</si>
  <si>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</si>
  <si>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</si>
  <si>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</si>
  <si>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</si>
  <si>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</si>
  <si>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</si>
  <si>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</si>
  <si>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</si>
  <si>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</si>
  <si>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</si>
  <si>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</si>
  <si>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</si>
  <si>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</si>
  <si>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</si>
  <si>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</si>
  <si>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</si>
  <si>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</si>
  <si>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</si>
  <si>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</si>
  <si>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</si>
  <si>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</si>
  <si>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</si>
  <si>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</si>
  <si>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</si>
  <si>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</si>
  <si>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</si>
  <si>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</si>
  <si>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</si>
  <si>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</si>
  <si>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</si>
  <si>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</si>
  <si>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</si>
  <si>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</si>
  <si>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</si>
  <si>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</si>
  <si>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</si>
  <si>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</si>
  <si>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</si>
  <si>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</si>
  <si>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</si>
  <si>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</si>
  <si>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</si>
  <si>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</si>
  <si>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</si>
  <si>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</si>
  <si>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</si>
  <si>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</si>
  <si>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</si>
  <si>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</si>
  <si>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</si>
  <si>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</si>
  <si>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</si>
  <si>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</si>
  <si>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</si>
  <si>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</si>
  <si>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</si>
  <si>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</si>
  <si>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</si>
  <si>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</si>
  <si>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</si>
  <si>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</si>
  <si>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</si>
  <si>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</si>
  <si>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</si>
  <si>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</si>
  <si>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</si>
  <si>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</si>
  <si>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</si>
  <si>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</si>
  <si>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</si>
  <si>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</si>
  <si>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</si>
  <si>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</si>
  <si>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</si>
  <si>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</si>
  <si>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</si>
  <si>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</si>
  <si>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</si>
  <si>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</si>
  <si>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</si>
  <si>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</si>
  <si>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</si>
  <si>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</si>
  <si>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</si>
  <si>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</si>
  <si>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</si>
  <si>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</si>
  <si>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</si>
  <si>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</si>
  <si>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</si>
  <si>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</si>
  <si>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</si>
  <si>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</si>
  <si>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</si>
  <si>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</si>
  <si>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</si>
  <si>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</si>
  <si>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</si>
  <si>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</si>
  <si>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</si>
  <si>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</si>
  <si>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</si>
  <si>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</si>
  <si>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</si>
  <si>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</si>
  <si>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</si>
  <si>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</si>
  <si>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</si>
  <si>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</si>
  <si>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</si>
  <si>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</si>
  <si>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</si>
  <si>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</si>
  <si>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</si>
  <si>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</si>
  <si>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</si>
  <si>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</si>
  <si>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</si>
  <si>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</si>
  <si>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</si>
  <si>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</si>
  <si>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</si>
  <si>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</si>
  <si>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</si>
  <si>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</si>
  <si>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</si>
  <si>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</si>
  <si>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</si>
  <si>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</si>
  <si>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</si>
  <si>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</si>
  <si>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</si>
  <si>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</si>
  <si>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</si>
  <si>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</si>
  <si>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</si>
  <si>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</si>
  <si>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</si>
  <si>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</si>
  <si>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</si>
  <si>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</si>
  <si>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</si>
  <si>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</si>
  <si>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</si>
  <si>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</si>
  <si>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</si>
  <si>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</si>
  <si>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</si>
  <si>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</si>
  <si>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</si>
  <si>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</si>
  <si>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</si>
  <si>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</si>
  <si>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</si>
  <si>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</si>
  <si>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</si>
  <si>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</si>
  <si>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</si>
  <si>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</si>
  <si>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</si>
  <si>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</si>
  <si>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</si>
  <si>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</si>
  <si>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</si>
  <si>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</si>
  <si>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</si>
  <si>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</si>
  <si>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</si>
  <si>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</si>
  <si>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</si>
  <si>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</si>
  <si>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</si>
  <si>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</si>
  <si>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</si>
  <si>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</si>
  <si>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</si>
  <si>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</si>
  <si>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</si>
  <si>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</si>
  <si>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</si>
  <si>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</si>
  <si>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</si>
  <si>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</si>
  <si>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</si>
  <si>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</si>
  <si>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</si>
  <si>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</si>
  <si>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</si>
  <si>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</si>
  <si>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</si>
  <si>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</si>
  <si>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</si>
  <si>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</si>
  <si>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</si>
  <si>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</si>
  <si>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</si>
  <si>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</si>
  <si>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</si>
  <si>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</si>
  <si>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</si>
  <si>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</si>
  <si>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</si>
  <si>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</si>
  <si>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</si>
  <si>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</si>
  <si>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</si>
  <si>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</si>
  <si>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</si>
  <si>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</si>
  <si>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</si>
  <si>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</si>
  <si>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</si>
  <si>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</si>
  <si>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</si>
  <si>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</si>
  <si>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</si>
  <si>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</si>
  <si>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</si>
  <si>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</si>
  <si>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</si>
  <si>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</si>
  <si>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</si>
  <si>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</si>
  <si>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</si>
  <si>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</si>
  <si>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</si>
  <si>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</si>
  <si>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</si>
  <si>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</si>
  <si>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</si>
  <si>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</si>
  <si>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</si>
  <si>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</si>
  <si>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</si>
  <si>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</si>
  <si>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</si>
  <si>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</si>
  <si>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</si>
  <si>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</si>
  <si>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</si>
  <si>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</si>
  <si>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</si>
  <si>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</si>
  <si>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</si>
  <si>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</si>
  <si>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</si>
  <si>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</si>
  <si>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</si>
  <si>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</si>
  <si>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</si>
  <si>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</si>
  <si>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</si>
  <si>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</si>
  <si>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</si>
  <si>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</si>
  <si>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</si>
  <si>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</si>
  <si>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</si>
  <si>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</si>
  <si>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</si>
  <si>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</si>
  <si>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</si>
  <si>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</si>
  <si>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</si>
  <si>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</si>
  <si>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</si>
  <si>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</si>
  <si>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</si>
  <si>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</si>
  <si>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</si>
  <si>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</si>
  <si>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</si>
  <si>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</si>
  <si>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</si>
  <si>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</si>
  <si>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</si>
  <si>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</si>
  <si>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</si>
  <si>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</si>
  <si>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</si>
  <si>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</si>
  <si>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</si>
  <si>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</si>
  <si>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</si>
  <si>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</si>
  <si>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</si>
  <si>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</si>
  <si>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</si>
  <si>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</si>
  <si>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</si>
  <si>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</si>
  <si>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</si>
  <si>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</si>
  <si>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</si>
  <si>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</si>
  <si>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</si>
  <si>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</si>
  <si>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</si>
  <si>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</si>
  <si>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</si>
  <si>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</si>
  <si>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</si>
  <si>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</si>
  <si>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</si>
  <si>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</si>
  <si>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</si>
  <si>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</si>
  <si>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</si>
  <si>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</si>
  <si>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</si>
  <si>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</si>
  <si>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</si>
  <si>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</si>
  <si>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</si>
  <si>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</si>
  <si>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</si>
  <si>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</si>
  <si>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</si>
  <si>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</si>
  <si>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</si>
  <si>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</si>
  <si>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</si>
  <si>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</si>
  <si>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</si>
  <si>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</si>
  <si>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</si>
  <si>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</si>
  <si>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</si>
  <si>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</si>
  <si>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</si>
  <si>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</si>
  <si>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</si>
  <si>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</si>
  <si>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</si>
  <si>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</si>
  <si>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</si>
  <si>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</si>
  <si>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</si>
  <si>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</si>
  <si>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</si>
  <si>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</si>
  <si>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</si>
  <si>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</si>
  <si>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</si>
  <si>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</si>
  <si>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</si>
  <si>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</si>
  <si>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</si>
  <si>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</si>
  <si>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</si>
  <si>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</si>
  <si>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</si>
  <si>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</si>
  <si>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</si>
  <si>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</si>
  <si>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</si>
  <si>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</si>
  <si>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</si>
  <si>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</si>
  <si>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</si>
  <si>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</si>
  <si>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</si>
  <si>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</si>
  <si>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</si>
  <si>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</si>
  <si>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</si>
  <si>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</si>
  <si>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</si>
  <si>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</si>
  <si>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</si>
  <si>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</si>
  <si>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</si>
  <si>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</si>
  <si>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</si>
  <si>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</si>
  <si>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</si>
  <si>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</si>
  <si>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</si>
  <si>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</si>
  <si>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</si>
  <si>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</si>
  <si>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</si>
  <si>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</si>
  <si>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</si>
  <si>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</si>
  <si>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</si>
  <si>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</si>
  <si>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</si>
  <si>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</si>
  <si>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</si>
  <si>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</si>
  <si>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</si>
  <si>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</si>
  <si>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</si>
  <si>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</si>
  <si>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</si>
  <si>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</si>
  <si>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</si>
  <si>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</si>
  <si>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</si>
  <si>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</si>
  <si>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</si>
  <si>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</si>
  <si>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</si>
  <si>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</si>
  <si>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</si>
  <si>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</si>
  <si>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</si>
  <si>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</si>
  <si>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</si>
  <si>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</si>
  <si>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</si>
  <si>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</si>
  <si>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</si>
  <si>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</si>
  <si>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</si>
  <si>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</si>
  <si>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</si>
  <si>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</si>
  <si>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</si>
  <si>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</si>
  <si>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</si>
  <si>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</si>
  <si>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</si>
  <si>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</si>
  <si>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</si>
  <si>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</si>
  <si>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</si>
  <si>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</si>
  <si>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</si>
  <si>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</si>
  <si>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</si>
  <si>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</si>
  <si>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GAVETA DE DEPOSITO LLENA</t>
  </si>
  <si>
    <t>16/1/2021 17:00 PM</t>
  </si>
  <si>
    <t>17 Enero de 2021</t>
  </si>
  <si>
    <t>17/1/2021 6:00 AM</t>
  </si>
  <si>
    <t>335765658</t>
  </si>
  <si>
    <t>335765657</t>
  </si>
  <si>
    <t>335765655</t>
  </si>
  <si>
    <t>335765654</t>
  </si>
  <si>
    <t>335765653</t>
  </si>
  <si>
    <t>Cepeda, Ricardo Alberto</t>
  </si>
  <si>
    <t>En Servicio</t>
  </si>
  <si>
    <t>335765685</t>
  </si>
  <si>
    <t>335765684</t>
  </si>
  <si>
    <t>335765683</t>
  </si>
  <si>
    <t>335765682</t>
  </si>
  <si>
    <t>335765681</t>
  </si>
  <si>
    <t>335765679</t>
  </si>
  <si>
    <t>335765678</t>
  </si>
  <si>
    <t>335765677</t>
  </si>
  <si>
    <t>335765676</t>
  </si>
  <si>
    <t>335765675</t>
  </si>
  <si>
    <t>335765674</t>
  </si>
  <si>
    <t>335765672</t>
  </si>
  <si>
    <t>335765670</t>
  </si>
  <si>
    <t>335765669</t>
  </si>
  <si>
    <t>335765668</t>
  </si>
  <si>
    <t>335765667</t>
  </si>
  <si>
    <t>335765666</t>
  </si>
  <si>
    <t>335765665</t>
  </si>
  <si>
    <t>335765664</t>
  </si>
  <si>
    <t>335765663</t>
  </si>
  <si>
    <t>335765662</t>
  </si>
  <si>
    <t>335765661</t>
  </si>
  <si>
    <t>335765681 </t>
  </si>
  <si>
    <t>335765689</t>
  </si>
  <si>
    <t>335765688</t>
  </si>
  <si>
    <t>335765687</t>
  </si>
  <si>
    <t>335765686</t>
  </si>
  <si>
    <t>ENVIO DE CARGA</t>
  </si>
  <si>
    <t>Closed</t>
  </si>
  <si>
    <t>Doñe Ramirez, Luis Manuel</t>
  </si>
  <si>
    <t>CARGA - EXITOSA</t>
  </si>
  <si>
    <t>335765725</t>
  </si>
  <si>
    <t>335765724</t>
  </si>
  <si>
    <t>335765723</t>
  </si>
  <si>
    <t>335765722</t>
  </si>
  <si>
    <t>335765720</t>
  </si>
  <si>
    <t>335765719</t>
  </si>
  <si>
    <t>335765718</t>
  </si>
  <si>
    <t>335765717</t>
  </si>
  <si>
    <t>335765716</t>
  </si>
  <si>
    <t>335765715</t>
  </si>
  <si>
    <t>335765714</t>
  </si>
  <si>
    <t>335765713</t>
  </si>
  <si>
    <t>335765712</t>
  </si>
  <si>
    <t>335765711</t>
  </si>
  <si>
    <t>335765710</t>
  </si>
  <si>
    <t>335765709</t>
  </si>
  <si>
    <t>335765708</t>
  </si>
  <si>
    <t>335765707</t>
  </si>
  <si>
    <t>335765706</t>
  </si>
  <si>
    <t>335765701</t>
  </si>
  <si>
    <t>335765699</t>
  </si>
  <si>
    <t>335765698</t>
  </si>
  <si>
    <t>335765697</t>
  </si>
  <si>
    <t>335765694</t>
  </si>
  <si>
    <t>335765693</t>
  </si>
  <si>
    <t>335765692</t>
  </si>
  <si>
    <t>335765701 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</si>
</sst>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22" fontId="49" fillId="5" borderId="61" xfId="0" applyNumberFormat="1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9"/>
      <tableStyleElement type="headerRow" dxfId="638"/>
      <tableStyleElement type="totalRow" dxfId="637"/>
      <tableStyleElement type="firstColumn" dxfId="636"/>
      <tableStyleElement type="lastColumn" dxfId="635"/>
      <tableStyleElement type="firstRowStripe" dxfId="634"/>
      <tableStyleElement type="firstColumnStripe" dxfId="6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1"/>
  <sheetViews>
    <sheetView tabSelected="1" topLeftCell="G1" zoomScale="90" zoomScaleNormal="90" workbookViewId="0">
      <pane ySplit="4" topLeftCell="A24" activePane="bottomLeft" state="frozen"/>
      <selection pane="bottomLeft" activeCell="O151" sqref="O151"/>
    </sheetView>
  </sheetViews>
  <sheetFormatPr baseColWidth="10" defaultColWidth="27.28515625" defaultRowHeight="15" x14ac:dyDescent="0.25"/>
  <cols>
    <col min="1" max="1" width="25.5703125" style="70" bestFit="1" customWidth="1"/>
    <col min="2" max="2" width="19" style="117" bestFit="1" customWidth="1"/>
    <col min="3" max="3" width="16.28515625" style="47" bestFit="1" customWidth="1"/>
    <col min="4" max="4" width="27.42578125" style="70" bestFit="1" customWidth="1"/>
    <col min="5" max="5" width="11.5703125" style="84" bestFit="1" customWidth="1"/>
    <col min="6" max="6" width="11.42578125" style="48" bestFit="1" customWidth="1"/>
    <col min="7" max="7" width="56" style="48" bestFit="1" customWidth="1"/>
    <col min="8" max="11" width="5.42578125" style="48" bestFit="1" customWidth="1"/>
    <col min="12" max="12" width="48.85546875" style="48" bestFit="1" customWidth="1"/>
    <col min="13" max="13" width="18.85546875" style="70" bestFit="1" customWidth="1"/>
    <col min="14" max="14" width="16.7109375" style="86" bestFit="1" customWidth="1"/>
    <col min="15" max="15" width="40.140625" style="86" bestFit="1" customWidth="1"/>
    <col min="16" max="16" width="21.5703125" style="74" bestFit="1" customWidth="1"/>
    <col min="17" max="17" width="48.85546875" style="66" bestFit="1" customWidth="1"/>
    <col min="18" max="18" width="2.28515625" style="45" bestFit="1" customWidth="1"/>
    <col min="19" max="19" width="13.5703125" style="45" bestFit="1" customWidth="1"/>
    <col min="20" max="16384" width="27.2851562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2505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16">
        <v>335764220</v>
      </c>
      <c r="C5" s="105">
        <v>44210.772777777776</v>
      </c>
      <c r="D5" s="104" t="s">
        <v>2189</v>
      </c>
      <c r="E5" s="100">
        <v>461</v>
      </c>
      <c r="F5" s="85" t="str">
        <f>VLOOKUP(E5,VIP!$A$2:$O11343,2,0)</f>
        <v>DRBR461</v>
      </c>
      <c r="G5" s="99" t="str">
        <f>VLOOKUP(E5,'LISTADO ATM'!$A$2:$B$893,2,0)</f>
        <v xml:space="preserve">ATM Autobanco Sarasota I </v>
      </c>
      <c r="H5" s="99" t="str">
        <f>VLOOKUP(E5,VIP!$A$2:$O16264,7,FALSE)</f>
        <v>Si</v>
      </c>
      <c r="I5" s="99" t="str">
        <f>VLOOKUP(E5,VIP!$A$2:$O8229,8,FALSE)</f>
        <v>Si</v>
      </c>
      <c r="J5" s="99" t="str">
        <f>VLOOKUP(E5,VIP!$A$2:$O8179,8,FALSE)</f>
        <v>Si</v>
      </c>
      <c r="K5" s="99" t="str">
        <f>VLOOKUP(E5,VIP!$A$2:$O11753,6,0)</f>
        <v>SI</v>
      </c>
      <c r="L5" s="110" t="s">
        <v>2254</v>
      </c>
      <c r="M5" s="107" t="s">
        <v>2513</v>
      </c>
      <c r="N5" s="106" t="s">
        <v>2481</v>
      </c>
      <c r="O5" s="104" t="s">
        <v>2483</v>
      </c>
      <c r="P5" s="104"/>
      <c r="Q5" s="126">
        <v>44213.413981481484</v>
      </c>
    </row>
    <row r="6" spans="1:17" ht="18" x14ac:dyDescent="0.25">
      <c r="A6" s="85" t="str">
        <f>VLOOKUP(E6,'LISTADO ATM'!$A$2:$C$894,3,0)</f>
        <v>DISTRITO NACIONAL</v>
      </c>
      <c r="B6" s="116">
        <v>335764256</v>
      </c>
      <c r="C6" s="105">
        <v>44211.300046296295</v>
      </c>
      <c r="D6" s="104" t="s">
        <v>2189</v>
      </c>
      <c r="E6" s="100">
        <v>54</v>
      </c>
      <c r="F6" s="85" t="str">
        <f>VLOOKUP(E6,VIP!$A$2:$O11324,2,0)</f>
        <v>DRBR054</v>
      </c>
      <c r="G6" s="99" t="str">
        <f>VLOOKUP(E6,'LISTADO ATM'!$A$2:$B$893,2,0)</f>
        <v xml:space="preserve">ATM Autoservicio Galería 360 </v>
      </c>
      <c r="H6" s="99" t="str">
        <f>VLOOKUP(E6,VIP!$A$2:$O16245,7,FALSE)</f>
        <v>Si</v>
      </c>
      <c r="I6" s="99" t="str">
        <f>VLOOKUP(E6,VIP!$A$2:$O8210,8,FALSE)</f>
        <v>Si</v>
      </c>
      <c r="J6" s="99" t="str">
        <f>VLOOKUP(E6,VIP!$A$2:$O8160,8,FALSE)</f>
        <v>Si</v>
      </c>
      <c r="K6" s="99" t="str">
        <f>VLOOKUP(E6,VIP!$A$2:$O11734,6,0)</f>
        <v>NO</v>
      </c>
      <c r="L6" s="110" t="s">
        <v>2463</v>
      </c>
      <c r="M6" s="107" t="s">
        <v>2513</v>
      </c>
      <c r="N6" s="106" t="s">
        <v>2481</v>
      </c>
      <c r="O6" s="104" t="s">
        <v>2483</v>
      </c>
      <c r="P6" s="104"/>
      <c r="Q6" s="126">
        <v>44213.517534722225</v>
      </c>
    </row>
    <row r="7" spans="1:17" ht="18" x14ac:dyDescent="0.25">
      <c r="A7" s="85" t="str">
        <f>VLOOKUP(E7,'LISTADO ATM'!$A$2:$C$894,3,0)</f>
        <v>DISTRITO NACIONAL</v>
      </c>
      <c r="B7" s="116">
        <v>335764703</v>
      </c>
      <c r="C7" s="105">
        <v>44211.477152777778</v>
      </c>
      <c r="D7" s="104" t="s">
        <v>2189</v>
      </c>
      <c r="E7" s="100">
        <v>338</v>
      </c>
      <c r="F7" s="85" t="str">
        <f>VLOOKUP(E7,VIP!$A$2:$O11360,2,0)</f>
        <v>DRBR338</v>
      </c>
      <c r="G7" s="99" t="str">
        <f>VLOOKUP(E7,'LISTADO ATM'!$A$2:$B$893,2,0)</f>
        <v>ATM S/M Aprezio Pantoja</v>
      </c>
      <c r="H7" s="99" t="str">
        <f>VLOOKUP(E7,VIP!$A$2:$O16281,7,FALSE)</f>
        <v>Si</v>
      </c>
      <c r="I7" s="99" t="str">
        <f>VLOOKUP(E7,VIP!$A$2:$O8246,8,FALSE)</f>
        <v>Si</v>
      </c>
      <c r="J7" s="99" t="str">
        <f>VLOOKUP(E7,VIP!$A$2:$O8196,8,FALSE)</f>
        <v>Si</v>
      </c>
      <c r="K7" s="99" t="str">
        <f>VLOOKUP(E7,VIP!$A$2:$O11770,6,0)</f>
        <v>NO</v>
      </c>
      <c r="L7" s="110" t="s">
        <v>2463</v>
      </c>
      <c r="M7" s="107" t="s">
        <v>2513</v>
      </c>
      <c r="N7" s="106" t="s">
        <v>2481</v>
      </c>
      <c r="O7" s="104" t="s">
        <v>2483</v>
      </c>
      <c r="P7" s="104"/>
      <c r="Q7" s="126">
        <v>44213.42391203704</v>
      </c>
    </row>
    <row r="8" spans="1:17" ht="18" x14ac:dyDescent="0.25">
      <c r="A8" s="85" t="str">
        <f>VLOOKUP(E8,'LISTADO ATM'!$A$2:$C$894,3,0)</f>
        <v>SUR</v>
      </c>
      <c r="B8" s="116">
        <v>335764783</v>
      </c>
      <c r="C8" s="105">
        <v>44211.503460648149</v>
      </c>
      <c r="D8" s="104" t="s">
        <v>2477</v>
      </c>
      <c r="E8" s="100">
        <v>356</v>
      </c>
      <c r="F8" s="85" t="str">
        <f>VLOOKUP(E8,VIP!$A$2:$O11351,2,0)</f>
        <v>DRBR356</v>
      </c>
      <c r="G8" s="99" t="str">
        <f>VLOOKUP(E8,'LISTADO ATM'!$A$2:$B$893,2,0)</f>
        <v xml:space="preserve">ATM Estación Sigma (San Cristóbal) </v>
      </c>
      <c r="H8" s="99" t="str">
        <f>VLOOKUP(E8,VIP!$A$2:$O16272,7,FALSE)</f>
        <v>Si</v>
      </c>
      <c r="I8" s="99" t="str">
        <f>VLOOKUP(E8,VIP!$A$2:$O8237,8,FALSE)</f>
        <v>Si</v>
      </c>
      <c r="J8" s="99" t="str">
        <f>VLOOKUP(E8,VIP!$A$2:$O8187,8,FALSE)</f>
        <v>Si</v>
      </c>
      <c r="K8" s="99" t="str">
        <f>VLOOKUP(E8,VIP!$A$2:$O11761,6,0)</f>
        <v>NO</v>
      </c>
      <c r="L8" s="110" t="s">
        <v>2430</v>
      </c>
      <c r="M8" s="107" t="s">
        <v>2513</v>
      </c>
      <c r="N8" s="106" t="s">
        <v>2481</v>
      </c>
      <c r="O8" s="104" t="s">
        <v>2482</v>
      </c>
      <c r="P8" s="104"/>
      <c r="Q8" s="126">
        <v>44213.445289351854</v>
      </c>
    </row>
    <row r="9" spans="1:17" ht="18" x14ac:dyDescent="0.25">
      <c r="A9" s="85" t="str">
        <f>VLOOKUP(E9,'LISTADO ATM'!$A$2:$C$894,3,0)</f>
        <v>DISTRITO NACIONAL</v>
      </c>
      <c r="B9" s="116">
        <v>335764801</v>
      </c>
      <c r="C9" s="105">
        <v>44211.509293981479</v>
      </c>
      <c r="D9" s="104" t="s">
        <v>2189</v>
      </c>
      <c r="E9" s="100">
        <v>435</v>
      </c>
      <c r="F9" s="85" t="str">
        <f>VLOOKUP(E9,VIP!$A$2:$O11350,2,0)</f>
        <v>DRBR435</v>
      </c>
      <c r="G9" s="99" t="str">
        <f>VLOOKUP(E9,'LISTADO ATM'!$A$2:$B$893,2,0)</f>
        <v xml:space="preserve">ATM Autobanco Torre I </v>
      </c>
      <c r="H9" s="99" t="str">
        <f>VLOOKUP(E9,VIP!$A$2:$O16271,7,FALSE)</f>
        <v>Si</v>
      </c>
      <c r="I9" s="99" t="str">
        <f>VLOOKUP(E9,VIP!$A$2:$O8236,8,FALSE)</f>
        <v>Si</v>
      </c>
      <c r="J9" s="99" t="str">
        <f>VLOOKUP(E9,VIP!$A$2:$O8186,8,FALSE)</f>
        <v>Si</v>
      </c>
      <c r="K9" s="99" t="str">
        <f>VLOOKUP(E9,VIP!$A$2:$O11760,6,0)</f>
        <v>SI</v>
      </c>
      <c r="L9" s="110" t="s">
        <v>2228</v>
      </c>
      <c r="M9" s="107" t="s">
        <v>2513</v>
      </c>
      <c r="N9" s="106" t="s">
        <v>2481</v>
      </c>
      <c r="O9" s="104" t="s">
        <v>2483</v>
      </c>
      <c r="P9" s="104"/>
      <c r="Q9" s="126">
        <v>44213.403101851851</v>
      </c>
    </row>
    <row r="10" spans="1:17" ht="18" x14ac:dyDescent="0.25">
      <c r="A10" s="85" t="str">
        <f>VLOOKUP(E10,'LISTADO ATM'!$A$2:$C$894,3,0)</f>
        <v>DISTRITO NACIONAL</v>
      </c>
      <c r="B10" s="116">
        <v>335764854</v>
      </c>
      <c r="C10" s="105">
        <v>44211.532384259262</v>
      </c>
      <c r="D10" s="104" t="s">
        <v>2477</v>
      </c>
      <c r="E10" s="100">
        <v>449</v>
      </c>
      <c r="F10" s="85" t="str">
        <f>VLOOKUP(E10,VIP!$A$2:$O11344,2,0)</f>
        <v>DRBR449</v>
      </c>
      <c r="G10" s="99" t="str">
        <f>VLOOKUP(E10,'LISTADO ATM'!$A$2:$B$893,2,0)</f>
        <v>ATM Autobanco Lope de Vega II</v>
      </c>
      <c r="H10" s="99" t="str">
        <f>VLOOKUP(E10,VIP!$A$2:$O16265,7,FALSE)</f>
        <v>Si</v>
      </c>
      <c r="I10" s="99" t="str">
        <f>VLOOKUP(E10,VIP!$A$2:$O8230,8,FALSE)</f>
        <v>Si</v>
      </c>
      <c r="J10" s="99" t="str">
        <f>VLOOKUP(E10,VIP!$A$2:$O8180,8,FALSE)</f>
        <v>Si</v>
      </c>
      <c r="K10" s="99" t="str">
        <f>VLOOKUP(E10,VIP!$A$2:$O11754,6,0)</f>
        <v>NO</v>
      </c>
      <c r="L10" s="110" t="s">
        <v>2430</v>
      </c>
      <c r="M10" s="107" t="s">
        <v>2513</v>
      </c>
      <c r="N10" s="106" t="s">
        <v>2481</v>
      </c>
      <c r="O10" s="104" t="s">
        <v>2482</v>
      </c>
      <c r="P10" s="104"/>
      <c r="Q10" s="126">
        <v>44213.425613425927</v>
      </c>
    </row>
    <row r="11" spans="1:17" ht="18" x14ac:dyDescent="0.25">
      <c r="A11" s="85" t="str">
        <f>VLOOKUP(E11,'LISTADO ATM'!$A$2:$C$894,3,0)</f>
        <v>DISTRITO NACIONAL</v>
      </c>
      <c r="B11" s="116">
        <v>335764970</v>
      </c>
      <c r="C11" s="105">
        <v>44211.570289351854</v>
      </c>
      <c r="D11" s="104" t="s">
        <v>2477</v>
      </c>
      <c r="E11" s="100">
        <v>655</v>
      </c>
      <c r="F11" s="85" t="str">
        <f>VLOOKUP(E11,VIP!$A$2:$O11340,2,0)</f>
        <v>DRBR655</v>
      </c>
      <c r="G11" s="99" t="str">
        <f>VLOOKUP(E11,'LISTADO ATM'!$A$2:$B$893,2,0)</f>
        <v>ATM Farmacia Sandra</v>
      </c>
      <c r="H11" s="99" t="str">
        <f>VLOOKUP(E11,VIP!$A$2:$O16261,7,FALSE)</f>
        <v>Si</v>
      </c>
      <c r="I11" s="99" t="str">
        <f>VLOOKUP(E11,VIP!$A$2:$O8226,8,FALSE)</f>
        <v>Si</v>
      </c>
      <c r="J11" s="99" t="str">
        <f>VLOOKUP(E11,VIP!$A$2:$O8176,8,FALSE)</f>
        <v>Si</v>
      </c>
      <c r="K11" s="99" t="str">
        <f>VLOOKUP(E11,VIP!$A$2:$O11750,6,0)</f>
        <v>NO</v>
      </c>
      <c r="L11" s="110" t="s">
        <v>2466</v>
      </c>
      <c r="M11" s="107" t="s">
        <v>2513</v>
      </c>
      <c r="N11" s="106" t="s">
        <v>2481</v>
      </c>
      <c r="O11" s="104" t="s">
        <v>2482</v>
      </c>
      <c r="P11" s="104"/>
      <c r="Q11" s="126">
        <v>44213.445289351854</v>
      </c>
    </row>
    <row r="12" spans="1:17" ht="18" x14ac:dyDescent="0.25">
      <c r="A12" s="85" t="str">
        <f>VLOOKUP(E12,'LISTADO ATM'!$A$2:$C$894,3,0)</f>
        <v>DISTRITO NACIONAL</v>
      </c>
      <c r="B12" s="116">
        <v>335765013</v>
      </c>
      <c r="C12" s="105">
        <v>44211.594085648147</v>
      </c>
      <c r="D12" s="104" t="s">
        <v>2477</v>
      </c>
      <c r="E12" s="100">
        <v>165</v>
      </c>
      <c r="F12" s="85" t="str">
        <f>VLOOKUP(E12,VIP!$A$2:$O11333,2,0)</f>
        <v>DRBR165</v>
      </c>
      <c r="G12" s="99" t="str">
        <f>VLOOKUP(E12,'LISTADO ATM'!$A$2:$B$893,2,0)</f>
        <v>ATM Autoservicio Megacentro</v>
      </c>
      <c r="H12" s="99" t="str">
        <f>VLOOKUP(E12,VIP!$A$2:$O16254,7,FALSE)</f>
        <v>Si</v>
      </c>
      <c r="I12" s="99" t="str">
        <f>VLOOKUP(E12,VIP!$A$2:$O8219,8,FALSE)</f>
        <v>Si</v>
      </c>
      <c r="J12" s="99" t="str">
        <f>VLOOKUP(E12,VIP!$A$2:$O8169,8,FALSE)</f>
        <v>Si</v>
      </c>
      <c r="K12" s="99" t="str">
        <f>VLOOKUP(E12,VIP!$A$2:$O11743,6,0)</f>
        <v>SI</v>
      </c>
      <c r="L12" s="110" t="s">
        <v>2430</v>
      </c>
      <c r="M12" s="107" t="s">
        <v>2513</v>
      </c>
      <c r="N12" s="106" t="s">
        <v>2481</v>
      </c>
      <c r="O12" s="104" t="s">
        <v>2482</v>
      </c>
      <c r="P12" s="104"/>
      <c r="Q12" s="126">
        <v>44213.445289351854</v>
      </c>
    </row>
    <row r="13" spans="1:17" ht="18" x14ac:dyDescent="0.25">
      <c r="A13" s="85" t="str">
        <f>VLOOKUP(E13,'LISTADO ATM'!$A$2:$C$894,3,0)</f>
        <v>DISTRITO NACIONAL</v>
      </c>
      <c r="B13" s="116">
        <v>335765182</v>
      </c>
      <c r="C13" s="105">
        <v>44211.663402777776</v>
      </c>
      <c r="D13" s="104" t="s">
        <v>2477</v>
      </c>
      <c r="E13" s="100">
        <v>20</v>
      </c>
      <c r="F13" s="85" t="str">
        <f>VLOOKUP(E13,VIP!$A$2:$O11351,2,0)</f>
        <v>DRBR049</v>
      </c>
      <c r="G13" s="99" t="str">
        <f>VLOOKUP(E13,'LISTADO ATM'!$A$2:$B$893,2,0)</f>
        <v>ATM S/M Aprezio Las Palmas</v>
      </c>
      <c r="H13" s="99" t="str">
        <f>VLOOKUP(E13,VIP!$A$2:$O16272,7,FALSE)</f>
        <v>Si</v>
      </c>
      <c r="I13" s="99" t="str">
        <f>VLOOKUP(E13,VIP!$A$2:$O8237,8,FALSE)</f>
        <v>Si</v>
      </c>
      <c r="J13" s="99" t="str">
        <f>VLOOKUP(E13,VIP!$A$2:$O8187,8,FALSE)</f>
        <v>Si</v>
      </c>
      <c r="K13" s="99" t="str">
        <f>VLOOKUP(E13,VIP!$A$2:$O11761,6,0)</f>
        <v>NO</v>
      </c>
      <c r="L13" s="110" t="s">
        <v>2430</v>
      </c>
      <c r="M13" s="107" t="s">
        <v>2513</v>
      </c>
      <c r="N13" s="106" t="s">
        <v>2481</v>
      </c>
      <c r="O13" s="104" t="s">
        <v>2482</v>
      </c>
      <c r="P13" s="104"/>
      <c r="Q13" s="126">
        <v>44213.445289351854</v>
      </c>
    </row>
    <row r="14" spans="1:17" ht="18" x14ac:dyDescent="0.25">
      <c r="A14" s="85" t="str">
        <f>VLOOKUP(E14,'LISTADO ATM'!$A$2:$C$894,3,0)</f>
        <v>ESTE</v>
      </c>
      <c r="B14" s="116">
        <v>335765210</v>
      </c>
      <c r="C14" s="105">
        <v>44211.673310185186</v>
      </c>
      <c r="D14" s="104" t="s">
        <v>2189</v>
      </c>
      <c r="E14" s="100">
        <v>631</v>
      </c>
      <c r="F14" s="85" t="str">
        <f>VLOOKUP(E14,VIP!$A$2:$O11346,2,0)</f>
        <v>DRBR417</v>
      </c>
      <c r="G14" s="99" t="str">
        <f>VLOOKUP(E14,'LISTADO ATM'!$A$2:$B$893,2,0)</f>
        <v xml:space="preserve">ATM ASOCODEQUI (San Pedro) </v>
      </c>
      <c r="H14" s="99" t="str">
        <f>VLOOKUP(E14,VIP!$A$2:$O16267,7,FALSE)</f>
        <v>Si</v>
      </c>
      <c r="I14" s="99" t="str">
        <f>VLOOKUP(E14,VIP!$A$2:$O8232,8,FALSE)</f>
        <v>Si</v>
      </c>
      <c r="J14" s="99" t="str">
        <f>VLOOKUP(E14,VIP!$A$2:$O8182,8,FALSE)</f>
        <v>Si</v>
      </c>
      <c r="K14" s="99" t="str">
        <f>VLOOKUP(E14,VIP!$A$2:$O11756,6,0)</f>
        <v>NO</v>
      </c>
      <c r="L14" s="110" t="s">
        <v>2463</v>
      </c>
      <c r="M14" s="107" t="s">
        <v>2513</v>
      </c>
      <c r="N14" s="106" t="s">
        <v>2481</v>
      </c>
      <c r="O14" s="104" t="s">
        <v>2483</v>
      </c>
      <c r="P14" s="104"/>
      <c r="Q14" s="126">
        <v>44213.603935185187</v>
      </c>
    </row>
    <row r="15" spans="1:17" ht="18" x14ac:dyDescent="0.25">
      <c r="A15" s="85" t="str">
        <f>VLOOKUP(E15,'LISTADO ATM'!$A$2:$C$894,3,0)</f>
        <v>DISTRITO NACIONAL</v>
      </c>
      <c r="B15" s="116">
        <v>335765223</v>
      </c>
      <c r="C15" s="105">
        <v>44211.689421296294</v>
      </c>
      <c r="D15" s="104" t="s">
        <v>2189</v>
      </c>
      <c r="E15" s="100">
        <v>932</v>
      </c>
      <c r="F15" s="85" t="str">
        <f>VLOOKUP(E15,VIP!$A$2:$O11343,2,0)</f>
        <v>DRBR01E</v>
      </c>
      <c r="G15" s="99" t="str">
        <f>VLOOKUP(E15,'LISTADO ATM'!$A$2:$B$893,2,0)</f>
        <v xml:space="preserve">ATM Banco Agrícola </v>
      </c>
      <c r="H15" s="99" t="str">
        <f>VLOOKUP(E15,VIP!$A$2:$O16264,7,FALSE)</f>
        <v>Si</v>
      </c>
      <c r="I15" s="99" t="str">
        <f>VLOOKUP(E15,VIP!$A$2:$O8229,8,FALSE)</f>
        <v>Si</v>
      </c>
      <c r="J15" s="99" t="str">
        <f>VLOOKUP(E15,VIP!$A$2:$O8179,8,FALSE)</f>
        <v>Si</v>
      </c>
      <c r="K15" s="99" t="str">
        <f>VLOOKUP(E15,VIP!$A$2:$O11753,6,0)</f>
        <v>NO</v>
      </c>
      <c r="L15" s="110" t="s">
        <v>2463</v>
      </c>
      <c r="M15" s="107" t="s">
        <v>2513</v>
      </c>
      <c r="N15" s="106" t="s">
        <v>2481</v>
      </c>
      <c r="O15" s="104" t="s">
        <v>2483</v>
      </c>
      <c r="P15" s="104"/>
      <c r="Q15" s="126">
        <v>44213.610682870371</v>
      </c>
    </row>
    <row r="16" spans="1:17" ht="18" x14ac:dyDescent="0.25">
      <c r="A16" s="85" t="str">
        <f>VLOOKUP(E16,'LISTADO ATM'!$A$2:$C$894,3,0)</f>
        <v>SUR</v>
      </c>
      <c r="B16" s="116">
        <v>335765286</v>
      </c>
      <c r="C16" s="105">
        <v>44211.709490740737</v>
      </c>
      <c r="D16" s="104" t="s">
        <v>2477</v>
      </c>
      <c r="E16" s="100">
        <v>592</v>
      </c>
      <c r="F16" s="85" t="str">
        <f>VLOOKUP(E16,VIP!$A$2:$O11337,2,0)</f>
        <v>DRBR081</v>
      </c>
      <c r="G16" s="99" t="str">
        <f>VLOOKUP(E16,'LISTADO ATM'!$A$2:$B$893,2,0)</f>
        <v xml:space="preserve">ATM Centro de Caja San Cristóbal I </v>
      </c>
      <c r="H16" s="99" t="str">
        <f>VLOOKUP(E16,VIP!$A$2:$O16258,7,FALSE)</f>
        <v>Si</v>
      </c>
      <c r="I16" s="99" t="str">
        <f>VLOOKUP(E16,VIP!$A$2:$O8223,8,FALSE)</f>
        <v>Si</v>
      </c>
      <c r="J16" s="99" t="str">
        <f>VLOOKUP(E16,VIP!$A$2:$O8173,8,FALSE)</f>
        <v>Si</v>
      </c>
      <c r="K16" s="99" t="str">
        <f>VLOOKUP(E16,VIP!$A$2:$O11747,6,0)</f>
        <v>SI</v>
      </c>
      <c r="L16" s="110" t="s">
        <v>2430</v>
      </c>
      <c r="M16" s="107" t="s">
        <v>2513</v>
      </c>
      <c r="N16" s="106" t="s">
        <v>2481</v>
      </c>
      <c r="O16" s="104" t="s">
        <v>2482</v>
      </c>
      <c r="P16" s="104"/>
      <c r="Q16" s="126">
        <v>44213.445289351854</v>
      </c>
    </row>
    <row r="17" spans="1:17" ht="18" x14ac:dyDescent="0.25">
      <c r="A17" s="85" t="str">
        <f>VLOOKUP(E17,'LISTADO ATM'!$A$2:$C$894,3,0)</f>
        <v>ESTE</v>
      </c>
      <c r="B17" s="116">
        <v>335765370</v>
      </c>
      <c r="C17" s="105">
        <v>44211.811655092592</v>
      </c>
      <c r="D17" s="104" t="s">
        <v>2189</v>
      </c>
      <c r="E17" s="100">
        <v>843</v>
      </c>
      <c r="F17" s="85" t="str">
        <f>VLOOKUP(E17,VIP!$A$2:$O11346,2,0)</f>
        <v>DRBR843</v>
      </c>
      <c r="G17" s="99" t="str">
        <f>VLOOKUP(E17,'LISTADO ATM'!$A$2:$B$893,2,0)</f>
        <v xml:space="preserve">ATM Oficina Romana Centro </v>
      </c>
      <c r="H17" s="99" t="str">
        <f>VLOOKUP(E17,VIP!$A$2:$O16267,7,FALSE)</f>
        <v>Si</v>
      </c>
      <c r="I17" s="99" t="str">
        <f>VLOOKUP(E17,VIP!$A$2:$O8232,8,FALSE)</f>
        <v>Si</v>
      </c>
      <c r="J17" s="99" t="str">
        <f>VLOOKUP(E17,VIP!$A$2:$O8182,8,FALSE)</f>
        <v>Si</v>
      </c>
      <c r="K17" s="99" t="str">
        <f>VLOOKUP(E17,VIP!$A$2:$O11756,6,0)</f>
        <v>NO</v>
      </c>
      <c r="L17" s="110" t="s">
        <v>2463</v>
      </c>
      <c r="M17" s="107" t="s">
        <v>2513</v>
      </c>
      <c r="N17" s="106" t="s">
        <v>2481</v>
      </c>
      <c r="O17" s="104" t="s">
        <v>2483</v>
      </c>
      <c r="P17" s="104"/>
      <c r="Q17" s="126">
        <v>44213.421307870369</v>
      </c>
    </row>
    <row r="18" spans="1:17" ht="18" x14ac:dyDescent="0.25">
      <c r="A18" s="85" t="str">
        <f>VLOOKUP(E18,'LISTADO ATM'!$A$2:$C$894,3,0)</f>
        <v>NORTE</v>
      </c>
      <c r="B18" s="116">
        <v>335765392</v>
      </c>
      <c r="C18" s="105">
        <v>44211.891400462962</v>
      </c>
      <c r="D18" s="104" t="s">
        <v>2190</v>
      </c>
      <c r="E18" s="100">
        <v>261</v>
      </c>
      <c r="F18" s="85" t="str">
        <f>VLOOKUP(E18,VIP!$A$2:$O11337,2,0)</f>
        <v>DRBR261</v>
      </c>
      <c r="G18" s="99" t="str">
        <f>VLOOKUP(E18,'LISTADO ATM'!$A$2:$B$893,2,0)</f>
        <v xml:space="preserve">ATM UNP Aeropuerto Cibao (Santiago) </v>
      </c>
      <c r="H18" s="99" t="str">
        <f>VLOOKUP(E18,VIP!$A$2:$O16258,7,FALSE)</f>
        <v>Si</v>
      </c>
      <c r="I18" s="99" t="str">
        <f>VLOOKUP(E18,VIP!$A$2:$O8223,8,FALSE)</f>
        <v>Si</v>
      </c>
      <c r="J18" s="99" t="str">
        <f>VLOOKUP(E18,VIP!$A$2:$O8173,8,FALSE)</f>
        <v>Si</v>
      </c>
      <c r="K18" s="99" t="str">
        <f>VLOOKUP(E18,VIP!$A$2:$O11747,6,0)</f>
        <v>NO</v>
      </c>
      <c r="L18" s="110" t="s">
        <v>2228</v>
      </c>
      <c r="M18" s="107" t="s">
        <v>2513</v>
      </c>
      <c r="N18" s="106" t="s">
        <v>2481</v>
      </c>
      <c r="O18" s="104" t="s">
        <v>2492</v>
      </c>
      <c r="P18" s="104"/>
      <c r="Q18" s="126">
        <v>44213.588576388887</v>
      </c>
    </row>
    <row r="19" spans="1:17" ht="18" x14ac:dyDescent="0.25">
      <c r="A19" s="85" t="str">
        <f>VLOOKUP(E19,'LISTADO ATM'!$A$2:$C$894,3,0)</f>
        <v>DISTRITO NACIONAL</v>
      </c>
      <c r="B19" s="116">
        <v>335765394</v>
      </c>
      <c r="C19" s="105">
        <v>44211.899502314816</v>
      </c>
      <c r="D19" s="104" t="s">
        <v>2477</v>
      </c>
      <c r="E19" s="100">
        <v>714</v>
      </c>
      <c r="F19" s="85" t="str">
        <f>VLOOKUP(E19,VIP!$A$2:$O11335,2,0)</f>
        <v>DRBR16M</v>
      </c>
      <c r="G19" s="99" t="str">
        <f>VLOOKUP(E19,'LISTADO ATM'!$A$2:$B$893,2,0)</f>
        <v xml:space="preserve">ATM Hospital de Herrera </v>
      </c>
      <c r="H19" s="99" t="str">
        <f>VLOOKUP(E19,VIP!$A$2:$O16256,7,FALSE)</f>
        <v>Si</v>
      </c>
      <c r="I19" s="99" t="str">
        <f>VLOOKUP(E19,VIP!$A$2:$O8221,8,FALSE)</f>
        <v>Si</v>
      </c>
      <c r="J19" s="99" t="str">
        <f>VLOOKUP(E19,VIP!$A$2:$O8171,8,FALSE)</f>
        <v>Si</v>
      </c>
      <c r="K19" s="99" t="str">
        <f>VLOOKUP(E19,VIP!$A$2:$O11745,6,0)</f>
        <v>NO</v>
      </c>
      <c r="L19" s="110" t="s">
        <v>2430</v>
      </c>
      <c r="M19" s="107" t="s">
        <v>2513</v>
      </c>
      <c r="N19" s="106" t="s">
        <v>2481</v>
      </c>
      <c r="O19" s="104" t="s">
        <v>2482</v>
      </c>
      <c r="P19" s="104"/>
      <c r="Q19" s="126">
        <v>44213.445289351854</v>
      </c>
    </row>
    <row r="20" spans="1:17" ht="18" x14ac:dyDescent="0.25">
      <c r="A20" s="85" t="str">
        <f>VLOOKUP(E20,'LISTADO ATM'!$A$2:$C$894,3,0)</f>
        <v>SUR</v>
      </c>
      <c r="B20" s="116">
        <v>335765396</v>
      </c>
      <c r="C20" s="105">
        <v>44211.910254629627</v>
      </c>
      <c r="D20" s="104" t="s">
        <v>2477</v>
      </c>
      <c r="E20" s="100">
        <v>995</v>
      </c>
      <c r="F20" s="85" t="str">
        <f>VLOOKUP(E20,VIP!$A$2:$O11333,2,0)</f>
        <v>DRBR545</v>
      </c>
      <c r="G20" s="99" t="str">
        <f>VLOOKUP(E20,'LISTADO ATM'!$A$2:$B$893,2,0)</f>
        <v xml:space="preserve">ATM Oficina San Cristobal III (Lobby) </v>
      </c>
      <c r="H20" s="99" t="str">
        <f>VLOOKUP(E20,VIP!$A$2:$O16254,7,FALSE)</f>
        <v>Si</v>
      </c>
      <c r="I20" s="99" t="str">
        <f>VLOOKUP(E20,VIP!$A$2:$O8219,8,FALSE)</f>
        <v>No</v>
      </c>
      <c r="J20" s="99" t="str">
        <f>VLOOKUP(E20,VIP!$A$2:$O8169,8,FALSE)</f>
        <v>No</v>
      </c>
      <c r="K20" s="99" t="str">
        <f>VLOOKUP(E20,VIP!$A$2:$O11743,6,0)</f>
        <v>NO</v>
      </c>
      <c r="L20" s="110" t="s">
        <v>2430</v>
      </c>
      <c r="M20" s="107" t="s">
        <v>2513</v>
      </c>
      <c r="N20" s="106" t="s">
        <v>2481</v>
      </c>
      <c r="O20" s="104" t="s">
        <v>2482</v>
      </c>
      <c r="P20" s="104"/>
      <c r="Q20" s="126">
        <v>44213.445289351854</v>
      </c>
    </row>
    <row r="21" spans="1:17" s="87" customFormat="1" ht="18" x14ac:dyDescent="0.25">
      <c r="A21" s="85" t="str">
        <f>VLOOKUP(E21,'LISTADO ATM'!$A$2:$C$894,3,0)</f>
        <v>DISTRITO NACIONAL</v>
      </c>
      <c r="B21" s="116">
        <v>335765415</v>
      </c>
      <c r="C21" s="105">
        <v>44212.313437500001</v>
      </c>
      <c r="D21" s="104" t="s">
        <v>2189</v>
      </c>
      <c r="E21" s="100">
        <v>476</v>
      </c>
      <c r="F21" s="85" t="str">
        <f>VLOOKUP(E21,VIP!$A$2:$O11340,2,0)</f>
        <v>DRBR476</v>
      </c>
      <c r="G21" s="99" t="str">
        <f>VLOOKUP(E21,'LISTADO ATM'!$A$2:$B$893,2,0)</f>
        <v xml:space="preserve">ATM Multicentro La Sirena Las Caobas </v>
      </c>
      <c r="H21" s="99" t="str">
        <f>VLOOKUP(E21,VIP!$A$2:$O16261,7,FALSE)</f>
        <v>Si</v>
      </c>
      <c r="I21" s="99" t="str">
        <f>VLOOKUP(E21,VIP!$A$2:$O8226,8,FALSE)</f>
        <v>Si</v>
      </c>
      <c r="J21" s="99" t="str">
        <f>VLOOKUP(E21,VIP!$A$2:$O8176,8,FALSE)</f>
        <v>Si</v>
      </c>
      <c r="K21" s="99" t="str">
        <f>VLOOKUP(E21,VIP!$A$2:$O11750,6,0)</f>
        <v>SI</v>
      </c>
      <c r="L21" s="110" t="s">
        <v>2228</v>
      </c>
      <c r="M21" s="107" t="s">
        <v>2513</v>
      </c>
      <c r="N21" s="106" t="s">
        <v>2481</v>
      </c>
      <c r="O21" s="104" t="s">
        <v>2483</v>
      </c>
      <c r="P21" s="104"/>
      <c r="Q21" s="126">
        <v>44213.417766203704</v>
      </c>
    </row>
    <row r="22" spans="1:17" s="87" customFormat="1" ht="18" x14ac:dyDescent="0.25">
      <c r="A22" s="85" t="str">
        <f>VLOOKUP(E22,'LISTADO ATM'!$A$2:$C$894,3,0)</f>
        <v>DISTRITO NACIONAL</v>
      </c>
      <c r="B22" s="116">
        <v>335765418</v>
      </c>
      <c r="C22" s="105">
        <v>44212.316018518519</v>
      </c>
      <c r="D22" s="104" t="s">
        <v>2189</v>
      </c>
      <c r="E22" s="100">
        <v>961</v>
      </c>
      <c r="F22" s="85" t="str">
        <f>VLOOKUP(E22,VIP!$A$2:$O11337,2,0)</f>
        <v>DRBR03H</v>
      </c>
      <c r="G22" s="99" t="str">
        <f>VLOOKUP(E22,'LISTADO ATM'!$A$2:$B$893,2,0)</f>
        <v xml:space="preserve">ATM Listín Diario </v>
      </c>
      <c r="H22" s="99" t="str">
        <f>VLOOKUP(E22,VIP!$A$2:$O16258,7,FALSE)</f>
        <v>Si</v>
      </c>
      <c r="I22" s="99" t="str">
        <f>VLOOKUP(E22,VIP!$A$2:$O8223,8,FALSE)</f>
        <v>Si</v>
      </c>
      <c r="J22" s="99" t="str">
        <f>VLOOKUP(E22,VIP!$A$2:$O8173,8,FALSE)</f>
        <v>Si</v>
      </c>
      <c r="K22" s="99" t="str">
        <f>VLOOKUP(E22,VIP!$A$2:$O11747,6,0)</f>
        <v>NO</v>
      </c>
      <c r="L22" s="110" t="s">
        <v>2228</v>
      </c>
      <c r="M22" s="107" t="s">
        <v>2513</v>
      </c>
      <c r="N22" s="106" t="s">
        <v>2481</v>
      </c>
      <c r="O22" s="104" t="s">
        <v>2483</v>
      </c>
      <c r="P22" s="104"/>
      <c r="Q22" s="126">
        <v>44213.406053240738</v>
      </c>
    </row>
    <row r="23" spans="1:17" ht="18" x14ac:dyDescent="0.25">
      <c r="A23" s="85" t="str">
        <f>VLOOKUP(E23,'LISTADO ATM'!$A$2:$C$894,3,0)</f>
        <v>NORTE</v>
      </c>
      <c r="B23" s="116">
        <v>335765430</v>
      </c>
      <c r="C23" s="105">
        <v>44212.341747685183</v>
      </c>
      <c r="D23" s="104" t="s">
        <v>2190</v>
      </c>
      <c r="E23" s="100">
        <v>854</v>
      </c>
      <c r="F23" s="85" t="str">
        <f>VLOOKUP(E23,VIP!$A$2:$O11355,2,0)</f>
        <v>DRBR854</v>
      </c>
      <c r="G23" s="99" t="str">
        <f>VLOOKUP(E23,'LISTADO ATM'!$A$2:$B$893,2,0)</f>
        <v xml:space="preserve">ATM Centro Comercial Blanco Batista </v>
      </c>
      <c r="H23" s="99" t="str">
        <f>VLOOKUP(E23,VIP!$A$2:$O16276,7,FALSE)</f>
        <v>Si</v>
      </c>
      <c r="I23" s="99" t="str">
        <f>VLOOKUP(E23,VIP!$A$2:$O8241,8,FALSE)</f>
        <v>Si</v>
      </c>
      <c r="J23" s="99" t="str">
        <f>VLOOKUP(E23,VIP!$A$2:$O8191,8,FALSE)</f>
        <v>Si</v>
      </c>
      <c r="K23" s="99" t="str">
        <f>VLOOKUP(E23,VIP!$A$2:$O11765,6,0)</f>
        <v>NO</v>
      </c>
      <c r="L23" s="110" t="s">
        <v>2228</v>
      </c>
      <c r="M23" s="107" t="s">
        <v>2513</v>
      </c>
      <c r="N23" s="106" t="s">
        <v>2481</v>
      </c>
      <c r="O23" s="104" t="s">
        <v>2501</v>
      </c>
      <c r="P23" s="104"/>
      <c r="Q23" s="126">
        <v>44213.407939814817</v>
      </c>
    </row>
    <row r="24" spans="1:17" ht="18" x14ac:dyDescent="0.25">
      <c r="A24" s="85" t="str">
        <f>VLOOKUP(E24,'LISTADO ATM'!$A$2:$C$894,3,0)</f>
        <v>DISTRITO NACIONAL</v>
      </c>
      <c r="B24" s="116">
        <v>335765440</v>
      </c>
      <c r="C24" s="105">
        <v>44212.348553240743</v>
      </c>
      <c r="D24" s="104" t="s">
        <v>2496</v>
      </c>
      <c r="E24" s="100">
        <v>755</v>
      </c>
      <c r="F24" s="85" t="str">
        <f>VLOOKUP(E24,VIP!$A$2:$O11352,2,0)</f>
        <v>DRBR755</v>
      </c>
      <c r="G24" s="99" t="str">
        <f>VLOOKUP(E24,'LISTADO ATM'!$A$2:$B$893,2,0)</f>
        <v xml:space="preserve">ATM Oficina Galería del Este (Plaza) </v>
      </c>
      <c r="H24" s="99" t="str">
        <f>VLOOKUP(E24,VIP!$A$2:$O16273,7,FALSE)</f>
        <v>Si</v>
      </c>
      <c r="I24" s="99" t="str">
        <f>VLOOKUP(E24,VIP!$A$2:$O8238,8,FALSE)</f>
        <v>Si</v>
      </c>
      <c r="J24" s="99" t="str">
        <f>VLOOKUP(E24,VIP!$A$2:$O8188,8,FALSE)</f>
        <v>Si</v>
      </c>
      <c r="K24" s="99" t="str">
        <f>VLOOKUP(E24,VIP!$A$2:$O11762,6,0)</f>
        <v>NO</v>
      </c>
      <c r="L24" s="110" t="s">
        <v>2430</v>
      </c>
      <c r="M24" s="107" t="s">
        <v>2513</v>
      </c>
      <c r="N24" s="106" t="s">
        <v>2481</v>
      </c>
      <c r="O24" s="104" t="s">
        <v>2498</v>
      </c>
      <c r="P24" s="104"/>
      <c r="Q24" s="126">
        <v>44213.445289351854</v>
      </c>
    </row>
    <row r="25" spans="1:17" ht="18" x14ac:dyDescent="0.25">
      <c r="A25" s="85" t="str">
        <f>VLOOKUP(E25,'LISTADO ATM'!$A$2:$C$894,3,0)</f>
        <v>SUR</v>
      </c>
      <c r="B25" s="116">
        <v>335765476</v>
      </c>
      <c r="C25" s="105">
        <v>44212.382719907408</v>
      </c>
      <c r="D25" s="104" t="s">
        <v>2477</v>
      </c>
      <c r="E25" s="100">
        <v>584</v>
      </c>
      <c r="F25" s="85" t="str">
        <f>VLOOKUP(E25,VIP!$A$2:$O11349,2,0)</f>
        <v>DRBR404</v>
      </c>
      <c r="G25" s="99" t="str">
        <f>VLOOKUP(E25,'LISTADO ATM'!$A$2:$B$893,2,0)</f>
        <v xml:space="preserve">ATM Oficina San Cristóbal I </v>
      </c>
      <c r="H25" s="99" t="str">
        <f>VLOOKUP(E25,VIP!$A$2:$O16270,7,FALSE)</f>
        <v>Si</v>
      </c>
      <c r="I25" s="99" t="str">
        <f>VLOOKUP(E25,VIP!$A$2:$O8235,8,FALSE)</f>
        <v>Si</v>
      </c>
      <c r="J25" s="99" t="str">
        <f>VLOOKUP(E25,VIP!$A$2:$O8185,8,FALSE)</f>
        <v>Si</v>
      </c>
      <c r="K25" s="99" t="str">
        <f>VLOOKUP(E25,VIP!$A$2:$O11759,6,0)</f>
        <v>SI</v>
      </c>
      <c r="L25" s="110" t="s">
        <v>2430</v>
      </c>
      <c r="M25" s="107" t="s">
        <v>2513</v>
      </c>
      <c r="N25" s="106" t="s">
        <v>2481</v>
      </c>
      <c r="O25" s="104" t="s">
        <v>2482</v>
      </c>
      <c r="P25" s="104"/>
      <c r="Q25" s="126">
        <v>44213.445289351854</v>
      </c>
    </row>
    <row r="26" spans="1:17" ht="18" x14ac:dyDescent="0.25">
      <c r="A26" s="85" t="str">
        <f>VLOOKUP(E26,'LISTADO ATM'!$A$2:$C$894,3,0)</f>
        <v>DISTRITO NACIONAL</v>
      </c>
      <c r="B26" s="116">
        <v>335765508</v>
      </c>
      <c r="C26" s="105">
        <v>44212.407569444447</v>
      </c>
      <c r="D26" s="104" t="s">
        <v>2477</v>
      </c>
      <c r="E26" s="100">
        <v>541</v>
      </c>
      <c r="F26" s="85" t="str">
        <f>VLOOKUP(E26,VIP!$A$2:$O11342,2,0)</f>
        <v>DRBR541</v>
      </c>
      <c r="G26" s="99" t="str">
        <f>VLOOKUP(E26,'LISTADO ATM'!$A$2:$B$893,2,0)</f>
        <v xml:space="preserve">ATM Oficina Sambil II </v>
      </c>
      <c r="H26" s="99" t="str">
        <f>VLOOKUP(E26,VIP!$A$2:$O16263,7,FALSE)</f>
        <v>Si</v>
      </c>
      <c r="I26" s="99" t="str">
        <f>VLOOKUP(E26,VIP!$A$2:$O8228,8,FALSE)</f>
        <v>Si</v>
      </c>
      <c r="J26" s="99" t="str">
        <f>VLOOKUP(E26,VIP!$A$2:$O8178,8,FALSE)</f>
        <v>Si</v>
      </c>
      <c r="K26" s="99" t="str">
        <f>VLOOKUP(E26,VIP!$A$2:$O11752,6,0)</f>
        <v>SI</v>
      </c>
      <c r="L26" s="110" t="s">
        <v>2466</v>
      </c>
      <c r="M26" s="107" t="s">
        <v>2513</v>
      </c>
      <c r="N26" s="106" t="s">
        <v>2481</v>
      </c>
      <c r="O26" s="104" t="s">
        <v>2482</v>
      </c>
      <c r="P26" s="104"/>
      <c r="Q26" s="126">
        <v>44213.445289351854</v>
      </c>
    </row>
    <row r="27" spans="1:17" ht="18" x14ac:dyDescent="0.25">
      <c r="A27" s="85" t="str">
        <f>VLOOKUP(E27,'LISTADO ATM'!$A$2:$C$894,3,0)</f>
        <v>DISTRITO NACIONAL</v>
      </c>
      <c r="B27" s="116">
        <v>335765557</v>
      </c>
      <c r="C27" s="105">
        <v>44212.456412037034</v>
      </c>
      <c r="D27" s="104" t="s">
        <v>2477</v>
      </c>
      <c r="E27" s="100">
        <v>391</v>
      </c>
      <c r="F27" s="85" t="str">
        <f>VLOOKUP(E27,VIP!$A$2:$O11358,2,0)</f>
        <v>DRBR391</v>
      </c>
      <c r="G27" s="99" t="str">
        <f>VLOOKUP(E27,'LISTADO ATM'!$A$2:$B$893,2,0)</f>
        <v xml:space="preserve">ATM S/M Jumbo Luperón </v>
      </c>
      <c r="H27" s="99" t="str">
        <f>VLOOKUP(E27,VIP!$A$2:$O16279,7,FALSE)</f>
        <v>Si</v>
      </c>
      <c r="I27" s="99" t="str">
        <f>VLOOKUP(E27,VIP!$A$2:$O8244,8,FALSE)</f>
        <v>Si</v>
      </c>
      <c r="J27" s="99" t="str">
        <f>VLOOKUP(E27,VIP!$A$2:$O8194,8,FALSE)</f>
        <v>Si</v>
      </c>
      <c r="K27" s="99" t="str">
        <f>VLOOKUP(E27,VIP!$A$2:$O11768,6,0)</f>
        <v>NO</v>
      </c>
      <c r="L27" s="110" t="s">
        <v>2430</v>
      </c>
      <c r="M27" s="107" t="s">
        <v>2513</v>
      </c>
      <c r="N27" s="106" t="s">
        <v>2481</v>
      </c>
      <c r="O27" s="104" t="s">
        <v>2482</v>
      </c>
      <c r="P27" s="104"/>
      <c r="Q27" s="126">
        <v>44213.443576388891</v>
      </c>
    </row>
    <row r="28" spans="1:17" ht="18" x14ac:dyDescent="0.25">
      <c r="A28" s="85" t="str">
        <f>VLOOKUP(E28,'LISTADO ATM'!$A$2:$C$894,3,0)</f>
        <v>DISTRITO NACIONAL</v>
      </c>
      <c r="B28" s="116">
        <v>335765573</v>
      </c>
      <c r="C28" s="105">
        <v>44212.476574074077</v>
      </c>
      <c r="D28" s="104" t="s">
        <v>2189</v>
      </c>
      <c r="E28" s="100">
        <v>312</v>
      </c>
      <c r="F28" s="85" t="str">
        <f>VLOOKUP(E28,VIP!$A$2:$O11350,2,0)</f>
        <v>DRBR312</v>
      </c>
      <c r="G28" s="99" t="str">
        <f>VLOOKUP(E28,'LISTADO ATM'!$A$2:$B$893,2,0)</f>
        <v xml:space="preserve">ATM Oficina Tiradentes II (Naco) </v>
      </c>
      <c r="H28" s="99" t="str">
        <f>VLOOKUP(E28,VIP!$A$2:$O16271,7,FALSE)</f>
        <v>Si</v>
      </c>
      <c r="I28" s="99" t="str">
        <f>VLOOKUP(E28,VIP!$A$2:$O8236,8,FALSE)</f>
        <v>Si</v>
      </c>
      <c r="J28" s="99" t="str">
        <f>VLOOKUP(E28,VIP!$A$2:$O8186,8,FALSE)</f>
        <v>Si</v>
      </c>
      <c r="K28" s="99" t="str">
        <f>VLOOKUP(E28,VIP!$A$2:$O11760,6,0)</f>
        <v>NO</v>
      </c>
      <c r="L28" s="110" t="s">
        <v>2463</v>
      </c>
      <c r="M28" s="107" t="s">
        <v>2513</v>
      </c>
      <c r="N28" s="106" t="s">
        <v>2481</v>
      </c>
      <c r="O28" s="104" t="s">
        <v>2483</v>
      </c>
      <c r="P28" s="104"/>
      <c r="Q28" s="126">
        <v>44213.614861111113</v>
      </c>
    </row>
    <row r="29" spans="1:17" ht="18" x14ac:dyDescent="0.25">
      <c r="A29" s="85" t="str">
        <f>VLOOKUP(E29,'LISTADO ATM'!$A$2:$C$894,3,0)</f>
        <v>NORTE</v>
      </c>
      <c r="B29" s="116">
        <v>335765575</v>
      </c>
      <c r="C29" s="105">
        <v>44212.478425925925</v>
      </c>
      <c r="D29" s="104" t="s">
        <v>2190</v>
      </c>
      <c r="E29" s="100">
        <v>749</v>
      </c>
      <c r="F29" s="85" t="str">
        <f>VLOOKUP(E29,VIP!$A$2:$O11348,2,0)</f>
        <v>DRBR251</v>
      </c>
      <c r="G29" s="99" t="str">
        <f>VLOOKUP(E29,'LISTADO ATM'!$A$2:$B$893,2,0)</f>
        <v xml:space="preserve">ATM Oficina Yaque </v>
      </c>
      <c r="H29" s="99" t="str">
        <f>VLOOKUP(E29,VIP!$A$2:$O16269,7,FALSE)</f>
        <v>Si</v>
      </c>
      <c r="I29" s="99" t="str">
        <f>VLOOKUP(E29,VIP!$A$2:$O8234,8,FALSE)</f>
        <v>Si</v>
      </c>
      <c r="J29" s="99" t="str">
        <f>VLOOKUP(E29,VIP!$A$2:$O8184,8,FALSE)</f>
        <v>Si</v>
      </c>
      <c r="K29" s="99" t="str">
        <f>VLOOKUP(E29,VIP!$A$2:$O11758,6,0)</f>
        <v>NO</v>
      </c>
      <c r="L29" s="110" t="s">
        <v>2463</v>
      </c>
      <c r="M29" s="107" t="s">
        <v>2513</v>
      </c>
      <c r="N29" s="106" t="s">
        <v>2481</v>
      </c>
      <c r="O29" s="104" t="s">
        <v>2501</v>
      </c>
      <c r="P29" s="104"/>
      <c r="Q29" s="126">
        <v>44213.422777777778</v>
      </c>
    </row>
    <row r="30" spans="1:17" ht="18" x14ac:dyDescent="0.25">
      <c r="A30" s="85" t="str">
        <f>VLOOKUP(E30,'LISTADO ATM'!$A$2:$C$894,3,0)</f>
        <v>DISTRITO NACIONAL</v>
      </c>
      <c r="B30" s="116">
        <v>335765593</v>
      </c>
      <c r="C30" s="105">
        <v>44212.506469907406</v>
      </c>
      <c r="D30" s="104" t="s">
        <v>2189</v>
      </c>
      <c r="E30" s="100">
        <v>180</v>
      </c>
      <c r="F30" s="85" t="str">
        <f>VLOOKUP(E30,VIP!$A$2:$O11365,2,0)</f>
        <v>DRBR180</v>
      </c>
      <c r="G30" s="99" t="str">
        <f>VLOOKUP(E30,'LISTADO ATM'!$A$2:$B$893,2,0)</f>
        <v xml:space="preserve">ATM Megacentro II </v>
      </c>
      <c r="H30" s="99" t="str">
        <f>VLOOKUP(E30,VIP!$A$2:$O16286,7,FALSE)</f>
        <v>Si</v>
      </c>
      <c r="I30" s="99" t="str">
        <f>VLOOKUP(E30,VIP!$A$2:$O8251,8,FALSE)</f>
        <v>Si</v>
      </c>
      <c r="J30" s="99" t="str">
        <f>VLOOKUP(E30,VIP!$A$2:$O8201,8,FALSE)</f>
        <v>Si</v>
      </c>
      <c r="K30" s="99" t="str">
        <f>VLOOKUP(E30,VIP!$A$2:$O11775,6,0)</f>
        <v>SI</v>
      </c>
      <c r="L30" s="110" t="s">
        <v>2228</v>
      </c>
      <c r="M30" s="107" t="s">
        <v>2513</v>
      </c>
      <c r="N30" s="106" t="s">
        <v>2481</v>
      </c>
      <c r="O30" s="104" t="s">
        <v>2483</v>
      </c>
      <c r="P30" s="104"/>
      <c r="Q30" s="126">
        <v>44213.377685185187</v>
      </c>
    </row>
    <row r="31" spans="1:17" ht="18" x14ac:dyDescent="0.25">
      <c r="A31" s="85" t="str">
        <f>VLOOKUP(E31,'LISTADO ATM'!$A$2:$C$894,3,0)</f>
        <v>NORTE</v>
      </c>
      <c r="B31" s="116">
        <v>335765594</v>
      </c>
      <c r="C31" s="105">
        <v>44212.506724537037</v>
      </c>
      <c r="D31" s="104" t="s">
        <v>2190</v>
      </c>
      <c r="E31" s="100">
        <v>257</v>
      </c>
      <c r="F31" s="85" t="str">
        <f>VLOOKUP(E31,VIP!$A$2:$O11364,2,0)</f>
        <v>DRBR257</v>
      </c>
      <c r="G31" s="99" t="str">
        <f>VLOOKUP(E31,'LISTADO ATM'!$A$2:$B$893,2,0)</f>
        <v xml:space="preserve">ATM S/M Pola (Santiago) </v>
      </c>
      <c r="H31" s="99" t="str">
        <f>VLOOKUP(E31,VIP!$A$2:$O16285,7,FALSE)</f>
        <v>Si</v>
      </c>
      <c r="I31" s="99" t="str">
        <f>VLOOKUP(E31,VIP!$A$2:$O8250,8,FALSE)</f>
        <v>Si</v>
      </c>
      <c r="J31" s="99" t="str">
        <f>VLOOKUP(E31,VIP!$A$2:$O8200,8,FALSE)</f>
        <v>Si</v>
      </c>
      <c r="K31" s="99" t="str">
        <f>VLOOKUP(E31,VIP!$A$2:$O11774,6,0)</f>
        <v>NO</v>
      </c>
      <c r="L31" s="110" t="s">
        <v>2228</v>
      </c>
      <c r="M31" s="107" t="s">
        <v>2513</v>
      </c>
      <c r="N31" s="106" t="s">
        <v>2481</v>
      </c>
      <c r="O31" s="104" t="s">
        <v>2501</v>
      </c>
      <c r="P31" s="104"/>
      <c r="Q31" s="126">
        <v>44213.411226851851</v>
      </c>
    </row>
    <row r="32" spans="1:17" ht="18" x14ac:dyDescent="0.25">
      <c r="A32" s="85" t="str">
        <f>VLOOKUP(E32,'LISTADO ATM'!$A$2:$C$894,3,0)</f>
        <v>ESTE</v>
      </c>
      <c r="B32" s="116">
        <v>335765595</v>
      </c>
      <c r="C32" s="105">
        <v>44212.507800925923</v>
      </c>
      <c r="D32" s="104" t="s">
        <v>2189</v>
      </c>
      <c r="E32" s="100">
        <v>117</v>
      </c>
      <c r="F32" s="85" t="str">
        <f>VLOOKUP(E32,VIP!$A$2:$O11363,2,0)</f>
        <v>DRBR117</v>
      </c>
      <c r="G32" s="99" t="str">
        <f>VLOOKUP(E32,'LISTADO ATM'!$A$2:$B$893,2,0)</f>
        <v xml:space="preserve">ATM Oficina El Seybo </v>
      </c>
      <c r="H32" s="99" t="str">
        <f>VLOOKUP(E32,VIP!$A$2:$O16284,7,FALSE)</f>
        <v>Si</v>
      </c>
      <c r="I32" s="99" t="str">
        <f>VLOOKUP(E32,VIP!$A$2:$O8249,8,FALSE)</f>
        <v>Si</v>
      </c>
      <c r="J32" s="99" t="str">
        <f>VLOOKUP(E32,VIP!$A$2:$O8199,8,FALSE)</f>
        <v>Si</v>
      </c>
      <c r="K32" s="99" t="str">
        <f>VLOOKUP(E32,VIP!$A$2:$O11773,6,0)</f>
        <v>SI</v>
      </c>
      <c r="L32" s="110" t="s">
        <v>2228</v>
      </c>
      <c r="M32" s="107" t="s">
        <v>2513</v>
      </c>
      <c r="N32" s="106" t="s">
        <v>2481</v>
      </c>
      <c r="O32" s="104" t="s">
        <v>2483</v>
      </c>
      <c r="P32" s="104"/>
      <c r="Q32" s="126">
        <v>44213.309293981481</v>
      </c>
    </row>
    <row r="33" spans="1:17" ht="18" x14ac:dyDescent="0.25">
      <c r="A33" s="85" t="str">
        <f>VLOOKUP(E33,'LISTADO ATM'!$A$2:$C$894,3,0)</f>
        <v>DISTRITO NACIONAL</v>
      </c>
      <c r="B33" s="116">
        <v>335765612</v>
      </c>
      <c r="C33" s="105">
        <v>44212.558888888889</v>
      </c>
      <c r="D33" s="104" t="s">
        <v>2477</v>
      </c>
      <c r="E33" s="100">
        <v>684</v>
      </c>
      <c r="F33" s="85" t="str">
        <f>VLOOKUP(E33,VIP!$A$2:$O11356,2,0)</f>
        <v>DRBR684</v>
      </c>
      <c r="G33" s="99" t="str">
        <f>VLOOKUP(E33,'LISTADO ATM'!$A$2:$B$893,2,0)</f>
        <v>ATM Estación Texaco Prolongación 27 Febrero</v>
      </c>
      <c r="H33" s="99" t="str">
        <f>VLOOKUP(E33,VIP!$A$2:$O16277,7,FALSE)</f>
        <v>NO</v>
      </c>
      <c r="I33" s="99" t="str">
        <f>VLOOKUP(E33,VIP!$A$2:$O8242,8,FALSE)</f>
        <v>NO</v>
      </c>
      <c r="J33" s="99" t="str">
        <f>VLOOKUP(E33,VIP!$A$2:$O8192,8,FALSE)</f>
        <v>NO</v>
      </c>
      <c r="K33" s="99" t="str">
        <f>VLOOKUP(E33,VIP!$A$2:$O11766,6,0)</f>
        <v>NO</v>
      </c>
      <c r="L33" s="110" t="s">
        <v>2430</v>
      </c>
      <c r="M33" s="107" t="s">
        <v>2513</v>
      </c>
      <c r="N33" s="106" t="s">
        <v>2481</v>
      </c>
      <c r="O33" s="104" t="s">
        <v>2482</v>
      </c>
      <c r="P33" s="104"/>
      <c r="Q33" s="126">
        <v>44213.445289351854</v>
      </c>
    </row>
    <row r="34" spans="1:17" ht="18" x14ac:dyDescent="0.25">
      <c r="A34" s="85" t="str">
        <f>VLOOKUP(E34,'LISTADO ATM'!$A$2:$C$894,3,0)</f>
        <v>NORTE</v>
      </c>
      <c r="B34" s="116">
        <v>335765625</v>
      </c>
      <c r="C34" s="105">
        <v>44212.600104166668</v>
      </c>
      <c r="D34" s="104" t="s">
        <v>2190</v>
      </c>
      <c r="E34" s="100">
        <v>172</v>
      </c>
      <c r="F34" s="85" t="str">
        <f>VLOOKUP(E34,VIP!$A$2:$O11352,2,0)</f>
        <v>DRBR172</v>
      </c>
      <c r="G34" s="99" t="str">
        <f>VLOOKUP(E34,'LISTADO ATM'!$A$2:$B$893,2,0)</f>
        <v xml:space="preserve">ATM UNP Guaucí </v>
      </c>
      <c r="H34" s="99" t="str">
        <f>VLOOKUP(E34,VIP!$A$2:$O16273,7,FALSE)</f>
        <v>Si</v>
      </c>
      <c r="I34" s="99" t="str">
        <f>VLOOKUP(E34,VIP!$A$2:$O8238,8,FALSE)</f>
        <v>Si</v>
      </c>
      <c r="J34" s="99" t="str">
        <f>VLOOKUP(E34,VIP!$A$2:$O8188,8,FALSE)</f>
        <v>Si</v>
      </c>
      <c r="K34" s="99" t="str">
        <f>VLOOKUP(E34,VIP!$A$2:$O11762,6,0)</f>
        <v>NO</v>
      </c>
      <c r="L34" s="110" t="s">
        <v>2228</v>
      </c>
      <c r="M34" s="107" t="s">
        <v>2513</v>
      </c>
      <c r="N34" s="106" t="s">
        <v>2481</v>
      </c>
      <c r="O34" s="104" t="s">
        <v>2501</v>
      </c>
      <c r="P34" s="104"/>
      <c r="Q34" s="126">
        <v>44213.305763888886</v>
      </c>
    </row>
    <row r="35" spans="1:17" ht="18" x14ac:dyDescent="0.25">
      <c r="A35" s="85" t="str">
        <f>VLOOKUP(E35,'LISTADO ATM'!$A$2:$C$894,3,0)</f>
        <v>ESTE</v>
      </c>
      <c r="B35" s="116">
        <v>335765628</v>
      </c>
      <c r="C35" s="105">
        <v>44212.601770833331</v>
      </c>
      <c r="D35" s="104" t="s">
        <v>2189</v>
      </c>
      <c r="E35" s="100">
        <v>427</v>
      </c>
      <c r="F35" s="85" t="str">
        <f>VLOOKUP(E35,VIP!$A$2:$O11350,2,0)</f>
        <v>DRBR427</v>
      </c>
      <c r="G35" s="99" t="str">
        <f>VLOOKUP(E35,'LISTADO ATM'!$A$2:$B$893,2,0)</f>
        <v xml:space="preserve">ATM Almacenes Iberia (Hato Mayor) </v>
      </c>
      <c r="H35" s="99" t="str">
        <f>VLOOKUP(E35,VIP!$A$2:$O16271,7,FALSE)</f>
        <v>Si</v>
      </c>
      <c r="I35" s="99" t="str">
        <f>VLOOKUP(E35,VIP!$A$2:$O8236,8,FALSE)</f>
        <v>Si</v>
      </c>
      <c r="J35" s="99" t="str">
        <f>VLOOKUP(E35,VIP!$A$2:$O8186,8,FALSE)</f>
        <v>Si</v>
      </c>
      <c r="K35" s="99" t="str">
        <f>VLOOKUP(E35,VIP!$A$2:$O11760,6,0)</f>
        <v>NO</v>
      </c>
      <c r="L35" s="110" t="s">
        <v>2254</v>
      </c>
      <c r="M35" s="107" t="s">
        <v>2513</v>
      </c>
      <c r="N35" s="106" t="s">
        <v>2481</v>
      </c>
      <c r="O35" s="104" t="s">
        <v>2483</v>
      </c>
      <c r="P35" s="104"/>
      <c r="Q35" s="126">
        <v>44213.314351851855</v>
      </c>
    </row>
    <row r="36" spans="1:17" ht="18" x14ac:dyDescent="0.25">
      <c r="A36" s="85" t="str">
        <f>VLOOKUP(E36,'LISTADO ATM'!$A$2:$C$894,3,0)</f>
        <v>DISTRITO NACIONAL</v>
      </c>
      <c r="B36" s="116">
        <v>335765635</v>
      </c>
      <c r="C36" s="105">
        <v>44212.621192129627</v>
      </c>
      <c r="D36" s="104" t="s">
        <v>2189</v>
      </c>
      <c r="E36" s="100">
        <v>988</v>
      </c>
      <c r="F36" s="85" t="str">
        <f>VLOOKUP(E36,VIP!$A$2:$O11351,2,0)</f>
        <v>DRBR988</v>
      </c>
      <c r="G36" s="99" t="str">
        <f>VLOOKUP(E36,'LISTADO ATM'!$A$2:$B$893,2,0)</f>
        <v xml:space="preserve">ATM Estación Sigma 27 de Febrero </v>
      </c>
      <c r="H36" s="99" t="str">
        <f>VLOOKUP(E36,VIP!$A$2:$O16272,7,FALSE)</f>
        <v>Si</v>
      </c>
      <c r="I36" s="99" t="str">
        <f>VLOOKUP(E36,VIP!$A$2:$O8237,8,FALSE)</f>
        <v>Si</v>
      </c>
      <c r="J36" s="99" t="str">
        <f>VLOOKUP(E36,VIP!$A$2:$O8187,8,FALSE)</f>
        <v>Si</v>
      </c>
      <c r="K36" s="99" t="str">
        <f>VLOOKUP(E36,VIP!$A$2:$O11761,6,0)</f>
        <v>NO</v>
      </c>
      <c r="L36" s="110" t="s">
        <v>2254</v>
      </c>
      <c r="M36" s="107" t="s">
        <v>2513</v>
      </c>
      <c r="N36" s="106" t="s">
        <v>2481</v>
      </c>
      <c r="O36" s="104" t="s">
        <v>2483</v>
      </c>
      <c r="P36" s="104"/>
      <c r="Q36" s="126">
        <v>44213.413726851853</v>
      </c>
    </row>
    <row r="37" spans="1:17" ht="18" x14ac:dyDescent="0.25">
      <c r="A37" s="85" t="str">
        <f>VLOOKUP(E37,'LISTADO ATM'!$A$2:$C$894,3,0)</f>
        <v>DISTRITO NACIONAL</v>
      </c>
      <c r="B37" s="116">
        <v>335765636</v>
      </c>
      <c r="C37" s="105">
        <v>44212.624050925922</v>
      </c>
      <c r="D37" s="104" t="s">
        <v>2189</v>
      </c>
      <c r="E37" s="100">
        <v>548</v>
      </c>
      <c r="F37" s="85" t="str">
        <f>VLOOKUP(E37,VIP!$A$2:$O11350,2,0)</f>
        <v>DRBR130</v>
      </c>
      <c r="G37" s="99" t="str">
        <f>VLOOKUP(E37,'LISTADO ATM'!$A$2:$B$893,2,0)</f>
        <v xml:space="preserve">ATM AMET </v>
      </c>
      <c r="H37" s="99" t="str">
        <f>VLOOKUP(E37,VIP!$A$2:$O16271,7,FALSE)</f>
        <v>Si</v>
      </c>
      <c r="I37" s="99" t="str">
        <f>VLOOKUP(E37,VIP!$A$2:$O8236,8,FALSE)</f>
        <v>Si</v>
      </c>
      <c r="J37" s="99" t="str">
        <f>VLOOKUP(E37,VIP!$A$2:$O8186,8,FALSE)</f>
        <v>Si</v>
      </c>
      <c r="K37" s="99" t="str">
        <f>VLOOKUP(E37,VIP!$A$2:$O11760,6,0)</f>
        <v>NO</v>
      </c>
      <c r="L37" s="110" t="s">
        <v>2254</v>
      </c>
      <c r="M37" s="107" t="s">
        <v>2513</v>
      </c>
      <c r="N37" s="106" t="s">
        <v>2481</v>
      </c>
      <c r="O37" s="104" t="s">
        <v>2483</v>
      </c>
      <c r="P37" s="104"/>
      <c r="Q37" s="126">
        <v>44213.603043981479</v>
      </c>
    </row>
    <row r="38" spans="1:17" ht="18" x14ac:dyDescent="0.25">
      <c r="A38" s="85" t="str">
        <f>VLOOKUP(E38,'LISTADO ATM'!$A$2:$C$894,3,0)</f>
        <v>NORTE</v>
      </c>
      <c r="B38" s="116">
        <v>335765645</v>
      </c>
      <c r="C38" s="105">
        <v>44212.804016203707</v>
      </c>
      <c r="D38" s="104" t="s">
        <v>2190</v>
      </c>
      <c r="E38" s="100">
        <v>990</v>
      </c>
      <c r="F38" s="85" t="str">
        <f>VLOOKUP(E38,VIP!$A$2:$O11356,2,0)</f>
        <v>DRBR742</v>
      </c>
      <c r="G38" s="99" t="str">
        <f>VLOOKUP(E38,'LISTADO ATM'!$A$2:$B$893,2,0)</f>
        <v xml:space="preserve">ATM Autoservicio Bonao II </v>
      </c>
      <c r="H38" s="99" t="str">
        <f>VLOOKUP(E38,VIP!$A$2:$O16277,7,FALSE)</f>
        <v>Si</v>
      </c>
      <c r="I38" s="99" t="str">
        <f>VLOOKUP(E38,VIP!$A$2:$O8242,8,FALSE)</f>
        <v>Si</v>
      </c>
      <c r="J38" s="99" t="str">
        <f>VLOOKUP(E38,VIP!$A$2:$O8192,8,FALSE)</f>
        <v>Si</v>
      </c>
      <c r="K38" s="99" t="str">
        <f>VLOOKUP(E38,VIP!$A$2:$O11766,6,0)</f>
        <v>NO</v>
      </c>
      <c r="L38" s="110" t="s">
        <v>2463</v>
      </c>
      <c r="M38" s="107" t="s">
        <v>2513</v>
      </c>
      <c r="N38" s="106" t="s">
        <v>2481</v>
      </c>
      <c r="O38" s="104" t="s">
        <v>2492</v>
      </c>
      <c r="P38" s="104"/>
      <c r="Q38" s="126">
        <v>44213.621365740742</v>
      </c>
    </row>
    <row r="39" spans="1:17" ht="18" x14ac:dyDescent="0.25">
      <c r="A39" s="85" t="str">
        <f>VLOOKUP(E39,'LISTADO ATM'!$A$2:$C$894,3,0)</f>
        <v>ESTE</v>
      </c>
      <c r="B39" s="116">
        <v>335765648</v>
      </c>
      <c r="C39" s="105">
        <v>44212.805625000001</v>
      </c>
      <c r="D39" s="104" t="s">
        <v>2189</v>
      </c>
      <c r="E39" s="100">
        <v>651</v>
      </c>
      <c r="F39" s="85" t="str">
        <f>VLOOKUP(E39,VIP!$A$2:$O11353,2,0)</f>
        <v>DRBR651</v>
      </c>
      <c r="G39" s="99" t="str">
        <f>VLOOKUP(E39,'LISTADO ATM'!$A$2:$B$893,2,0)</f>
        <v>ATM Eco Petroleo Romana</v>
      </c>
      <c r="H39" s="99" t="str">
        <f>VLOOKUP(E39,VIP!$A$2:$O16274,7,FALSE)</f>
        <v>Si</v>
      </c>
      <c r="I39" s="99" t="str">
        <f>VLOOKUP(E39,VIP!$A$2:$O8239,8,FALSE)</f>
        <v>Si</v>
      </c>
      <c r="J39" s="99" t="str">
        <f>VLOOKUP(E39,VIP!$A$2:$O8189,8,FALSE)</f>
        <v>Si</v>
      </c>
      <c r="K39" s="99" t="str">
        <f>VLOOKUP(E39,VIP!$A$2:$O11763,6,0)</f>
        <v>NO</v>
      </c>
      <c r="L39" s="110" t="s">
        <v>2254</v>
      </c>
      <c r="M39" s="107" t="s">
        <v>2513</v>
      </c>
      <c r="N39" s="106" t="s">
        <v>2481</v>
      </c>
      <c r="O39" s="104" t="s">
        <v>2483</v>
      </c>
      <c r="P39" s="104"/>
      <c r="Q39" s="126">
        <v>44213.322511574072</v>
      </c>
    </row>
    <row r="40" spans="1:17" ht="18" x14ac:dyDescent="0.25">
      <c r="A40" s="85" t="str">
        <f>VLOOKUP(E40,'LISTADO ATM'!$A$2:$C$894,3,0)</f>
        <v>SUR</v>
      </c>
      <c r="B40" s="116">
        <v>335765649</v>
      </c>
      <c r="C40" s="105">
        <v>44212.839398148149</v>
      </c>
      <c r="D40" s="104" t="s">
        <v>2189</v>
      </c>
      <c r="E40" s="100">
        <v>825</v>
      </c>
      <c r="F40" s="85" t="str">
        <f>VLOOKUP(E40,VIP!$A$2:$O11352,2,0)</f>
        <v>DRBR825</v>
      </c>
      <c r="G40" s="99" t="str">
        <f>VLOOKUP(E40,'LISTADO ATM'!$A$2:$B$893,2,0)</f>
        <v xml:space="preserve">ATM Estacion Eco Cibeles (Las Matas de Farfán) </v>
      </c>
      <c r="H40" s="99" t="str">
        <f>VLOOKUP(E40,VIP!$A$2:$O16273,7,FALSE)</f>
        <v>Si</v>
      </c>
      <c r="I40" s="99" t="str">
        <f>VLOOKUP(E40,VIP!$A$2:$O8238,8,FALSE)</f>
        <v>Si</v>
      </c>
      <c r="J40" s="99" t="str">
        <f>VLOOKUP(E40,VIP!$A$2:$O8188,8,FALSE)</f>
        <v>Si</v>
      </c>
      <c r="K40" s="99" t="str">
        <f>VLOOKUP(E40,VIP!$A$2:$O11762,6,0)</f>
        <v>NO</v>
      </c>
      <c r="L40" s="110" t="s">
        <v>2254</v>
      </c>
      <c r="M40" s="107" t="s">
        <v>2513</v>
      </c>
      <c r="N40" s="106" t="s">
        <v>2481</v>
      </c>
      <c r="O40" s="104" t="s">
        <v>2483</v>
      </c>
      <c r="P40" s="104"/>
      <c r="Q40" s="126">
        <v>44213.609768518516</v>
      </c>
    </row>
    <row r="41" spans="1:17" ht="18" x14ac:dyDescent="0.25">
      <c r="A41" s="85" t="str">
        <f>VLOOKUP(E41,'LISTADO ATM'!$A$2:$C$894,3,0)</f>
        <v>SUR</v>
      </c>
      <c r="B41" s="116">
        <v>335765651</v>
      </c>
      <c r="C41" s="105">
        <v>44212.949826388889</v>
      </c>
      <c r="D41" s="104" t="s">
        <v>2189</v>
      </c>
      <c r="E41" s="100">
        <v>885</v>
      </c>
      <c r="F41" s="85" t="str">
        <f>VLOOKUP(E41,VIP!$A$2:$O11351,2,0)</f>
        <v>DRBR885</v>
      </c>
      <c r="G41" s="99" t="str">
        <f>VLOOKUP(E41,'LISTADO ATM'!$A$2:$B$893,2,0)</f>
        <v xml:space="preserve">ATM UNP Rancho Arriba </v>
      </c>
      <c r="H41" s="99" t="str">
        <f>VLOOKUP(E41,VIP!$A$2:$O16272,7,FALSE)</f>
        <v>Si</v>
      </c>
      <c r="I41" s="99" t="str">
        <f>VLOOKUP(E41,VIP!$A$2:$O8237,8,FALSE)</f>
        <v>Si</v>
      </c>
      <c r="J41" s="99" t="str">
        <f>VLOOKUP(E41,VIP!$A$2:$O8187,8,FALSE)</f>
        <v>Si</v>
      </c>
      <c r="K41" s="99" t="str">
        <f>VLOOKUP(E41,VIP!$A$2:$O11761,6,0)</f>
        <v>NO</v>
      </c>
      <c r="L41" s="110" t="s">
        <v>2254</v>
      </c>
      <c r="M41" s="107" t="s">
        <v>2513</v>
      </c>
      <c r="N41" s="106" t="s">
        <v>2481</v>
      </c>
      <c r="O41" s="104" t="s">
        <v>2483</v>
      </c>
      <c r="P41" s="104"/>
      <c r="Q41" s="126">
        <v>44213.414097222223</v>
      </c>
    </row>
    <row r="42" spans="1:17" ht="18" x14ac:dyDescent="0.25">
      <c r="A42" s="85" t="str">
        <f>VLOOKUP(E42,'LISTADO ATM'!$A$2:$C$894,3,0)</f>
        <v>NORTE</v>
      </c>
      <c r="B42" s="116" t="s">
        <v>2511</v>
      </c>
      <c r="C42" s="105">
        <v>44213.02380787037</v>
      </c>
      <c r="D42" s="104" t="s">
        <v>2502</v>
      </c>
      <c r="E42" s="100">
        <v>732</v>
      </c>
      <c r="F42" s="85" t="str">
        <f>VLOOKUP(E42,VIP!$A$2:$O11357,2,0)</f>
        <v>DRBR12H</v>
      </c>
      <c r="G42" s="99" t="str">
        <f>VLOOKUP(E42,'LISTADO ATM'!$A$2:$B$893,2,0)</f>
        <v xml:space="preserve">ATM Molino del Valle (Santiago) </v>
      </c>
      <c r="H42" s="99" t="str">
        <f>VLOOKUP(E42,VIP!$A$2:$O16278,7,FALSE)</f>
        <v>Si</v>
      </c>
      <c r="I42" s="99" t="str">
        <f>VLOOKUP(E42,VIP!$A$2:$O8243,8,FALSE)</f>
        <v>Si</v>
      </c>
      <c r="J42" s="99" t="str">
        <f>VLOOKUP(E42,VIP!$A$2:$O8193,8,FALSE)</f>
        <v>Si</v>
      </c>
      <c r="K42" s="99" t="str">
        <f>VLOOKUP(E42,VIP!$A$2:$O11767,6,0)</f>
        <v>NO</v>
      </c>
      <c r="L42" s="110" t="s">
        <v>2430</v>
      </c>
      <c r="M42" s="107" t="s">
        <v>2513</v>
      </c>
      <c r="N42" s="106" t="s">
        <v>2481</v>
      </c>
      <c r="O42" s="104" t="s">
        <v>2500</v>
      </c>
      <c r="P42" s="104"/>
      <c r="Q42" s="126">
        <v>44213.445289351854</v>
      </c>
    </row>
    <row r="43" spans="1:17" ht="18" x14ac:dyDescent="0.25">
      <c r="A43" s="85" t="str">
        <f>VLOOKUP(E43,'LISTADO ATM'!$A$2:$C$894,3,0)</f>
        <v>NORTE</v>
      </c>
      <c r="B43" s="116" t="s">
        <v>2510</v>
      </c>
      <c r="C43" s="105">
        <v>44213.051550925928</v>
      </c>
      <c r="D43" s="104" t="s">
        <v>2190</v>
      </c>
      <c r="E43" s="100">
        <v>98</v>
      </c>
      <c r="F43" s="85" t="str">
        <f>VLOOKUP(E43,VIP!$A$2:$O11356,2,0)</f>
        <v>DRBR098</v>
      </c>
      <c r="G43" s="99" t="str">
        <f>VLOOKUP(E43,'LISTADO ATM'!$A$2:$B$893,2,0)</f>
        <v xml:space="preserve">ATM UNP Pimentel </v>
      </c>
      <c r="H43" s="99" t="str">
        <f>VLOOKUP(E43,VIP!$A$2:$O16277,7,FALSE)</f>
        <v>Si</v>
      </c>
      <c r="I43" s="99" t="str">
        <f>VLOOKUP(E43,VIP!$A$2:$O8242,8,FALSE)</f>
        <v>Si</v>
      </c>
      <c r="J43" s="99" t="str">
        <f>VLOOKUP(E43,VIP!$A$2:$O8192,8,FALSE)</f>
        <v>Si</v>
      </c>
      <c r="K43" s="99" t="str">
        <f>VLOOKUP(E43,VIP!$A$2:$O11766,6,0)</f>
        <v>NO</v>
      </c>
      <c r="L43" s="110" t="s">
        <v>2254</v>
      </c>
      <c r="M43" s="107" t="s">
        <v>2513</v>
      </c>
      <c r="N43" s="106" t="s">
        <v>2481</v>
      </c>
      <c r="O43" s="104" t="s">
        <v>2512</v>
      </c>
      <c r="P43" s="104"/>
      <c r="Q43" s="126">
        <v>44213.418437499997</v>
      </c>
    </row>
    <row r="44" spans="1:17" ht="18" x14ac:dyDescent="0.25">
      <c r="A44" s="85" t="str">
        <f>VLOOKUP(E44,'LISTADO ATM'!$A$2:$C$894,3,0)</f>
        <v>NORTE</v>
      </c>
      <c r="B44" s="116" t="s">
        <v>2509</v>
      </c>
      <c r="C44" s="105">
        <v>44213.085636574076</v>
      </c>
      <c r="D44" s="104" t="s">
        <v>2190</v>
      </c>
      <c r="E44" s="100">
        <v>334</v>
      </c>
      <c r="F44" s="85" t="str">
        <f>VLOOKUP(E44,VIP!$A$2:$O11355,2,0)</f>
        <v>DRBR334</v>
      </c>
      <c r="G44" s="99" t="str">
        <f>VLOOKUP(E44,'LISTADO ATM'!$A$2:$B$893,2,0)</f>
        <v>ATM Oficina Salcedo II</v>
      </c>
      <c r="H44" s="99" t="str">
        <f>VLOOKUP(E44,VIP!$A$2:$O16276,7,FALSE)</f>
        <v>Si</v>
      </c>
      <c r="I44" s="99" t="str">
        <f>VLOOKUP(E44,VIP!$A$2:$O8241,8,FALSE)</f>
        <v>Si</v>
      </c>
      <c r="J44" s="99" t="str">
        <f>VLOOKUP(E44,VIP!$A$2:$O8191,8,FALSE)</f>
        <v>Si</v>
      </c>
      <c r="K44" s="99" t="str">
        <f>VLOOKUP(E44,VIP!$A$2:$O11765,6,0)</f>
        <v>SI</v>
      </c>
      <c r="L44" s="110" t="s">
        <v>2254</v>
      </c>
      <c r="M44" s="107" t="s">
        <v>2513</v>
      </c>
      <c r="N44" s="106" t="s">
        <v>2481</v>
      </c>
      <c r="O44" s="104" t="s">
        <v>2512</v>
      </c>
      <c r="P44" s="104"/>
      <c r="Q44" s="126">
        <v>44213.612962962965</v>
      </c>
    </row>
    <row r="45" spans="1:17" ht="18" x14ac:dyDescent="0.25">
      <c r="A45" s="85" t="str">
        <f>VLOOKUP(E45,'LISTADO ATM'!$A$2:$C$894,3,0)</f>
        <v>NORTE</v>
      </c>
      <c r="B45" s="116" t="s">
        <v>2508</v>
      </c>
      <c r="C45" s="105">
        <v>44213.23027777778</v>
      </c>
      <c r="D45" s="104" t="s">
        <v>2190</v>
      </c>
      <c r="E45" s="100">
        <v>748</v>
      </c>
      <c r="F45" s="85" t="str">
        <f>VLOOKUP(E45,VIP!$A$2:$O11354,2,0)</f>
        <v>DRBR150</v>
      </c>
      <c r="G45" s="99" t="str">
        <f>VLOOKUP(E45,'LISTADO ATM'!$A$2:$B$893,2,0)</f>
        <v xml:space="preserve">ATM Centro de Caja (Santiago) </v>
      </c>
      <c r="H45" s="99" t="str">
        <f>VLOOKUP(E45,VIP!$A$2:$O16275,7,FALSE)</f>
        <v>Si</v>
      </c>
      <c r="I45" s="99" t="str">
        <f>VLOOKUP(E45,VIP!$A$2:$O8240,8,FALSE)</f>
        <v>Si</v>
      </c>
      <c r="J45" s="99" t="str">
        <f>VLOOKUP(E45,VIP!$A$2:$O8190,8,FALSE)</f>
        <v>Si</v>
      </c>
      <c r="K45" s="99" t="str">
        <f>VLOOKUP(E45,VIP!$A$2:$O11764,6,0)</f>
        <v>NO</v>
      </c>
      <c r="L45" s="110" t="s">
        <v>2254</v>
      </c>
      <c r="M45" s="107" t="s">
        <v>2513</v>
      </c>
      <c r="N45" s="106" t="s">
        <v>2481</v>
      </c>
      <c r="O45" s="104" t="s">
        <v>2512</v>
      </c>
      <c r="P45" s="104"/>
      <c r="Q45" s="126">
        <v>44213.575590277775</v>
      </c>
    </row>
    <row r="46" spans="1:17" ht="18" x14ac:dyDescent="0.25">
      <c r="A46" s="85" t="str">
        <f>VLOOKUP(E46,'LISTADO ATM'!$A$2:$C$894,3,0)</f>
        <v>NORTE</v>
      </c>
      <c r="B46" s="116" t="s">
        <v>2507</v>
      </c>
      <c r="C46" s="105">
        <v>44213.231400462966</v>
      </c>
      <c r="D46" s="104" t="s">
        <v>2190</v>
      </c>
      <c r="E46" s="100">
        <v>92</v>
      </c>
      <c r="F46" s="85" t="str">
        <f>VLOOKUP(E46,VIP!$A$2:$O11353,2,0)</f>
        <v>DRBR092</v>
      </c>
      <c r="G46" s="99" t="str">
        <f>VLOOKUP(E46,'LISTADO ATM'!$A$2:$B$893,2,0)</f>
        <v xml:space="preserve">ATM Oficina Salcedo </v>
      </c>
      <c r="H46" s="99" t="str">
        <f>VLOOKUP(E46,VIP!$A$2:$O16274,7,FALSE)</f>
        <v>Si</v>
      </c>
      <c r="I46" s="99" t="str">
        <f>VLOOKUP(E46,VIP!$A$2:$O8239,8,FALSE)</f>
        <v>Si</v>
      </c>
      <c r="J46" s="99" t="str">
        <f>VLOOKUP(E46,VIP!$A$2:$O8189,8,FALSE)</f>
        <v>Si</v>
      </c>
      <c r="K46" s="99" t="str">
        <f>VLOOKUP(E46,VIP!$A$2:$O11763,6,0)</f>
        <v>SI</v>
      </c>
      <c r="L46" s="110" t="s">
        <v>2254</v>
      </c>
      <c r="M46" s="107" t="s">
        <v>2513</v>
      </c>
      <c r="N46" s="106" t="s">
        <v>2481</v>
      </c>
      <c r="O46" s="104" t="s">
        <v>2512</v>
      </c>
      <c r="P46" s="104"/>
      <c r="Q46" s="126">
        <v>44213.610601851855</v>
      </c>
    </row>
    <row r="47" spans="1:17" ht="18" x14ac:dyDescent="0.25">
      <c r="A47" s="85" t="str">
        <f>VLOOKUP(E47,'LISTADO ATM'!$A$2:$C$894,3,0)</f>
        <v>DISTRITO NACIONAL</v>
      </c>
      <c r="B47" s="116" t="s">
        <v>2535</v>
      </c>
      <c r="C47" s="105">
        <v>44213.342395833337</v>
      </c>
      <c r="D47" s="104" t="s">
        <v>2477</v>
      </c>
      <c r="E47" s="100">
        <v>540</v>
      </c>
      <c r="F47" s="85" t="str">
        <f>VLOOKUP(E47,VIP!$A$2:$O11375,2,0)</f>
        <v>DRBR540</v>
      </c>
      <c r="G47" s="99" t="str">
        <f>VLOOKUP(E47,'LISTADO ATM'!$A$2:$B$893,2,0)</f>
        <v xml:space="preserve">ATM Autoservicio Sambil I </v>
      </c>
      <c r="H47" s="99" t="str">
        <f>VLOOKUP(E47,VIP!$A$2:$O16296,7,FALSE)</f>
        <v>Si</v>
      </c>
      <c r="I47" s="99" t="str">
        <f>VLOOKUP(E47,VIP!$A$2:$O8261,8,FALSE)</f>
        <v>Si</v>
      </c>
      <c r="J47" s="99" t="str">
        <f>VLOOKUP(E47,VIP!$A$2:$O8211,8,FALSE)</f>
        <v>Si</v>
      </c>
      <c r="K47" s="99" t="str">
        <f>VLOOKUP(E47,VIP!$A$2:$O11785,6,0)</f>
        <v>NO</v>
      </c>
      <c r="L47" s="110" t="s">
        <v>2430</v>
      </c>
      <c r="M47" s="107" t="s">
        <v>2513</v>
      </c>
      <c r="N47" s="106" t="s">
        <v>2481</v>
      </c>
      <c r="O47" s="104" t="s">
        <v>2482</v>
      </c>
      <c r="P47" s="104"/>
      <c r="Q47" s="126">
        <v>44213.445289351854</v>
      </c>
    </row>
    <row r="48" spans="1:17" ht="18" x14ac:dyDescent="0.25">
      <c r="A48" s="85" t="str">
        <f>VLOOKUP(E48,'LISTADO ATM'!$A$2:$C$894,3,0)</f>
        <v>NORTE</v>
      </c>
      <c r="B48" s="116" t="s">
        <v>2533</v>
      </c>
      <c r="C48" s="105">
        <v>44213.347094907411</v>
      </c>
      <c r="D48" s="104" t="s">
        <v>2190</v>
      </c>
      <c r="E48" s="100">
        <v>88</v>
      </c>
      <c r="F48" s="85" t="str">
        <f>VLOOKUP(E48,VIP!$A$2:$O11373,2,0)</f>
        <v>DRBR088</v>
      </c>
      <c r="G48" s="99" t="str">
        <f>VLOOKUP(E48,'LISTADO ATM'!$A$2:$B$893,2,0)</f>
        <v xml:space="preserve">ATM S/M La Fuente (Santiago) </v>
      </c>
      <c r="H48" s="99" t="str">
        <f>VLOOKUP(E48,VIP!$A$2:$O16294,7,FALSE)</f>
        <v>Si</v>
      </c>
      <c r="I48" s="99" t="str">
        <f>VLOOKUP(E48,VIP!$A$2:$O8259,8,FALSE)</f>
        <v>Si</v>
      </c>
      <c r="J48" s="99" t="str">
        <f>VLOOKUP(E48,VIP!$A$2:$O8209,8,FALSE)</f>
        <v>Si</v>
      </c>
      <c r="K48" s="99" t="str">
        <f>VLOOKUP(E48,VIP!$A$2:$O11783,6,0)</f>
        <v>NO</v>
      </c>
      <c r="L48" s="110" t="s">
        <v>2463</v>
      </c>
      <c r="M48" s="107" t="s">
        <v>2513</v>
      </c>
      <c r="N48" s="106" t="s">
        <v>2481</v>
      </c>
      <c r="O48" s="104" t="s">
        <v>2512</v>
      </c>
      <c r="P48" s="104"/>
      <c r="Q48" s="126">
        <v>44213.61277777778</v>
      </c>
    </row>
    <row r="49" spans="1:17" ht="18" x14ac:dyDescent="0.25">
      <c r="A49" s="85" t="str">
        <f>VLOOKUP(E49,'LISTADO ATM'!$A$2:$C$894,3,0)</f>
        <v>NORTE</v>
      </c>
      <c r="B49" s="116" t="s">
        <v>2530</v>
      </c>
      <c r="C49" s="105">
        <v>44213.352361111109</v>
      </c>
      <c r="D49" s="104" t="s">
        <v>2190</v>
      </c>
      <c r="E49" s="100">
        <v>351</v>
      </c>
      <c r="F49" s="85" t="str">
        <f>VLOOKUP(E49,VIP!$A$2:$O11370,2,0)</f>
        <v>DRBR351</v>
      </c>
      <c r="G49" s="99" t="str">
        <f>VLOOKUP(E49,'LISTADO ATM'!$A$2:$B$893,2,0)</f>
        <v xml:space="preserve">ATM S/M José Luís (Puerto Plata) </v>
      </c>
      <c r="H49" s="99" t="str">
        <f>VLOOKUP(E49,VIP!$A$2:$O16291,7,FALSE)</f>
        <v>Si</v>
      </c>
      <c r="I49" s="99" t="str">
        <f>VLOOKUP(E49,VIP!$A$2:$O8256,8,FALSE)</f>
        <v>Si</v>
      </c>
      <c r="J49" s="99" t="str">
        <f>VLOOKUP(E49,VIP!$A$2:$O8206,8,FALSE)</f>
        <v>Si</v>
      </c>
      <c r="K49" s="99" t="str">
        <f>VLOOKUP(E49,VIP!$A$2:$O11780,6,0)</f>
        <v>NO</v>
      </c>
      <c r="L49" s="110" t="s">
        <v>2463</v>
      </c>
      <c r="M49" s="107" t="s">
        <v>2513</v>
      </c>
      <c r="N49" s="106" t="s">
        <v>2481</v>
      </c>
      <c r="O49" s="104" t="s">
        <v>2512</v>
      </c>
      <c r="P49" s="104"/>
      <c r="Q49" s="126">
        <v>44213.623333333337</v>
      </c>
    </row>
    <row r="50" spans="1:17" ht="18" x14ac:dyDescent="0.25">
      <c r="A50" s="85" t="str">
        <f>VLOOKUP(E50,'LISTADO ATM'!$A$2:$C$894,3,0)</f>
        <v>DISTRITO NACIONAL</v>
      </c>
      <c r="B50" s="116" t="s">
        <v>2529</v>
      </c>
      <c r="C50" s="105">
        <v>44213.35533564815</v>
      </c>
      <c r="D50" s="104" t="s">
        <v>2477</v>
      </c>
      <c r="E50" s="100">
        <v>974</v>
      </c>
      <c r="F50" s="85" t="str">
        <f>VLOOKUP(E50,VIP!$A$2:$O11369,2,0)</f>
        <v>DRBR974</v>
      </c>
      <c r="G50" s="99" t="str">
        <f>VLOOKUP(E50,'LISTADO ATM'!$A$2:$B$893,2,0)</f>
        <v xml:space="preserve">ATM S/M Nacional Ave. Lope de Vega </v>
      </c>
      <c r="H50" s="99" t="str">
        <f>VLOOKUP(E50,VIP!$A$2:$O16290,7,FALSE)</f>
        <v>Si</v>
      </c>
      <c r="I50" s="99" t="str">
        <f>VLOOKUP(E50,VIP!$A$2:$O8255,8,FALSE)</f>
        <v>Si</v>
      </c>
      <c r="J50" s="99" t="str">
        <f>VLOOKUP(E50,VIP!$A$2:$O8205,8,FALSE)</f>
        <v>Si</v>
      </c>
      <c r="K50" s="99" t="str">
        <f>VLOOKUP(E50,VIP!$A$2:$O11779,6,0)</f>
        <v>NO</v>
      </c>
      <c r="L50" s="110" t="s">
        <v>2466</v>
      </c>
      <c r="M50" s="107" t="s">
        <v>2513</v>
      </c>
      <c r="N50" s="106" t="s">
        <v>2481</v>
      </c>
      <c r="O50" s="104" t="s">
        <v>2482</v>
      </c>
      <c r="P50" s="104"/>
      <c r="Q50" s="126">
        <v>44213.445289351854</v>
      </c>
    </row>
    <row r="51" spans="1:17" ht="18" x14ac:dyDescent="0.25">
      <c r="A51" s="85" t="str">
        <f>VLOOKUP(E51,'LISTADO ATM'!$A$2:$C$894,3,0)</f>
        <v>DISTRITO NACIONAL</v>
      </c>
      <c r="B51" s="116" t="s">
        <v>2525</v>
      </c>
      <c r="C51" s="105">
        <v>44213.370717592596</v>
      </c>
      <c r="D51" s="104" t="s">
        <v>2189</v>
      </c>
      <c r="E51" s="100">
        <v>225</v>
      </c>
      <c r="F51" s="85" t="str">
        <f>VLOOKUP(E51,VIP!$A$2:$O11365,2,0)</f>
        <v>DRBR225</v>
      </c>
      <c r="G51" s="99" t="str">
        <f>VLOOKUP(E51,'LISTADO ATM'!$A$2:$B$893,2,0)</f>
        <v xml:space="preserve">ATM S/M Nacional Arroyo Hondo </v>
      </c>
      <c r="H51" s="99" t="str">
        <f>VLOOKUP(E51,VIP!$A$2:$O16286,7,FALSE)</f>
        <v>Si</v>
      </c>
      <c r="I51" s="99" t="str">
        <f>VLOOKUP(E51,VIP!$A$2:$O8251,8,FALSE)</f>
        <v>Si</v>
      </c>
      <c r="J51" s="99" t="str">
        <f>VLOOKUP(E51,VIP!$A$2:$O8201,8,FALSE)</f>
        <v>Si</v>
      </c>
      <c r="K51" s="99" t="str">
        <f>VLOOKUP(E51,VIP!$A$2:$O11775,6,0)</f>
        <v>NO</v>
      </c>
      <c r="L51" s="110" t="s">
        <v>2228</v>
      </c>
      <c r="M51" s="107" t="s">
        <v>2513</v>
      </c>
      <c r="N51" s="106" t="s">
        <v>2481</v>
      </c>
      <c r="O51" s="104" t="s">
        <v>2483</v>
      </c>
      <c r="P51" s="104"/>
      <c r="Q51" s="126">
        <v>44213.528043981481</v>
      </c>
    </row>
    <row r="52" spans="1:17" ht="18" x14ac:dyDescent="0.25">
      <c r="A52" s="85" t="str">
        <f>VLOOKUP(E52,'LISTADO ATM'!$A$2:$C$894,3,0)</f>
        <v>NORTE</v>
      </c>
      <c r="B52" s="116" t="s">
        <v>2540</v>
      </c>
      <c r="C52" s="105">
        <v>44213.458090277774</v>
      </c>
      <c r="D52" s="104" t="s">
        <v>2496</v>
      </c>
      <c r="E52" s="100">
        <v>758</v>
      </c>
      <c r="F52" s="85" t="str">
        <f>VLOOKUP(E52,VIP!$A$2:$O11379,2,0)</f>
        <v>DRBR758</v>
      </c>
      <c r="G52" s="99" t="str">
        <f>VLOOKUP(E52,'LISTADO ATM'!$A$2:$B$893,2,0)</f>
        <v>ATM S/M Nacional El Embrujo</v>
      </c>
      <c r="H52" s="99" t="str">
        <f>VLOOKUP(E52,VIP!$A$2:$O16300,7,FALSE)</f>
        <v>N/A</v>
      </c>
      <c r="I52" s="99" t="str">
        <f>VLOOKUP(E52,VIP!$A$2:$O8265,8,FALSE)</f>
        <v>N/A</v>
      </c>
      <c r="J52" s="99" t="str">
        <f>VLOOKUP(E52,VIP!$A$2:$O8215,8,FALSE)</f>
        <v>N/A</v>
      </c>
      <c r="K52" s="99" t="str">
        <f>VLOOKUP(E52,VIP!$A$2:$O11789,6,0)</f>
        <v>N/A</v>
      </c>
      <c r="L52" s="110" t="s">
        <v>2541</v>
      </c>
      <c r="M52" s="107" t="s">
        <v>2513</v>
      </c>
      <c r="N52" s="106" t="s">
        <v>2542</v>
      </c>
      <c r="O52" s="104" t="s">
        <v>2543</v>
      </c>
      <c r="P52" s="164" t="s">
        <v>2544</v>
      </c>
      <c r="Q52" s="164" t="s">
        <v>2541</v>
      </c>
    </row>
    <row r="53" spans="1:17" ht="18" x14ac:dyDescent="0.25">
      <c r="A53" s="85" t="str">
        <f>VLOOKUP(E53,'LISTADO ATM'!$A$2:$C$894,3,0)</f>
        <v>DISTRITO NACIONAL</v>
      </c>
      <c r="B53" s="116" t="s">
        <v>2539</v>
      </c>
      <c r="C53" s="105">
        <v>44213.458923611113</v>
      </c>
      <c r="D53" s="104" t="s">
        <v>2496</v>
      </c>
      <c r="E53" s="100">
        <v>461</v>
      </c>
      <c r="F53" s="85" t="str">
        <f>VLOOKUP(E53,VIP!$A$2:$O11378,2,0)</f>
        <v>DRBR461</v>
      </c>
      <c r="G53" s="99" t="str">
        <f>VLOOKUP(E53,'LISTADO ATM'!$A$2:$B$893,2,0)</f>
        <v xml:space="preserve">ATM Autobanco Sarasota I </v>
      </c>
      <c r="H53" s="99" t="str">
        <f>VLOOKUP(E53,VIP!$A$2:$O16299,7,FALSE)</f>
        <v>Si</v>
      </c>
      <c r="I53" s="99" t="str">
        <f>VLOOKUP(E53,VIP!$A$2:$O8264,8,FALSE)</f>
        <v>Si</v>
      </c>
      <c r="J53" s="99" t="str">
        <f>VLOOKUP(E53,VIP!$A$2:$O8214,8,FALSE)</f>
        <v>Si</v>
      </c>
      <c r="K53" s="99" t="str">
        <f>VLOOKUP(E53,VIP!$A$2:$O11788,6,0)</f>
        <v>SI</v>
      </c>
      <c r="L53" s="110" t="s">
        <v>2541</v>
      </c>
      <c r="M53" s="107" t="s">
        <v>2513</v>
      </c>
      <c r="N53" s="106" t="s">
        <v>2542</v>
      </c>
      <c r="O53" s="104" t="s">
        <v>2543</v>
      </c>
      <c r="P53" s="164" t="s">
        <v>2544</v>
      </c>
      <c r="Q53" s="164" t="s">
        <v>2541</v>
      </c>
    </row>
    <row r="54" spans="1:17" ht="18" x14ac:dyDescent="0.25">
      <c r="A54" s="85" t="str">
        <f>VLOOKUP(E54,'LISTADO ATM'!$A$2:$C$894,3,0)</f>
        <v>NORTE</v>
      </c>
      <c r="B54" s="116" t="s">
        <v>2538</v>
      </c>
      <c r="C54" s="105">
        <v>44213.460324074076</v>
      </c>
      <c r="D54" s="104" t="s">
        <v>2496</v>
      </c>
      <c r="E54" s="100">
        <v>774</v>
      </c>
      <c r="F54" s="85" t="str">
        <f>VLOOKUP(E54,VIP!$A$2:$O11377,2,0)</f>
        <v>DRBR061</v>
      </c>
      <c r="G54" s="99" t="str">
        <f>VLOOKUP(E54,'LISTADO ATM'!$A$2:$B$893,2,0)</f>
        <v xml:space="preserve">ATM Oficina Montecristi </v>
      </c>
      <c r="H54" s="99" t="str">
        <f>VLOOKUP(E54,VIP!$A$2:$O16298,7,FALSE)</f>
        <v>Si</v>
      </c>
      <c r="I54" s="99" t="str">
        <f>VLOOKUP(E54,VIP!$A$2:$O8263,8,FALSE)</f>
        <v>Si</v>
      </c>
      <c r="J54" s="99" t="str">
        <f>VLOOKUP(E54,VIP!$A$2:$O8213,8,FALSE)</f>
        <v>Si</v>
      </c>
      <c r="K54" s="99" t="str">
        <f>VLOOKUP(E54,VIP!$A$2:$O11787,6,0)</f>
        <v>NO</v>
      </c>
      <c r="L54" s="110" t="s">
        <v>2541</v>
      </c>
      <c r="M54" s="107" t="s">
        <v>2513</v>
      </c>
      <c r="N54" s="106" t="s">
        <v>2542</v>
      </c>
      <c r="O54" s="104" t="s">
        <v>2543</v>
      </c>
      <c r="P54" s="164" t="s">
        <v>2544</v>
      </c>
      <c r="Q54" s="164" t="s">
        <v>2541</v>
      </c>
    </row>
    <row r="55" spans="1:17" ht="18" x14ac:dyDescent="0.25">
      <c r="A55" s="85" t="str">
        <f>VLOOKUP(E55,'LISTADO ATM'!$A$2:$C$894,3,0)</f>
        <v>DISTRITO NACIONAL</v>
      </c>
      <c r="B55" s="116" t="s">
        <v>2537</v>
      </c>
      <c r="C55" s="105">
        <v>44213.461331018516</v>
      </c>
      <c r="D55" s="104" t="s">
        <v>2496</v>
      </c>
      <c r="E55" s="100">
        <v>248</v>
      </c>
      <c r="F55" s="85" t="str">
        <f>VLOOKUP(E55,VIP!$A$2:$O11376,2,0)</f>
        <v>DRBR248</v>
      </c>
      <c r="G55" s="99" t="str">
        <f>VLOOKUP(E55,'LISTADO ATM'!$A$2:$B$893,2,0)</f>
        <v xml:space="preserve">ATM Shell Paraiso </v>
      </c>
      <c r="H55" s="99" t="str">
        <f>VLOOKUP(E55,VIP!$A$2:$O16297,7,FALSE)</f>
        <v>Si</v>
      </c>
      <c r="I55" s="99" t="str">
        <f>VLOOKUP(E55,VIP!$A$2:$O8262,8,FALSE)</f>
        <v>Si</v>
      </c>
      <c r="J55" s="99" t="str">
        <f>VLOOKUP(E55,VIP!$A$2:$O8212,8,FALSE)</f>
        <v>Si</v>
      </c>
      <c r="K55" s="99" t="str">
        <f>VLOOKUP(E55,VIP!$A$2:$O11786,6,0)</f>
        <v>NO</v>
      </c>
      <c r="L55" s="110" t="s">
        <v>2541</v>
      </c>
      <c r="M55" s="107" t="s">
        <v>2513</v>
      </c>
      <c r="N55" s="106" t="s">
        <v>2542</v>
      </c>
      <c r="O55" s="104" t="s">
        <v>2543</v>
      </c>
      <c r="P55" s="164" t="s">
        <v>2544</v>
      </c>
      <c r="Q55" s="164" t="s">
        <v>2541</v>
      </c>
    </row>
    <row r="56" spans="1:17" ht="18" x14ac:dyDescent="0.25">
      <c r="A56" s="85" t="str">
        <f>VLOOKUP(E56,'LISTADO ATM'!$A$2:$C$894,3,0)</f>
        <v>DISTRITO NACIONAL</v>
      </c>
      <c r="B56" s="108">
        <v>335757431</v>
      </c>
      <c r="C56" s="105">
        <v>44203.628935185188</v>
      </c>
      <c r="D56" s="105" t="s">
        <v>2189</v>
      </c>
      <c r="E56" s="100">
        <v>904</v>
      </c>
      <c r="F56" s="85" t="str">
        <f>VLOOKUP(E56,VIP!$A$2:$O11207,2,0)</f>
        <v>DRBR24B</v>
      </c>
      <c r="G56" s="99" t="str">
        <f>VLOOKUP(E56,'LISTADO ATM'!$A$2:$B$893,2,0)</f>
        <v xml:space="preserve">ATM Oficina Multicentro La Sirena Churchill </v>
      </c>
      <c r="H56" s="99" t="str">
        <f>VLOOKUP(E56,VIP!$A$2:$O16128,7,FALSE)</f>
        <v>Si</v>
      </c>
      <c r="I56" s="99" t="str">
        <f>VLOOKUP(E56,VIP!$A$2:$O8093,8,FALSE)</f>
        <v>Si</v>
      </c>
      <c r="J56" s="99" t="str">
        <f>VLOOKUP(E56,VIP!$A$2:$O8043,8,FALSE)</f>
        <v>Si</v>
      </c>
      <c r="K56" s="99" t="str">
        <f>VLOOKUP(E56,VIP!$A$2:$O11617,6,0)</f>
        <v>SI</v>
      </c>
      <c r="L56" s="110" t="s">
        <v>2228</v>
      </c>
      <c r="M56" s="106" t="s">
        <v>2473</v>
      </c>
      <c r="N56" s="106" t="s">
        <v>2485</v>
      </c>
      <c r="O56" s="104" t="s">
        <v>2483</v>
      </c>
      <c r="P56" s="107"/>
      <c r="Q56" s="109" t="s">
        <v>2228</v>
      </c>
    </row>
    <row r="57" spans="1:17" ht="18" x14ac:dyDescent="0.25">
      <c r="A57" s="85" t="str">
        <f>VLOOKUP(E57,'LISTADO ATM'!$A$2:$C$894,3,0)</f>
        <v>ESTE</v>
      </c>
      <c r="B57" s="116">
        <v>335763185</v>
      </c>
      <c r="C57" s="105">
        <v>44210.350532407407</v>
      </c>
      <c r="D57" s="104" t="s">
        <v>2189</v>
      </c>
      <c r="E57" s="100">
        <v>114</v>
      </c>
      <c r="F57" s="85" t="str">
        <f>VLOOKUP(E57,VIP!$A$2:$O11308,2,0)</f>
        <v>DRBR114</v>
      </c>
      <c r="G57" s="99" t="str">
        <f>VLOOKUP(E57,'LISTADO ATM'!$A$2:$B$893,2,0)</f>
        <v xml:space="preserve">ATM Oficina Hato Mayor </v>
      </c>
      <c r="H57" s="99" t="str">
        <f>VLOOKUP(E57,VIP!$A$2:$O16229,7,FALSE)</f>
        <v>Si</v>
      </c>
      <c r="I57" s="99" t="str">
        <f>VLOOKUP(E57,VIP!$A$2:$O8194,8,FALSE)</f>
        <v>Si</v>
      </c>
      <c r="J57" s="99" t="str">
        <f>VLOOKUP(E57,VIP!$A$2:$O8144,8,FALSE)</f>
        <v>Si</v>
      </c>
      <c r="K57" s="99" t="str">
        <f>VLOOKUP(E57,VIP!$A$2:$O11718,6,0)</f>
        <v>NO</v>
      </c>
      <c r="L57" s="110" t="s">
        <v>2497</v>
      </c>
      <c r="M57" s="109" t="s">
        <v>2473</v>
      </c>
      <c r="N57" s="106" t="s">
        <v>2481</v>
      </c>
      <c r="O57" s="104" t="s">
        <v>2483</v>
      </c>
      <c r="P57" s="104"/>
      <c r="Q57" s="109" t="s">
        <v>2497</v>
      </c>
    </row>
    <row r="58" spans="1:17" ht="18" x14ac:dyDescent="0.25">
      <c r="A58" s="85" t="str">
        <f>VLOOKUP(E58,'LISTADO ATM'!$A$2:$C$894,3,0)</f>
        <v>DISTRITO NACIONAL</v>
      </c>
      <c r="B58" s="116">
        <v>335764257</v>
      </c>
      <c r="C58" s="105">
        <v>44211.301782407405</v>
      </c>
      <c r="D58" s="104" t="s">
        <v>2189</v>
      </c>
      <c r="E58" s="100">
        <v>149</v>
      </c>
      <c r="F58" s="85" t="str">
        <f>VLOOKUP(E58,VIP!$A$2:$O11323,2,0)</f>
        <v>DRBR149</v>
      </c>
      <c r="G58" s="99" t="str">
        <f>VLOOKUP(E58,'LISTADO ATM'!$A$2:$B$893,2,0)</f>
        <v>ATM Estación Metro Concepción</v>
      </c>
      <c r="H58" s="99" t="str">
        <f>VLOOKUP(E58,VIP!$A$2:$O16244,7,FALSE)</f>
        <v>N/A</v>
      </c>
      <c r="I58" s="99" t="str">
        <f>VLOOKUP(E58,VIP!$A$2:$O8209,8,FALSE)</f>
        <v>N/A</v>
      </c>
      <c r="J58" s="99" t="str">
        <f>VLOOKUP(E58,VIP!$A$2:$O8159,8,FALSE)</f>
        <v>N/A</v>
      </c>
      <c r="K58" s="99" t="str">
        <f>VLOOKUP(E58,VIP!$A$2:$O11733,6,0)</f>
        <v>N/A</v>
      </c>
      <c r="L58" s="110" t="s">
        <v>2463</v>
      </c>
      <c r="M58" s="109" t="s">
        <v>2473</v>
      </c>
      <c r="N58" s="106" t="s">
        <v>2481</v>
      </c>
      <c r="O58" s="104" t="s">
        <v>2483</v>
      </c>
      <c r="P58" s="104"/>
      <c r="Q58" s="109" t="s">
        <v>2463</v>
      </c>
    </row>
    <row r="59" spans="1:17" ht="18" x14ac:dyDescent="0.25">
      <c r="A59" s="85" t="str">
        <f>VLOOKUP(E59,'LISTADO ATM'!$A$2:$C$894,3,0)</f>
        <v>DISTRITO NACIONAL</v>
      </c>
      <c r="B59" s="116">
        <v>335764441</v>
      </c>
      <c r="C59" s="105">
        <v>44211.384780092594</v>
      </c>
      <c r="D59" s="104" t="s">
        <v>2189</v>
      </c>
      <c r="E59" s="100">
        <v>686</v>
      </c>
      <c r="F59" s="85" t="str">
        <f>VLOOKUP(E59,VIP!$A$2:$O11316,2,0)</f>
        <v>DRBR686</v>
      </c>
      <c r="G59" s="99" t="str">
        <f>VLOOKUP(E59,'LISTADO ATM'!$A$2:$B$893,2,0)</f>
        <v>ATM Autoservicio Oficina Máximo Gómez</v>
      </c>
      <c r="H59" s="99" t="str">
        <f>VLOOKUP(E59,VIP!$A$2:$O16237,7,FALSE)</f>
        <v>Si</v>
      </c>
      <c r="I59" s="99" t="str">
        <f>VLOOKUP(E59,VIP!$A$2:$O8202,8,FALSE)</f>
        <v>Si</v>
      </c>
      <c r="J59" s="99" t="str">
        <f>VLOOKUP(E59,VIP!$A$2:$O8152,8,FALSE)</f>
        <v>Si</v>
      </c>
      <c r="K59" s="99" t="str">
        <f>VLOOKUP(E59,VIP!$A$2:$O11726,6,0)</f>
        <v>NO</v>
      </c>
      <c r="L59" s="110" t="s">
        <v>2499</v>
      </c>
      <c r="M59" s="109" t="s">
        <v>2473</v>
      </c>
      <c r="N59" s="106" t="s">
        <v>2481</v>
      </c>
      <c r="O59" s="104" t="s">
        <v>2483</v>
      </c>
      <c r="P59" s="104"/>
      <c r="Q59" s="109" t="s">
        <v>2499</v>
      </c>
    </row>
    <row r="60" spans="1:17" ht="18" x14ac:dyDescent="0.25">
      <c r="A60" s="85" t="str">
        <f>VLOOKUP(E60,'LISTADO ATM'!$A$2:$C$894,3,0)</f>
        <v>DISTRITO NACIONAL</v>
      </c>
      <c r="B60" s="116">
        <v>335764689</v>
      </c>
      <c r="C60" s="105">
        <v>44211.47284722222</v>
      </c>
      <c r="D60" s="104" t="s">
        <v>2477</v>
      </c>
      <c r="E60" s="100">
        <v>958</v>
      </c>
      <c r="F60" s="85" t="str">
        <f>VLOOKUP(E60,VIP!$A$2:$O11363,2,0)</f>
        <v>DRBR958</v>
      </c>
      <c r="G60" s="99" t="str">
        <f>VLOOKUP(E60,'LISTADO ATM'!$A$2:$B$893,2,0)</f>
        <v xml:space="preserve">ATM Olé Aut. San Isidro </v>
      </c>
      <c r="H60" s="99" t="str">
        <f>VLOOKUP(E60,VIP!$A$2:$O16284,7,FALSE)</f>
        <v>Si</v>
      </c>
      <c r="I60" s="99" t="str">
        <f>VLOOKUP(E60,VIP!$A$2:$O8249,8,FALSE)</f>
        <v>Si</v>
      </c>
      <c r="J60" s="99" t="str">
        <f>VLOOKUP(E60,VIP!$A$2:$O8199,8,FALSE)</f>
        <v>Si</v>
      </c>
      <c r="K60" s="99" t="str">
        <f>VLOOKUP(E60,VIP!$A$2:$O11773,6,0)</f>
        <v>NO</v>
      </c>
      <c r="L60" s="110" t="s">
        <v>2430</v>
      </c>
      <c r="M60" s="109" t="s">
        <v>2473</v>
      </c>
      <c r="N60" s="106" t="s">
        <v>2481</v>
      </c>
      <c r="O60" s="104" t="s">
        <v>2482</v>
      </c>
      <c r="P60" s="104"/>
      <c r="Q60" s="109" t="s">
        <v>2430</v>
      </c>
    </row>
    <row r="61" spans="1:17" ht="18" x14ac:dyDescent="0.25">
      <c r="A61" s="85" t="str">
        <f>VLOOKUP(E61,'LISTADO ATM'!$A$2:$C$894,3,0)</f>
        <v>DISTRITO NACIONAL</v>
      </c>
      <c r="B61" s="116">
        <v>335764722</v>
      </c>
      <c r="C61" s="105">
        <v>44211.485706018517</v>
      </c>
      <c r="D61" s="104" t="s">
        <v>2189</v>
      </c>
      <c r="E61" s="100">
        <v>115</v>
      </c>
      <c r="F61" s="85" t="str">
        <f>VLOOKUP(E61,VIP!$A$2:$O11358,2,0)</f>
        <v>DRBR115</v>
      </c>
      <c r="G61" s="99" t="str">
        <f>VLOOKUP(E61,'LISTADO ATM'!$A$2:$B$893,2,0)</f>
        <v xml:space="preserve">ATM Oficina Megacentro I </v>
      </c>
      <c r="H61" s="99" t="str">
        <f>VLOOKUP(E61,VIP!$A$2:$O16279,7,FALSE)</f>
        <v>Si</v>
      </c>
      <c r="I61" s="99" t="str">
        <f>VLOOKUP(E61,VIP!$A$2:$O8244,8,FALSE)</f>
        <v>Si</v>
      </c>
      <c r="J61" s="99" t="str">
        <f>VLOOKUP(E61,VIP!$A$2:$O8194,8,FALSE)</f>
        <v>Si</v>
      </c>
      <c r="K61" s="99" t="str">
        <f>VLOOKUP(E61,VIP!$A$2:$O11768,6,0)</f>
        <v>SI</v>
      </c>
      <c r="L61" s="110" t="s">
        <v>2228</v>
      </c>
      <c r="M61" s="109" t="s">
        <v>2473</v>
      </c>
      <c r="N61" s="106" t="s">
        <v>2481</v>
      </c>
      <c r="O61" s="104" t="s">
        <v>2483</v>
      </c>
      <c r="P61" s="104"/>
      <c r="Q61" s="109" t="s">
        <v>2228</v>
      </c>
    </row>
    <row r="62" spans="1:17" ht="18" x14ac:dyDescent="0.25">
      <c r="A62" s="85" t="str">
        <f>VLOOKUP(E62,'LISTADO ATM'!$A$2:$C$894,3,0)</f>
        <v>DISTRITO NACIONAL</v>
      </c>
      <c r="B62" s="116">
        <v>335764730</v>
      </c>
      <c r="C62" s="105">
        <v>44211.489016203705</v>
      </c>
      <c r="D62" s="104" t="s">
        <v>2189</v>
      </c>
      <c r="E62" s="100">
        <v>486</v>
      </c>
      <c r="F62" s="85" t="str">
        <f>VLOOKUP(E62,VIP!$A$2:$O11356,2,0)</f>
        <v>DRBR486</v>
      </c>
      <c r="G62" s="99" t="str">
        <f>VLOOKUP(E62,'LISTADO ATM'!$A$2:$B$893,2,0)</f>
        <v xml:space="preserve">ATM Olé La Caleta </v>
      </c>
      <c r="H62" s="99" t="str">
        <f>VLOOKUP(E62,VIP!$A$2:$O16277,7,FALSE)</f>
        <v>Si</v>
      </c>
      <c r="I62" s="99" t="str">
        <f>VLOOKUP(E62,VIP!$A$2:$O8242,8,FALSE)</f>
        <v>Si</v>
      </c>
      <c r="J62" s="99" t="str">
        <f>VLOOKUP(E62,VIP!$A$2:$O8192,8,FALSE)</f>
        <v>Si</v>
      </c>
      <c r="K62" s="99" t="str">
        <f>VLOOKUP(E62,VIP!$A$2:$O11766,6,0)</f>
        <v>NO</v>
      </c>
      <c r="L62" s="110" t="s">
        <v>2499</v>
      </c>
      <c r="M62" s="109" t="s">
        <v>2473</v>
      </c>
      <c r="N62" s="106" t="s">
        <v>2481</v>
      </c>
      <c r="O62" s="104" t="s">
        <v>2483</v>
      </c>
      <c r="P62" s="104"/>
      <c r="Q62" s="109" t="s">
        <v>2499</v>
      </c>
    </row>
    <row r="63" spans="1:17" ht="18" x14ac:dyDescent="0.25">
      <c r="A63" s="85" t="str">
        <f>VLOOKUP(E63,'LISTADO ATM'!$A$2:$C$894,3,0)</f>
        <v>DISTRITO NACIONAL</v>
      </c>
      <c r="B63" s="116">
        <v>335764975</v>
      </c>
      <c r="C63" s="105">
        <v>44211.57607638889</v>
      </c>
      <c r="D63" s="104" t="s">
        <v>2189</v>
      </c>
      <c r="E63" s="100">
        <v>239</v>
      </c>
      <c r="F63" s="85" t="str">
        <f>VLOOKUP(E63,VIP!$A$2:$O11337,2,0)</f>
        <v>DRBR239</v>
      </c>
      <c r="G63" s="99" t="str">
        <f>VLOOKUP(E63,'LISTADO ATM'!$A$2:$B$893,2,0)</f>
        <v xml:space="preserve">ATM Autobanco Charles de Gaulle </v>
      </c>
      <c r="H63" s="99" t="str">
        <f>VLOOKUP(E63,VIP!$A$2:$O16258,7,FALSE)</f>
        <v>Si</v>
      </c>
      <c r="I63" s="99" t="str">
        <f>VLOOKUP(E63,VIP!$A$2:$O8223,8,FALSE)</f>
        <v>Si</v>
      </c>
      <c r="J63" s="99" t="str">
        <f>VLOOKUP(E63,VIP!$A$2:$O8173,8,FALSE)</f>
        <v>Si</v>
      </c>
      <c r="K63" s="99" t="str">
        <f>VLOOKUP(E63,VIP!$A$2:$O11747,6,0)</f>
        <v>SI</v>
      </c>
      <c r="L63" s="110" t="s">
        <v>2228</v>
      </c>
      <c r="M63" s="109" t="s">
        <v>2473</v>
      </c>
      <c r="N63" s="106" t="s">
        <v>2481</v>
      </c>
      <c r="O63" s="104" t="s">
        <v>2483</v>
      </c>
      <c r="P63" s="104"/>
      <c r="Q63" s="109" t="s">
        <v>2228</v>
      </c>
    </row>
    <row r="64" spans="1:17" ht="18" x14ac:dyDescent="0.25">
      <c r="A64" s="85" t="str">
        <f>VLOOKUP(E64,'LISTADO ATM'!$A$2:$C$894,3,0)</f>
        <v>ESTE</v>
      </c>
      <c r="B64" s="116">
        <v>335764977</v>
      </c>
      <c r="C64" s="105">
        <v>44211.579293981478</v>
      </c>
      <c r="D64" s="104" t="s">
        <v>2477</v>
      </c>
      <c r="E64" s="100">
        <v>963</v>
      </c>
      <c r="F64" s="85" t="str">
        <f>VLOOKUP(E64,VIP!$A$2:$O11336,2,0)</f>
        <v>DRBR963</v>
      </c>
      <c r="G64" s="99" t="str">
        <f>VLOOKUP(E64,'LISTADO ATM'!$A$2:$B$893,2,0)</f>
        <v xml:space="preserve">ATM Multiplaza La Romana </v>
      </c>
      <c r="H64" s="99" t="str">
        <f>VLOOKUP(E64,VIP!$A$2:$O16257,7,FALSE)</f>
        <v>Si</v>
      </c>
      <c r="I64" s="99" t="str">
        <f>VLOOKUP(E64,VIP!$A$2:$O8222,8,FALSE)</f>
        <v>Si</v>
      </c>
      <c r="J64" s="99" t="str">
        <f>VLOOKUP(E64,VIP!$A$2:$O8172,8,FALSE)</f>
        <v>Si</v>
      </c>
      <c r="K64" s="99" t="str">
        <f>VLOOKUP(E64,VIP!$A$2:$O11746,6,0)</f>
        <v>NO</v>
      </c>
      <c r="L64" s="110" t="s">
        <v>2430</v>
      </c>
      <c r="M64" s="109" t="s">
        <v>2473</v>
      </c>
      <c r="N64" s="106" t="s">
        <v>2481</v>
      </c>
      <c r="O64" s="104" t="s">
        <v>2482</v>
      </c>
      <c r="P64" s="104"/>
      <c r="Q64" s="109" t="s">
        <v>2430</v>
      </c>
    </row>
    <row r="65" spans="1:17" ht="18" x14ac:dyDescent="0.25">
      <c r="A65" s="85" t="str">
        <f>VLOOKUP(E65,'LISTADO ATM'!$A$2:$C$894,3,0)</f>
        <v>DISTRITO NACIONAL</v>
      </c>
      <c r="B65" s="116">
        <v>335765157</v>
      </c>
      <c r="C65" s="105">
        <v>44211.650821759256</v>
      </c>
      <c r="D65" s="104" t="s">
        <v>2189</v>
      </c>
      <c r="E65" s="100">
        <v>169</v>
      </c>
      <c r="F65" s="85" t="str">
        <f>VLOOKUP(E65,VIP!$A$2:$O11354,2,0)</f>
        <v>DRBR169</v>
      </c>
      <c r="G65" s="99" t="str">
        <f>VLOOKUP(E65,'LISTADO ATM'!$A$2:$B$893,2,0)</f>
        <v xml:space="preserve">ATM Oficina Caonabo </v>
      </c>
      <c r="H65" s="99" t="str">
        <f>VLOOKUP(E65,VIP!$A$2:$O16275,7,FALSE)</f>
        <v>Si</v>
      </c>
      <c r="I65" s="99" t="str">
        <f>VLOOKUP(E65,VIP!$A$2:$O8240,8,FALSE)</f>
        <v>Si</v>
      </c>
      <c r="J65" s="99" t="str">
        <f>VLOOKUP(E65,VIP!$A$2:$O8190,8,FALSE)</f>
        <v>Si</v>
      </c>
      <c r="K65" s="99" t="str">
        <f>VLOOKUP(E65,VIP!$A$2:$O11764,6,0)</f>
        <v>NO</v>
      </c>
      <c r="L65" s="110" t="s">
        <v>2228</v>
      </c>
      <c r="M65" s="109" t="s">
        <v>2473</v>
      </c>
      <c r="N65" s="106" t="s">
        <v>2481</v>
      </c>
      <c r="O65" s="104" t="s">
        <v>2483</v>
      </c>
      <c r="P65" s="104"/>
      <c r="Q65" s="109" t="s">
        <v>2228</v>
      </c>
    </row>
    <row r="66" spans="1:17" ht="18" x14ac:dyDescent="0.25">
      <c r="A66" s="85" t="str">
        <f>VLOOKUP(E66,'LISTADO ATM'!$A$2:$C$894,3,0)</f>
        <v>DISTRITO NACIONAL</v>
      </c>
      <c r="B66" s="116">
        <v>335765179</v>
      </c>
      <c r="C66" s="105">
        <v>44211.662442129629</v>
      </c>
      <c r="D66" s="104" t="s">
        <v>2477</v>
      </c>
      <c r="E66" s="100">
        <v>570</v>
      </c>
      <c r="F66" s="85" t="str">
        <f>VLOOKUP(E66,VIP!$A$2:$O11352,2,0)</f>
        <v>DRBR478</v>
      </c>
      <c r="G66" s="99" t="str">
        <f>VLOOKUP(E66,'LISTADO ATM'!$A$2:$B$893,2,0)</f>
        <v xml:space="preserve">ATM S/M Liverpool Villa Mella </v>
      </c>
      <c r="H66" s="99" t="str">
        <f>VLOOKUP(E66,VIP!$A$2:$O16273,7,FALSE)</f>
        <v>Si</v>
      </c>
      <c r="I66" s="99" t="str">
        <f>VLOOKUP(E66,VIP!$A$2:$O8238,8,FALSE)</f>
        <v>Si</v>
      </c>
      <c r="J66" s="99" t="str">
        <f>VLOOKUP(E66,VIP!$A$2:$O8188,8,FALSE)</f>
        <v>Si</v>
      </c>
      <c r="K66" s="99" t="str">
        <f>VLOOKUP(E66,VIP!$A$2:$O11762,6,0)</f>
        <v>NO</v>
      </c>
      <c r="L66" s="110" t="s">
        <v>2466</v>
      </c>
      <c r="M66" s="109" t="s">
        <v>2473</v>
      </c>
      <c r="N66" s="106" t="s">
        <v>2481</v>
      </c>
      <c r="O66" s="104" t="s">
        <v>2482</v>
      </c>
      <c r="P66" s="104"/>
      <c r="Q66" s="109" t="s">
        <v>2466</v>
      </c>
    </row>
    <row r="67" spans="1:17" ht="18" x14ac:dyDescent="0.25">
      <c r="A67" s="85" t="str">
        <f>VLOOKUP(E67,'LISTADO ATM'!$A$2:$C$894,3,0)</f>
        <v>DISTRITO NACIONAL</v>
      </c>
      <c r="B67" s="116">
        <v>335765198</v>
      </c>
      <c r="C67" s="105">
        <v>44211.667511574073</v>
      </c>
      <c r="D67" s="104" t="s">
        <v>2477</v>
      </c>
      <c r="E67" s="100">
        <v>153</v>
      </c>
      <c r="F67" s="85" t="str">
        <f>VLOOKUP(E67,VIP!$A$2:$O11348,2,0)</f>
        <v>DRBR153</v>
      </c>
      <c r="G67" s="99" t="str">
        <f>VLOOKUP(E67,'LISTADO ATM'!$A$2:$B$893,2,0)</f>
        <v xml:space="preserve">ATM Rehabilitación </v>
      </c>
      <c r="H67" s="99" t="str">
        <f>VLOOKUP(E67,VIP!$A$2:$O16269,7,FALSE)</f>
        <v>No</v>
      </c>
      <c r="I67" s="99" t="str">
        <f>VLOOKUP(E67,VIP!$A$2:$O8234,8,FALSE)</f>
        <v>No</v>
      </c>
      <c r="J67" s="99" t="str">
        <f>VLOOKUP(E67,VIP!$A$2:$O8184,8,FALSE)</f>
        <v>No</v>
      </c>
      <c r="K67" s="99" t="str">
        <f>VLOOKUP(E67,VIP!$A$2:$O11758,6,0)</f>
        <v>NO</v>
      </c>
      <c r="L67" s="110" t="s">
        <v>2466</v>
      </c>
      <c r="M67" s="109" t="s">
        <v>2473</v>
      </c>
      <c r="N67" s="106" t="s">
        <v>2481</v>
      </c>
      <c r="O67" s="104" t="s">
        <v>2482</v>
      </c>
      <c r="P67" s="104"/>
      <c r="Q67" s="109" t="s">
        <v>2466</v>
      </c>
    </row>
    <row r="68" spans="1:17" ht="18" x14ac:dyDescent="0.25">
      <c r="A68" s="85" t="str">
        <f>VLOOKUP(E68,'LISTADO ATM'!$A$2:$C$894,3,0)</f>
        <v>ESTE</v>
      </c>
      <c r="B68" s="116">
        <v>335765246</v>
      </c>
      <c r="C68" s="105">
        <v>44211.69295138889</v>
      </c>
      <c r="D68" s="104" t="s">
        <v>2189</v>
      </c>
      <c r="E68" s="100">
        <v>923</v>
      </c>
      <c r="F68" s="85" t="str">
        <f>VLOOKUP(E68,VIP!$A$2:$O11342,2,0)</f>
        <v>DRBR923</v>
      </c>
      <c r="G68" s="99" t="str">
        <f>VLOOKUP(E68,'LISTADO ATM'!$A$2:$B$893,2,0)</f>
        <v xml:space="preserve">ATM Agroindustrial San Pedro de Macorís </v>
      </c>
      <c r="H68" s="99" t="str">
        <f>VLOOKUP(E68,VIP!$A$2:$O16263,7,FALSE)</f>
        <v>Si</v>
      </c>
      <c r="I68" s="99" t="str">
        <f>VLOOKUP(E68,VIP!$A$2:$O8228,8,FALSE)</f>
        <v>Si</v>
      </c>
      <c r="J68" s="99" t="str">
        <f>VLOOKUP(E68,VIP!$A$2:$O8178,8,FALSE)</f>
        <v>Si</v>
      </c>
      <c r="K68" s="99" t="str">
        <f>VLOOKUP(E68,VIP!$A$2:$O11752,6,0)</f>
        <v>NO</v>
      </c>
      <c r="L68" s="110" t="s">
        <v>2228</v>
      </c>
      <c r="M68" s="109" t="s">
        <v>2473</v>
      </c>
      <c r="N68" s="106" t="s">
        <v>2481</v>
      </c>
      <c r="O68" s="104" t="s">
        <v>2483</v>
      </c>
      <c r="P68" s="104"/>
      <c r="Q68" s="109" t="s">
        <v>2228</v>
      </c>
    </row>
    <row r="69" spans="1:17" ht="18" x14ac:dyDescent="0.25">
      <c r="A69" s="85" t="str">
        <f>VLOOKUP(E69,'LISTADO ATM'!$A$2:$C$894,3,0)</f>
        <v>DISTRITO NACIONAL</v>
      </c>
      <c r="B69" s="116">
        <v>335765269</v>
      </c>
      <c r="C69" s="105">
        <v>44211.701273148145</v>
      </c>
      <c r="D69" s="104" t="s">
        <v>2477</v>
      </c>
      <c r="E69" s="100">
        <v>325</v>
      </c>
      <c r="F69" s="85" t="str">
        <f>VLOOKUP(E69,VIP!$A$2:$O11339,2,0)</f>
        <v>DRBR325</v>
      </c>
      <c r="G69" s="99" t="str">
        <f>VLOOKUP(E69,'LISTADO ATM'!$A$2:$B$893,2,0)</f>
        <v>ATM Casa Edwin</v>
      </c>
      <c r="H69" s="99" t="str">
        <f>VLOOKUP(E69,VIP!$A$2:$O16260,7,FALSE)</f>
        <v>Si</v>
      </c>
      <c r="I69" s="99" t="str">
        <f>VLOOKUP(E69,VIP!$A$2:$O8225,8,FALSE)</f>
        <v>Si</v>
      </c>
      <c r="J69" s="99" t="str">
        <f>VLOOKUP(E69,VIP!$A$2:$O8175,8,FALSE)</f>
        <v>Si</v>
      </c>
      <c r="K69" s="99" t="str">
        <f>VLOOKUP(E69,VIP!$A$2:$O11749,6,0)</f>
        <v>NO</v>
      </c>
      <c r="L69" s="110" t="s">
        <v>2430</v>
      </c>
      <c r="M69" s="109" t="s">
        <v>2473</v>
      </c>
      <c r="N69" s="106" t="s">
        <v>2481</v>
      </c>
      <c r="O69" s="104" t="s">
        <v>2482</v>
      </c>
      <c r="P69" s="104"/>
      <c r="Q69" s="109" t="s">
        <v>2430</v>
      </c>
    </row>
    <row r="70" spans="1:17" ht="18" x14ac:dyDescent="0.25">
      <c r="A70" s="85" t="str">
        <f>VLOOKUP(E70,'LISTADO ATM'!$A$2:$C$894,3,0)</f>
        <v>DISTRITO NACIONAL</v>
      </c>
      <c r="B70" s="116">
        <v>335765297</v>
      </c>
      <c r="C70" s="105">
        <v>44211.713449074072</v>
      </c>
      <c r="D70" s="104" t="s">
        <v>2189</v>
      </c>
      <c r="E70" s="100">
        <v>441</v>
      </c>
      <c r="F70" s="85" t="str">
        <f>VLOOKUP(E70,VIP!$A$2:$O11335,2,0)</f>
        <v>DRBR441</v>
      </c>
      <c r="G70" s="99" t="str">
        <f>VLOOKUP(E70,'LISTADO ATM'!$A$2:$B$893,2,0)</f>
        <v>ATM Estacion de Servicio Romulo Betancour</v>
      </c>
      <c r="H70" s="99" t="str">
        <f>VLOOKUP(E70,VIP!$A$2:$O16256,7,FALSE)</f>
        <v>NO</v>
      </c>
      <c r="I70" s="99" t="str">
        <f>VLOOKUP(E70,VIP!$A$2:$O8221,8,FALSE)</f>
        <v>NO</v>
      </c>
      <c r="J70" s="99" t="str">
        <f>VLOOKUP(E70,VIP!$A$2:$O8171,8,FALSE)</f>
        <v>NO</v>
      </c>
      <c r="K70" s="99" t="str">
        <f>VLOOKUP(E70,VIP!$A$2:$O11745,6,0)</f>
        <v>NO</v>
      </c>
      <c r="L70" s="110" t="s">
        <v>2463</v>
      </c>
      <c r="M70" s="109" t="s">
        <v>2473</v>
      </c>
      <c r="N70" s="106" t="s">
        <v>2481</v>
      </c>
      <c r="O70" s="104" t="s">
        <v>2483</v>
      </c>
      <c r="P70" s="104"/>
      <c r="Q70" s="109" t="s">
        <v>2463</v>
      </c>
    </row>
    <row r="71" spans="1:17" ht="18" x14ac:dyDescent="0.25">
      <c r="A71" s="85" t="str">
        <f>VLOOKUP(E71,'LISTADO ATM'!$A$2:$C$894,3,0)</f>
        <v>DISTRITO NACIONAL</v>
      </c>
      <c r="B71" s="116">
        <v>335765305</v>
      </c>
      <c r="C71" s="105">
        <v>44211.717222222222</v>
      </c>
      <c r="D71" s="104" t="s">
        <v>2189</v>
      </c>
      <c r="E71" s="100">
        <v>327</v>
      </c>
      <c r="F71" s="85" t="str">
        <f>VLOOKUP(E71,VIP!$A$2:$O11334,2,0)</f>
        <v>DRBR327</v>
      </c>
      <c r="G71" s="99" t="str">
        <f>VLOOKUP(E71,'LISTADO ATM'!$A$2:$B$893,2,0)</f>
        <v xml:space="preserve">ATM UNP CCN (Nacional 27 de Febrero) </v>
      </c>
      <c r="H71" s="99" t="str">
        <f>VLOOKUP(E71,VIP!$A$2:$O16255,7,FALSE)</f>
        <v>Si</v>
      </c>
      <c r="I71" s="99" t="str">
        <f>VLOOKUP(E71,VIP!$A$2:$O8220,8,FALSE)</f>
        <v>Si</v>
      </c>
      <c r="J71" s="99" t="str">
        <f>VLOOKUP(E71,VIP!$A$2:$O8170,8,FALSE)</f>
        <v>Si</v>
      </c>
      <c r="K71" s="99" t="str">
        <f>VLOOKUP(E71,VIP!$A$2:$O11744,6,0)</f>
        <v>NO</v>
      </c>
      <c r="L71" s="110" t="s">
        <v>2228</v>
      </c>
      <c r="M71" s="109" t="s">
        <v>2473</v>
      </c>
      <c r="N71" s="106" t="s">
        <v>2481</v>
      </c>
      <c r="O71" s="104" t="s">
        <v>2483</v>
      </c>
      <c r="P71" s="104"/>
      <c r="Q71" s="109" t="s">
        <v>2228</v>
      </c>
    </row>
    <row r="72" spans="1:17" ht="18" x14ac:dyDescent="0.25">
      <c r="A72" s="85" t="str">
        <f>VLOOKUP(E72,'LISTADO ATM'!$A$2:$C$894,3,0)</f>
        <v>ESTE</v>
      </c>
      <c r="B72" s="116">
        <v>335765320</v>
      </c>
      <c r="C72" s="105">
        <v>44211.723564814813</v>
      </c>
      <c r="D72" s="104" t="s">
        <v>2189</v>
      </c>
      <c r="E72" s="100">
        <v>680</v>
      </c>
      <c r="F72" s="85" t="str">
        <f>VLOOKUP(E72,VIP!$A$2:$O11333,2,0)</f>
        <v>DRBR680</v>
      </c>
      <c r="G72" s="99" t="str">
        <f>VLOOKUP(E72,'LISTADO ATM'!$A$2:$B$893,2,0)</f>
        <v>ATM Hotel Royalton</v>
      </c>
      <c r="H72" s="99" t="str">
        <f>VLOOKUP(E72,VIP!$A$2:$O16254,7,FALSE)</f>
        <v>NO</v>
      </c>
      <c r="I72" s="99" t="str">
        <f>VLOOKUP(E72,VIP!$A$2:$O8219,8,FALSE)</f>
        <v>NO</v>
      </c>
      <c r="J72" s="99" t="str">
        <f>VLOOKUP(E72,VIP!$A$2:$O8169,8,FALSE)</f>
        <v>NO</v>
      </c>
      <c r="K72" s="99" t="str">
        <f>VLOOKUP(E72,VIP!$A$2:$O11743,6,0)</f>
        <v>NO</v>
      </c>
      <c r="L72" s="110" t="s">
        <v>2228</v>
      </c>
      <c r="M72" s="109" t="s">
        <v>2473</v>
      </c>
      <c r="N72" s="106" t="s">
        <v>2481</v>
      </c>
      <c r="O72" s="104" t="s">
        <v>2483</v>
      </c>
      <c r="P72" s="104"/>
      <c r="Q72" s="109" t="s">
        <v>2228</v>
      </c>
    </row>
    <row r="73" spans="1:17" ht="18" x14ac:dyDescent="0.25">
      <c r="A73" s="85" t="str">
        <f>VLOOKUP(E73,'LISTADO ATM'!$A$2:$C$894,3,0)</f>
        <v>DISTRITO NACIONAL</v>
      </c>
      <c r="B73" s="116">
        <v>335765324</v>
      </c>
      <c r="C73" s="105">
        <v>44211.725914351853</v>
      </c>
      <c r="D73" s="104" t="s">
        <v>2189</v>
      </c>
      <c r="E73" s="100">
        <v>490</v>
      </c>
      <c r="F73" s="85" t="str">
        <f>VLOOKUP(E73,VIP!$A$2:$O11331,2,0)</f>
        <v>DRBR490</v>
      </c>
      <c r="G73" s="99" t="str">
        <f>VLOOKUP(E73,'LISTADO ATM'!$A$2:$B$893,2,0)</f>
        <v xml:space="preserve">ATM Hospital Ney Arias Lora </v>
      </c>
      <c r="H73" s="99" t="str">
        <f>VLOOKUP(E73,VIP!$A$2:$O16252,7,FALSE)</f>
        <v>Si</v>
      </c>
      <c r="I73" s="99" t="str">
        <f>VLOOKUP(E73,VIP!$A$2:$O8217,8,FALSE)</f>
        <v>Si</v>
      </c>
      <c r="J73" s="99" t="str">
        <f>VLOOKUP(E73,VIP!$A$2:$O8167,8,FALSE)</f>
        <v>Si</v>
      </c>
      <c r="K73" s="99" t="str">
        <f>VLOOKUP(E73,VIP!$A$2:$O11741,6,0)</f>
        <v>NO</v>
      </c>
      <c r="L73" s="110" t="s">
        <v>2254</v>
      </c>
      <c r="M73" s="109" t="s">
        <v>2473</v>
      </c>
      <c r="N73" s="106" t="s">
        <v>2481</v>
      </c>
      <c r="O73" s="104" t="s">
        <v>2483</v>
      </c>
      <c r="P73" s="104"/>
      <c r="Q73" s="109" t="s">
        <v>2254</v>
      </c>
    </row>
    <row r="74" spans="1:17" ht="18" x14ac:dyDescent="0.25">
      <c r="A74" s="85" t="str">
        <f>VLOOKUP(E74,'LISTADO ATM'!$A$2:$C$894,3,0)</f>
        <v>DISTRITO NACIONAL</v>
      </c>
      <c r="B74" s="116">
        <v>335765330</v>
      </c>
      <c r="C74" s="105">
        <v>44211.735578703701</v>
      </c>
      <c r="D74" s="104" t="s">
        <v>2477</v>
      </c>
      <c r="E74" s="100">
        <v>70</v>
      </c>
      <c r="F74" s="85" t="str">
        <f>VLOOKUP(E74,VIP!$A$2:$O11344,2,0)</f>
        <v>DRBR070</v>
      </c>
      <c r="G74" s="99" t="str">
        <f>VLOOKUP(E74,'LISTADO ATM'!$A$2:$B$893,2,0)</f>
        <v xml:space="preserve">ATM Autoservicio Plaza Lama Zona Oriental </v>
      </c>
      <c r="H74" s="99" t="str">
        <f>VLOOKUP(E74,VIP!$A$2:$O16265,7,FALSE)</f>
        <v>Si</v>
      </c>
      <c r="I74" s="99" t="str">
        <f>VLOOKUP(E74,VIP!$A$2:$O8230,8,FALSE)</f>
        <v>Si</v>
      </c>
      <c r="J74" s="99" t="str">
        <f>VLOOKUP(E74,VIP!$A$2:$O8180,8,FALSE)</f>
        <v>Si</v>
      </c>
      <c r="K74" s="99" t="str">
        <f>VLOOKUP(E74,VIP!$A$2:$O11754,6,0)</f>
        <v>NO</v>
      </c>
      <c r="L74" s="110" t="s">
        <v>2499</v>
      </c>
      <c r="M74" s="109" t="s">
        <v>2473</v>
      </c>
      <c r="N74" s="106" t="s">
        <v>2481</v>
      </c>
      <c r="O74" s="104" t="s">
        <v>2482</v>
      </c>
      <c r="P74" s="104"/>
      <c r="Q74" s="109" t="s">
        <v>2503</v>
      </c>
    </row>
    <row r="75" spans="1:17" ht="18" x14ac:dyDescent="0.25">
      <c r="A75" s="85" t="str">
        <f>VLOOKUP(E75,'LISTADO ATM'!$A$2:$C$894,3,0)</f>
        <v>SUR</v>
      </c>
      <c r="B75" s="116">
        <v>335765346</v>
      </c>
      <c r="C75" s="105">
        <v>44211.77238425926</v>
      </c>
      <c r="D75" s="104" t="s">
        <v>2189</v>
      </c>
      <c r="E75" s="100">
        <v>873</v>
      </c>
      <c r="F75" s="85" t="str">
        <f>VLOOKUP(E75,VIP!$A$2:$O11341,2,0)</f>
        <v>DRBR873</v>
      </c>
      <c r="G75" s="99" t="str">
        <f>VLOOKUP(E75,'LISTADO ATM'!$A$2:$B$893,2,0)</f>
        <v xml:space="preserve">ATM Centro de Caja San Cristóbal II </v>
      </c>
      <c r="H75" s="99" t="str">
        <f>VLOOKUP(E75,VIP!$A$2:$O16262,7,FALSE)</f>
        <v>Si</v>
      </c>
      <c r="I75" s="99" t="str">
        <f>VLOOKUP(E75,VIP!$A$2:$O8227,8,FALSE)</f>
        <v>Si</v>
      </c>
      <c r="J75" s="99" t="str">
        <f>VLOOKUP(E75,VIP!$A$2:$O8177,8,FALSE)</f>
        <v>Si</v>
      </c>
      <c r="K75" s="99" t="str">
        <f>VLOOKUP(E75,VIP!$A$2:$O11751,6,0)</f>
        <v>SI</v>
      </c>
      <c r="L75" s="110" t="s">
        <v>2228</v>
      </c>
      <c r="M75" s="109" t="s">
        <v>2473</v>
      </c>
      <c r="N75" s="106" t="s">
        <v>2481</v>
      </c>
      <c r="O75" s="104" t="s">
        <v>2483</v>
      </c>
      <c r="P75" s="104"/>
      <c r="Q75" s="109" t="s">
        <v>2228</v>
      </c>
    </row>
    <row r="76" spans="1:17" ht="18" x14ac:dyDescent="0.25">
      <c r="A76" s="85" t="str">
        <f>VLOOKUP(E76,'LISTADO ATM'!$A$2:$C$894,3,0)</f>
        <v>DISTRITO NACIONAL</v>
      </c>
      <c r="B76" s="116">
        <v>335765360</v>
      </c>
      <c r="C76" s="105">
        <v>44211.79859953704</v>
      </c>
      <c r="D76" s="104" t="s">
        <v>2189</v>
      </c>
      <c r="E76" s="100">
        <v>769</v>
      </c>
      <c r="F76" s="85" t="str">
        <f>VLOOKUP(E76,VIP!$A$2:$O11339,2,0)</f>
        <v>DRBR769</v>
      </c>
      <c r="G76" s="99" t="str">
        <f>VLOOKUP(E76,'LISTADO ATM'!$A$2:$B$893,2,0)</f>
        <v>ATM UNP Pablo Mella Morales</v>
      </c>
      <c r="H76" s="99" t="str">
        <f>VLOOKUP(E76,VIP!$A$2:$O16260,7,FALSE)</f>
        <v>Si</v>
      </c>
      <c r="I76" s="99" t="str">
        <f>VLOOKUP(E76,VIP!$A$2:$O8225,8,FALSE)</f>
        <v>Si</v>
      </c>
      <c r="J76" s="99" t="str">
        <f>VLOOKUP(E76,VIP!$A$2:$O8175,8,FALSE)</f>
        <v>Si</v>
      </c>
      <c r="K76" s="99" t="str">
        <f>VLOOKUP(E76,VIP!$A$2:$O11749,6,0)</f>
        <v>NO</v>
      </c>
      <c r="L76" s="110" t="s">
        <v>2228</v>
      </c>
      <c r="M76" s="109" t="s">
        <v>2473</v>
      </c>
      <c r="N76" s="106" t="s">
        <v>2481</v>
      </c>
      <c r="O76" s="104" t="s">
        <v>2483</v>
      </c>
      <c r="P76" s="104"/>
      <c r="Q76" s="109" t="s">
        <v>2228</v>
      </c>
    </row>
    <row r="77" spans="1:17" ht="18" x14ac:dyDescent="0.25">
      <c r="A77" s="85" t="str">
        <f>VLOOKUP(E77,'LISTADO ATM'!$A$2:$C$894,3,0)</f>
        <v>DISTRITO NACIONAL</v>
      </c>
      <c r="B77" s="116">
        <v>335765361</v>
      </c>
      <c r="C77" s="105">
        <v>44211.799884259257</v>
      </c>
      <c r="D77" s="104" t="s">
        <v>2189</v>
      </c>
      <c r="E77" s="100">
        <v>902</v>
      </c>
      <c r="F77" s="85" t="str">
        <f>VLOOKUP(E77,VIP!$A$2:$O11338,2,0)</f>
        <v>DRBR16A</v>
      </c>
      <c r="G77" s="99" t="str">
        <f>VLOOKUP(E77,'LISTADO ATM'!$A$2:$B$893,2,0)</f>
        <v xml:space="preserve">ATM Oficina Plaza Florida </v>
      </c>
      <c r="H77" s="99" t="str">
        <f>VLOOKUP(E77,VIP!$A$2:$O16259,7,FALSE)</f>
        <v>Si</v>
      </c>
      <c r="I77" s="99" t="str">
        <f>VLOOKUP(E77,VIP!$A$2:$O8224,8,FALSE)</f>
        <v>Si</v>
      </c>
      <c r="J77" s="99" t="str">
        <f>VLOOKUP(E77,VIP!$A$2:$O8174,8,FALSE)</f>
        <v>Si</v>
      </c>
      <c r="K77" s="99" t="str">
        <f>VLOOKUP(E77,VIP!$A$2:$O11748,6,0)</f>
        <v>NO</v>
      </c>
      <c r="L77" s="110" t="s">
        <v>2228</v>
      </c>
      <c r="M77" s="109" t="s">
        <v>2473</v>
      </c>
      <c r="N77" s="106" t="s">
        <v>2481</v>
      </c>
      <c r="O77" s="104" t="s">
        <v>2483</v>
      </c>
      <c r="P77" s="104"/>
      <c r="Q77" s="109" t="s">
        <v>2228</v>
      </c>
    </row>
    <row r="78" spans="1:17" ht="18" x14ac:dyDescent="0.25">
      <c r="A78" s="85" t="str">
        <f>VLOOKUP(E78,'LISTADO ATM'!$A$2:$C$894,3,0)</f>
        <v>DISTRITO NACIONAL</v>
      </c>
      <c r="B78" s="116">
        <v>335765366</v>
      </c>
      <c r="C78" s="105">
        <v>44211.805034722223</v>
      </c>
      <c r="D78" s="104" t="s">
        <v>2189</v>
      </c>
      <c r="E78" s="100">
        <v>542</v>
      </c>
      <c r="F78" s="85" t="str">
        <f>VLOOKUP(E78,VIP!$A$2:$O11334,2,0)</f>
        <v>DRBR542</v>
      </c>
      <c r="G78" s="99" t="str">
        <f>VLOOKUP(E78,'LISTADO ATM'!$A$2:$B$893,2,0)</f>
        <v>ATM S/M la Cadena Carretera Mella</v>
      </c>
      <c r="H78" s="99" t="str">
        <f>VLOOKUP(E78,VIP!$A$2:$O16255,7,FALSE)</f>
        <v>NO</v>
      </c>
      <c r="I78" s="99" t="str">
        <f>VLOOKUP(E78,VIP!$A$2:$O8220,8,FALSE)</f>
        <v>SI</v>
      </c>
      <c r="J78" s="99" t="str">
        <f>VLOOKUP(E78,VIP!$A$2:$O8170,8,FALSE)</f>
        <v>SI</v>
      </c>
      <c r="K78" s="99" t="str">
        <f>VLOOKUP(E78,VIP!$A$2:$O11744,6,0)</f>
        <v>NO</v>
      </c>
      <c r="L78" s="110" t="s">
        <v>2228</v>
      </c>
      <c r="M78" s="109" t="s">
        <v>2473</v>
      </c>
      <c r="N78" s="106" t="s">
        <v>2481</v>
      </c>
      <c r="O78" s="104" t="s">
        <v>2483</v>
      </c>
      <c r="P78" s="104"/>
      <c r="Q78" s="109" t="s">
        <v>2228</v>
      </c>
    </row>
    <row r="79" spans="1:17" ht="18" x14ac:dyDescent="0.25">
      <c r="A79" s="85" t="str">
        <f>VLOOKUP(E79,'LISTADO ATM'!$A$2:$C$894,3,0)</f>
        <v>DISTRITO NACIONAL</v>
      </c>
      <c r="B79" s="116">
        <v>335765374</v>
      </c>
      <c r="C79" s="105">
        <v>44211.839791666665</v>
      </c>
      <c r="D79" s="104" t="s">
        <v>2477</v>
      </c>
      <c r="E79" s="100">
        <v>377</v>
      </c>
      <c r="F79" s="85" t="str">
        <f>VLOOKUP(E79,VIP!$A$2:$O11344,2,0)</f>
        <v>DRBR377</v>
      </c>
      <c r="G79" s="99" t="str">
        <f>VLOOKUP(E79,'LISTADO ATM'!$A$2:$B$893,2,0)</f>
        <v>ATM Estación del Metro Eduardo Brito</v>
      </c>
      <c r="H79" s="99" t="str">
        <f>VLOOKUP(E79,VIP!$A$2:$O16265,7,FALSE)</f>
        <v>Si</v>
      </c>
      <c r="I79" s="99" t="str">
        <f>VLOOKUP(E79,VIP!$A$2:$O8230,8,FALSE)</f>
        <v>Si</v>
      </c>
      <c r="J79" s="99" t="str">
        <f>VLOOKUP(E79,VIP!$A$2:$O8180,8,FALSE)</f>
        <v>Si</v>
      </c>
      <c r="K79" s="99" t="str">
        <f>VLOOKUP(E79,VIP!$A$2:$O11754,6,0)</f>
        <v>NO</v>
      </c>
      <c r="L79" s="110" t="s">
        <v>2430</v>
      </c>
      <c r="M79" s="109" t="s">
        <v>2473</v>
      </c>
      <c r="N79" s="106" t="s">
        <v>2481</v>
      </c>
      <c r="O79" s="104" t="s">
        <v>2482</v>
      </c>
      <c r="P79" s="104"/>
      <c r="Q79" s="109" t="s">
        <v>2430</v>
      </c>
    </row>
    <row r="80" spans="1:17" ht="18" x14ac:dyDescent="0.25">
      <c r="A80" s="85" t="str">
        <f>VLOOKUP(E80,'LISTADO ATM'!$A$2:$C$894,3,0)</f>
        <v>DISTRITO NACIONAL</v>
      </c>
      <c r="B80" s="116">
        <v>335765378</v>
      </c>
      <c r="C80" s="105">
        <v>44211.845520833333</v>
      </c>
      <c r="D80" s="104" t="s">
        <v>2189</v>
      </c>
      <c r="E80" s="100">
        <v>420</v>
      </c>
      <c r="F80" s="85" t="str">
        <f>VLOOKUP(E80,VIP!$A$2:$O11340,2,0)</f>
        <v>DRBR420</v>
      </c>
      <c r="G80" s="99" t="str">
        <f>VLOOKUP(E80,'LISTADO ATM'!$A$2:$B$893,2,0)</f>
        <v xml:space="preserve">ATM DGII Av. Lincoln </v>
      </c>
      <c r="H80" s="99" t="str">
        <f>VLOOKUP(E80,VIP!$A$2:$O16261,7,FALSE)</f>
        <v>Si</v>
      </c>
      <c r="I80" s="99" t="str">
        <f>VLOOKUP(E80,VIP!$A$2:$O8226,8,FALSE)</f>
        <v>Si</v>
      </c>
      <c r="J80" s="99" t="str">
        <f>VLOOKUP(E80,VIP!$A$2:$O8176,8,FALSE)</f>
        <v>Si</v>
      </c>
      <c r="K80" s="99" t="str">
        <f>VLOOKUP(E80,VIP!$A$2:$O11750,6,0)</f>
        <v>NO</v>
      </c>
      <c r="L80" s="110" t="s">
        <v>2463</v>
      </c>
      <c r="M80" s="109" t="s">
        <v>2473</v>
      </c>
      <c r="N80" s="106" t="s">
        <v>2481</v>
      </c>
      <c r="O80" s="104" t="s">
        <v>2483</v>
      </c>
      <c r="P80" s="104"/>
      <c r="Q80" s="109" t="s">
        <v>2463</v>
      </c>
    </row>
    <row r="81" spans="1:17" ht="18" x14ac:dyDescent="0.25">
      <c r="A81" s="85" t="str">
        <f>VLOOKUP(E81,'LISTADO ATM'!$A$2:$C$894,3,0)</f>
        <v>DISTRITO NACIONAL</v>
      </c>
      <c r="B81" s="116">
        <v>335765400</v>
      </c>
      <c r="C81" s="105">
        <v>44212.123773148145</v>
      </c>
      <c r="D81" s="104" t="s">
        <v>2477</v>
      </c>
      <c r="E81" s="100">
        <v>183</v>
      </c>
      <c r="F81" s="85" t="str">
        <f>VLOOKUP(E81,VIP!$A$2:$O11338,2,0)</f>
        <v>DRBR183</v>
      </c>
      <c r="G81" s="99" t="str">
        <f>VLOOKUP(E81,'LISTADO ATM'!$A$2:$B$893,2,0)</f>
        <v>ATM Estación Nativa Km. 22 Aut. Duarte.</v>
      </c>
      <c r="H81" s="99" t="str">
        <f>VLOOKUP(E81,VIP!$A$2:$O16259,7,FALSE)</f>
        <v>N/A</v>
      </c>
      <c r="I81" s="99" t="str">
        <f>VLOOKUP(E81,VIP!$A$2:$O8224,8,FALSE)</f>
        <v>N/A</v>
      </c>
      <c r="J81" s="99" t="str">
        <f>VLOOKUP(E81,VIP!$A$2:$O8174,8,FALSE)</f>
        <v>N/A</v>
      </c>
      <c r="K81" s="99" t="str">
        <f>VLOOKUP(E81,VIP!$A$2:$O11748,6,0)</f>
        <v>N/A</v>
      </c>
      <c r="L81" s="110" t="s">
        <v>2430</v>
      </c>
      <c r="M81" s="109" t="s">
        <v>2473</v>
      </c>
      <c r="N81" s="106" t="s">
        <v>2481</v>
      </c>
      <c r="O81" s="104" t="s">
        <v>2482</v>
      </c>
      <c r="P81" s="104"/>
      <c r="Q81" s="109" t="s">
        <v>2430</v>
      </c>
    </row>
    <row r="82" spans="1:17" ht="18" x14ac:dyDescent="0.25">
      <c r="A82" s="85" t="str">
        <f>VLOOKUP(E82,'LISTADO ATM'!$A$2:$C$894,3,0)</f>
        <v>NORTE</v>
      </c>
      <c r="B82" s="116">
        <v>335765405</v>
      </c>
      <c r="C82" s="105">
        <v>44212.299664351849</v>
      </c>
      <c r="D82" s="104" t="s">
        <v>2190</v>
      </c>
      <c r="E82" s="100">
        <v>396</v>
      </c>
      <c r="F82" s="85" t="str">
        <f>VLOOKUP(E82,VIP!$A$2:$O11348,2,0)</f>
        <v>DRBR396</v>
      </c>
      <c r="G82" s="99" t="str">
        <f>VLOOKUP(E82,'LISTADO ATM'!$A$2:$B$893,2,0)</f>
        <v xml:space="preserve">ATM Oficina Plaza Ulloa (La Fuente) </v>
      </c>
      <c r="H82" s="99" t="str">
        <f>VLOOKUP(E82,VIP!$A$2:$O16269,7,FALSE)</f>
        <v>Si</v>
      </c>
      <c r="I82" s="99" t="str">
        <f>VLOOKUP(E82,VIP!$A$2:$O8234,8,FALSE)</f>
        <v>Si</v>
      </c>
      <c r="J82" s="99" t="str">
        <f>VLOOKUP(E82,VIP!$A$2:$O8184,8,FALSE)</f>
        <v>Si</v>
      </c>
      <c r="K82" s="99" t="str">
        <f>VLOOKUP(E82,VIP!$A$2:$O11758,6,0)</f>
        <v>NO</v>
      </c>
      <c r="L82" s="110" t="s">
        <v>2228</v>
      </c>
      <c r="M82" s="109" t="s">
        <v>2473</v>
      </c>
      <c r="N82" s="106" t="s">
        <v>2481</v>
      </c>
      <c r="O82" s="104" t="s">
        <v>2492</v>
      </c>
      <c r="P82" s="104"/>
      <c r="Q82" s="109" t="s">
        <v>2228</v>
      </c>
    </row>
    <row r="83" spans="1:17" ht="18" x14ac:dyDescent="0.25">
      <c r="A83" s="85" t="str">
        <f>VLOOKUP(E83,'LISTADO ATM'!$A$2:$C$894,3,0)</f>
        <v>DISTRITO NACIONAL</v>
      </c>
      <c r="B83" s="116">
        <v>335765406</v>
      </c>
      <c r="C83" s="105">
        <v>44212.300162037034</v>
      </c>
      <c r="D83" s="104" t="s">
        <v>2189</v>
      </c>
      <c r="E83" s="100">
        <v>160</v>
      </c>
      <c r="F83" s="85" t="str">
        <f>VLOOKUP(E83,VIP!$A$2:$O11347,2,0)</f>
        <v>DRBR160</v>
      </c>
      <c r="G83" s="99" t="str">
        <f>VLOOKUP(E83,'LISTADO ATM'!$A$2:$B$893,2,0)</f>
        <v xml:space="preserve">ATM Oficina Herrera </v>
      </c>
      <c r="H83" s="99" t="str">
        <f>VLOOKUP(E83,VIP!$A$2:$O16268,7,FALSE)</f>
        <v>Si</v>
      </c>
      <c r="I83" s="99" t="str">
        <f>VLOOKUP(E83,VIP!$A$2:$O8233,8,FALSE)</f>
        <v>Si</v>
      </c>
      <c r="J83" s="99" t="str">
        <f>VLOOKUP(E83,VIP!$A$2:$O8183,8,FALSE)</f>
        <v>Si</v>
      </c>
      <c r="K83" s="99" t="str">
        <f>VLOOKUP(E83,VIP!$A$2:$O11757,6,0)</f>
        <v>NO</v>
      </c>
      <c r="L83" s="110" t="s">
        <v>2228</v>
      </c>
      <c r="M83" s="109" t="s">
        <v>2473</v>
      </c>
      <c r="N83" s="106" t="s">
        <v>2481</v>
      </c>
      <c r="O83" s="104" t="s">
        <v>2483</v>
      </c>
      <c r="P83" s="104"/>
      <c r="Q83" s="109" t="s">
        <v>2228</v>
      </c>
    </row>
    <row r="84" spans="1:17" ht="18" x14ac:dyDescent="0.25">
      <c r="A84" s="85" t="str">
        <f>VLOOKUP(E84,'LISTADO ATM'!$A$2:$C$894,3,0)</f>
        <v>NORTE</v>
      </c>
      <c r="B84" s="116">
        <v>335765413</v>
      </c>
      <c r="C84" s="105">
        <v>44212.311736111114</v>
      </c>
      <c r="D84" s="104" t="s">
        <v>2477</v>
      </c>
      <c r="E84" s="100">
        <v>837</v>
      </c>
      <c r="F84" s="85" t="str">
        <f>VLOOKUP(E84,VIP!$A$2:$O11342,2,0)</f>
        <v>DRBR837</v>
      </c>
      <c r="G84" s="99" t="str">
        <f>VLOOKUP(E84,'LISTADO ATM'!$A$2:$B$893,2,0)</f>
        <v>ATM Estación Next Canabacoa</v>
      </c>
      <c r="H84" s="99" t="str">
        <f>VLOOKUP(E84,VIP!$A$2:$O16263,7,FALSE)</f>
        <v>Si</v>
      </c>
      <c r="I84" s="99" t="str">
        <f>VLOOKUP(E84,VIP!$A$2:$O8228,8,FALSE)</f>
        <v>Si</v>
      </c>
      <c r="J84" s="99" t="str">
        <f>VLOOKUP(E84,VIP!$A$2:$O8178,8,FALSE)</f>
        <v>Si</v>
      </c>
      <c r="K84" s="99" t="str">
        <f>VLOOKUP(E84,VIP!$A$2:$O11752,6,0)</f>
        <v>NO</v>
      </c>
      <c r="L84" s="110" t="s">
        <v>2430</v>
      </c>
      <c r="M84" s="109" t="s">
        <v>2473</v>
      </c>
      <c r="N84" s="106" t="s">
        <v>2481</v>
      </c>
      <c r="O84" s="104" t="s">
        <v>2482</v>
      </c>
      <c r="P84" s="104"/>
      <c r="Q84" s="109" t="s">
        <v>2430</v>
      </c>
    </row>
    <row r="85" spans="1:17" ht="18" x14ac:dyDescent="0.25">
      <c r="A85" s="85" t="str">
        <f>VLOOKUP(E85,'LISTADO ATM'!$A$2:$C$894,3,0)</f>
        <v>DISTRITO NACIONAL</v>
      </c>
      <c r="B85" s="116">
        <v>335765428</v>
      </c>
      <c r="C85" s="105">
        <v>44212.338807870372</v>
      </c>
      <c r="D85" s="104" t="s">
        <v>2189</v>
      </c>
      <c r="E85" s="100">
        <v>713</v>
      </c>
      <c r="F85" s="85" t="str">
        <f>VLOOKUP(E85,VIP!$A$2:$O11356,2,0)</f>
        <v>DRBR016</v>
      </c>
      <c r="G85" s="99" t="str">
        <f>VLOOKUP(E85,'LISTADO ATM'!$A$2:$B$893,2,0)</f>
        <v xml:space="preserve">ATM Oficina Las Américas </v>
      </c>
      <c r="H85" s="99" t="str">
        <f>VLOOKUP(E85,VIP!$A$2:$O16277,7,FALSE)</f>
        <v>Si</v>
      </c>
      <c r="I85" s="99" t="str">
        <f>VLOOKUP(E85,VIP!$A$2:$O8242,8,FALSE)</f>
        <v>Si</v>
      </c>
      <c r="J85" s="99" t="str">
        <f>VLOOKUP(E85,VIP!$A$2:$O8192,8,FALSE)</f>
        <v>Si</v>
      </c>
      <c r="K85" s="99" t="str">
        <f>VLOOKUP(E85,VIP!$A$2:$O11766,6,0)</f>
        <v>NO</v>
      </c>
      <c r="L85" s="110" t="s">
        <v>2254</v>
      </c>
      <c r="M85" s="109" t="s">
        <v>2473</v>
      </c>
      <c r="N85" s="106" t="s">
        <v>2481</v>
      </c>
      <c r="O85" s="104" t="s">
        <v>2483</v>
      </c>
      <c r="P85" s="104"/>
      <c r="Q85" s="109" t="s">
        <v>2254</v>
      </c>
    </row>
    <row r="86" spans="1:17" ht="18" x14ac:dyDescent="0.25">
      <c r="A86" s="85" t="str">
        <f>VLOOKUP(E86,'LISTADO ATM'!$A$2:$C$894,3,0)</f>
        <v>ESTE</v>
      </c>
      <c r="B86" s="116">
        <v>335765449</v>
      </c>
      <c r="C86" s="105">
        <v>44212.35565972222</v>
      </c>
      <c r="D86" s="104" t="s">
        <v>2477</v>
      </c>
      <c r="E86" s="100">
        <v>673</v>
      </c>
      <c r="F86" s="85" t="str">
        <f>VLOOKUP(E86,VIP!$A$2:$O11351,2,0)</f>
        <v>DRBR673</v>
      </c>
      <c r="G86" s="99" t="str">
        <f>VLOOKUP(E86,'LISTADO ATM'!$A$2:$B$893,2,0)</f>
        <v>ATM Clínica Dr. Cruz Jiminián</v>
      </c>
      <c r="H86" s="99" t="str">
        <f>VLOOKUP(E86,VIP!$A$2:$O16272,7,FALSE)</f>
        <v>Si</v>
      </c>
      <c r="I86" s="99" t="str">
        <f>VLOOKUP(E86,VIP!$A$2:$O8237,8,FALSE)</f>
        <v>Si</v>
      </c>
      <c r="J86" s="99" t="str">
        <f>VLOOKUP(E86,VIP!$A$2:$O8187,8,FALSE)</f>
        <v>Si</v>
      </c>
      <c r="K86" s="99" t="str">
        <f>VLOOKUP(E86,VIP!$A$2:$O11761,6,0)</f>
        <v>NO</v>
      </c>
      <c r="L86" s="110" t="s">
        <v>2466</v>
      </c>
      <c r="M86" s="109" t="s">
        <v>2473</v>
      </c>
      <c r="N86" s="106" t="s">
        <v>2481</v>
      </c>
      <c r="O86" s="104" t="s">
        <v>2482</v>
      </c>
      <c r="P86" s="104"/>
      <c r="Q86" s="109" t="s">
        <v>2466</v>
      </c>
    </row>
    <row r="87" spans="1:17" ht="18" x14ac:dyDescent="0.25">
      <c r="A87" s="85" t="str">
        <f>VLOOKUP(E87,'LISTADO ATM'!$A$2:$C$894,3,0)</f>
        <v>DISTRITO NACIONAL</v>
      </c>
      <c r="B87" s="116">
        <v>335765486</v>
      </c>
      <c r="C87" s="105">
        <v>44212.39130787037</v>
      </c>
      <c r="D87" s="104" t="s">
        <v>2189</v>
      </c>
      <c r="E87" s="100">
        <v>722</v>
      </c>
      <c r="F87" s="85" t="str">
        <f>VLOOKUP(E87,VIP!$A$2:$O11348,2,0)</f>
        <v>DRBR393</v>
      </c>
      <c r="G87" s="99" t="str">
        <f>VLOOKUP(E87,'LISTADO ATM'!$A$2:$B$893,2,0)</f>
        <v xml:space="preserve">ATM Oficina Charles de Gaulle III </v>
      </c>
      <c r="H87" s="99" t="str">
        <f>VLOOKUP(E87,VIP!$A$2:$O16269,7,FALSE)</f>
        <v>Si</v>
      </c>
      <c r="I87" s="99" t="str">
        <f>VLOOKUP(E87,VIP!$A$2:$O8234,8,FALSE)</f>
        <v>Si</v>
      </c>
      <c r="J87" s="99" t="str">
        <f>VLOOKUP(E87,VIP!$A$2:$O8184,8,FALSE)</f>
        <v>Si</v>
      </c>
      <c r="K87" s="99" t="str">
        <f>VLOOKUP(E87,VIP!$A$2:$O11758,6,0)</f>
        <v>SI</v>
      </c>
      <c r="L87" s="110" t="s">
        <v>2228</v>
      </c>
      <c r="M87" s="109" t="s">
        <v>2473</v>
      </c>
      <c r="N87" s="106" t="s">
        <v>2481</v>
      </c>
      <c r="O87" s="104" t="s">
        <v>2483</v>
      </c>
      <c r="P87" s="104"/>
      <c r="Q87" s="109" t="s">
        <v>2228</v>
      </c>
    </row>
    <row r="88" spans="1:17" ht="18" x14ac:dyDescent="0.25">
      <c r="A88" s="85" t="str">
        <f>VLOOKUP(E88,'LISTADO ATM'!$A$2:$C$894,3,0)</f>
        <v>DISTRITO NACIONAL</v>
      </c>
      <c r="B88" s="116">
        <v>335765532</v>
      </c>
      <c r="C88" s="105">
        <v>44212.426354166666</v>
      </c>
      <c r="D88" s="104" t="s">
        <v>2502</v>
      </c>
      <c r="E88" s="100">
        <v>710</v>
      </c>
      <c r="F88" s="85" t="str">
        <f>VLOOKUP(E88,VIP!$A$2:$O11338,2,0)</f>
        <v>DRBR506</v>
      </c>
      <c r="G88" s="99" t="str">
        <f>VLOOKUP(E88,'LISTADO ATM'!$A$2:$B$893,2,0)</f>
        <v xml:space="preserve">ATM S/M Soberano </v>
      </c>
      <c r="H88" s="99" t="str">
        <f>VLOOKUP(E88,VIP!$A$2:$O16259,7,FALSE)</f>
        <v>Si</v>
      </c>
      <c r="I88" s="99" t="str">
        <f>VLOOKUP(E88,VIP!$A$2:$O8224,8,FALSE)</f>
        <v>Si</v>
      </c>
      <c r="J88" s="99" t="str">
        <f>VLOOKUP(E88,VIP!$A$2:$O8174,8,FALSE)</f>
        <v>Si</v>
      </c>
      <c r="K88" s="99" t="str">
        <f>VLOOKUP(E88,VIP!$A$2:$O11748,6,0)</f>
        <v>NO</v>
      </c>
      <c r="L88" s="110" t="s">
        <v>2466</v>
      </c>
      <c r="M88" s="109" t="s">
        <v>2473</v>
      </c>
      <c r="N88" s="106" t="s">
        <v>2481</v>
      </c>
      <c r="O88" s="104" t="s">
        <v>2500</v>
      </c>
      <c r="P88" s="104"/>
      <c r="Q88" s="109" t="s">
        <v>2466</v>
      </c>
    </row>
    <row r="89" spans="1:17" ht="18" x14ac:dyDescent="0.25">
      <c r="A89" s="85" t="str">
        <f>VLOOKUP(E89,'LISTADO ATM'!$A$2:$C$894,3,0)</f>
        <v>NORTE</v>
      </c>
      <c r="B89" s="116">
        <v>335765559</v>
      </c>
      <c r="C89" s="105">
        <v>44212.45789351852</v>
      </c>
      <c r="D89" s="104" t="s">
        <v>2502</v>
      </c>
      <c r="E89" s="100">
        <v>895</v>
      </c>
      <c r="F89" s="85" t="str">
        <f>VLOOKUP(E89,VIP!$A$2:$O11357,2,0)</f>
        <v>DRBR895</v>
      </c>
      <c r="G89" s="99" t="str">
        <f>VLOOKUP(E89,'LISTADO ATM'!$A$2:$B$893,2,0)</f>
        <v xml:space="preserve">ATM S/M Bravo (Santiago) </v>
      </c>
      <c r="H89" s="99" t="str">
        <f>VLOOKUP(E89,VIP!$A$2:$O16278,7,FALSE)</f>
        <v>Si</v>
      </c>
      <c r="I89" s="99" t="str">
        <f>VLOOKUP(E89,VIP!$A$2:$O8243,8,FALSE)</f>
        <v>No</v>
      </c>
      <c r="J89" s="99" t="str">
        <f>VLOOKUP(E89,VIP!$A$2:$O8193,8,FALSE)</f>
        <v>No</v>
      </c>
      <c r="K89" s="99" t="str">
        <f>VLOOKUP(E89,VIP!$A$2:$O11767,6,0)</f>
        <v>NO</v>
      </c>
      <c r="L89" s="110" t="s">
        <v>2430</v>
      </c>
      <c r="M89" s="109" t="s">
        <v>2473</v>
      </c>
      <c r="N89" s="106" t="s">
        <v>2481</v>
      </c>
      <c r="O89" s="104" t="s">
        <v>2500</v>
      </c>
      <c r="P89" s="104"/>
      <c r="Q89" s="109" t="s">
        <v>2430</v>
      </c>
    </row>
    <row r="90" spans="1:17" ht="18" x14ac:dyDescent="0.25">
      <c r="A90" s="85" t="str">
        <f>VLOOKUP(E90,'LISTADO ATM'!$A$2:$C$894,3,0)</f>
        <v>DISTRITO NACIONAL</v>
      </c>
      <c r="B90" s="116">
        <v>335765561</v>
      </c>
      <c r="C90" s="105">
        <v>44212.459201388891</v>
      </c>
      <c r="D90" s="104" t="s">
        <v>2496</v>
      </c>
      <c r="E90" s="100">
        <v>354</v>
      </c>
      <c r="F90" s="85" t="str">
        <f>VLOOKUP(E90,VIP!$A$2:$O11356,2,0)</f>
        <v>DRBR354</v>
      </c>
      <c r="G90" s="99" t="str">
        <f>VLOOKUP(E90,'LISTADO ATM'!$A$2:$B$893,2,0)</f>
        <v xml:space="preserve">ATM Oficina Núñez de Cáceres II </v>
      </c>
      <c r="H90" s="99" t="str">
        <f>VLOOKUP(E90,VIP!$A$2:$O16277,7,FALSE)</f>
        <v>Si</v>
      </c>
      <c r="I90" s="99" t="str">
        <f>VLOOKUP(E90,VIP!$A$2:$O8242,8,FALSE)</f>
        <v>Si</v>
      </c>
      <c r="J90" s="99" t="str">
        <f>VLOOKUP(E90,VIP!$A$2:$O8192,8,FALSE)</f>
        <v>Si</v>
      </c>
      <c r="K90" s="99" t="str">
        <f>VLOOKUP(E90,VIP!$A$2:$O11766,6,0)</f>
        <v>NO</v>
      </c>
      <c r="L90" s="110" t="s">
        <v>2466</v>
      </c>
      <c r="M90" s="109" t="s">
        <v>2473</v>
      </c>
      <c r="N90" s="106" t="s">
        <v>2481</v>
      </c>
      <c r="O90" s="104" t="s">
        <v>2498</v>
      </c>
      <c r="P90" s="104"/>
      <c r="Q90" s="109" t="s">
        <v>2466</v>
      </c>
    </row>
    <row r="91" spans="1:17" ht="18" x14ac:dyDescent="0.25">
      <c r="A91" s="85" t="str">
        <f>VLOOKUP(E91,'LISTADO ATM'!$A$2:$C$894,3,0)</f>
        <v>NORTE</v>
      </c>
      <c r="B91" s="116">
        <v>335765562</v>
      </c>
      <c r="C91" s="105">
        <v>44212.4608912037</v>
      </c>
      <c r="D91" s="104" t="s">
        <v>2477</v>
      </c>
      <c r="E91" s="100">
        <v>501</v>
      </c>
      <c r="F91" s="85" t="str">
        <f>VLOOKUP(E91,VIP!$A$2:$O11355,2,0)</f>
        <v>DRBR501</v>
      </c>
      <c r="G91" s="99" t="str">
        <f>VLOOKUP(E91,'LISTADO ATM'!$A$2:$B$893,2,0)</f>
        <v xml:space="preserve">ATM UNP La Canela </v>
      </c>
      <c r="H91" s="99" t="str">
        <f>VLOOKUP(E91,VIP!$A$2:$O16276,7,FALSE)</f>
        <v>Si</v>
      </c>
      <c r="I91" s="99" t="str">
        <f>VLOOKUP(E91,VIP!$A$2:$O8241,8,FALSE)</f>
        <v>Si</v>
      </c>
      <c r="J91" s="99" t="str">
        <f>VLOOKUP(E91,VIP!$A$2:$O8191,8,FALSE)</f>
        <v>Si</v>
      </c>
      <c r="K91" s="99" t="str">
        <f>VLOOKUP(E91,VIP!$A$2:$O11765,6,0)</f>
        <v>NO</v>
      </c>
      <c r="L91" s="110" t="s">
        <v>2466</v>
      </c>
      <c r="M91" s="109" t="s">
        <v>2473</v>
      </c>
      <c r="N91" s="106" t="s">
        <v>2481</v>
      </c>
      <c r="O91" s="104" t="s">
        <v>2482</v>
      </c>
      <c r="P91" s="104"/>
      <c r="Q91" s="109" t="s">
        <v>2466</v>
      </c>
    </row>
    <row r="92" spans="1:17" ht="18" x14ac:dyDescent="0.25">
      <c r="A92" s="85" t="str">
        <f>VLOOKUP(E92,'LISTADO ATM'!$A$2:$C$894,3,0)</f>
        <v>SUR</v>
      </c>
      <c r="B92" s="116">
        <v>335765563</v>
      </c>
      <c r="C92" s="105">
        <v>44212.462152777778</v>
      </c>
      <c r="D92" s="104" t="s">
        <v>2477</v>
      </c>
      <c r="E92" s="100">
        <v>750</v>
      </c>
      <c r="F92" s="85" t="str">
        <f>VLOOKUP(E92,VIP!$A$2:$O11354,2,0)</f>
        <v>DRBR265</v>
      </c>
      <c r="G92" s="99" t="str">
        <f>VLOOKUP(E92,'LISTADO ATM'!$A$2:$B$893,2,0)</f>
        <v xml:space="preserve">ATM UNP Duvergé </v>
      </c>
      <c r="H92" s="99" t="str">
        <f>VLOOKUP(E92,VIP!$A$2:$O16275,7,FALSE)</f>
        <v>Si</v>
      </c>
      <c r="I92" s="99" t="str">
        <f>VLOOKUP(E92,VIP!$A$2:$O8240,8,FALSE)</f>
        <v>Si</v>
      </c>
      <c r="J92" s="99" t="str">
        <f>VLOOKUP(E92,VIP!$A$2:$O8190,8,FALSE)</f>
        <v>Si</v>
      </c>
      <c r="K92" s="99" t="str">
        <f>VLOOKUP(E92,VIP!$A$2:$O11764,6,0)</f>
        <v>SI</v>
      </c>
      <c r="L92" s="110" t="s">
        <v>2430</v>
      </c>
      <c r="M92" s="109" t="s">
        <v>2473</v>
      </c>
      <c r="N92" s="106" t="s">
        <v>2481</v>
      </c>
      <c r="O92" s="104" t="s">
        <v>2482</v>
      </c>
      <c r="P92" s="104"/>
      <c r="Q92" s="109" t="s">
        <v>2430</v>
      </c>
    </row>
    <row r="93" spans="1:17" ht="18" x14ac:dyDescent="0.25">
      <c r="A93" s="85" t="str">
        <f>VLOOKUP(E93,'LISTADO ATM'!$A$2:$C$894,3,0)</f>
        <v>ESTE</v>
      </c>
      <c r="B93" s="116">
        <v>335765566</v>
      </c>
      <c r="C93" s="105">
        <v>44212.465196759258</v>
      </c>
      <c r="D93" s="104" t="s">
        <v>2477</v>
      </c>
      <c r="E93" s="100">
        <v>660</v>
      </c>
      <c r="F93" s="85" t="str">
        <f>VLOOKUP(E93,VIP!$A$2:$O11353,2,0)</f>
        <v>DRBR660</v>
      </c>
      <c r="G93" s="99" t="str">
        <f>VLOOKUP(E93,'LISTADO ATM'!$A$2:$B$893,2,0)</f>
        <v>ATM Oficina Romana Norte II</v>
      </c>
      <c r="H93" s="99" t="str">
        <f>VLOOKUP(E93,VIP!$A$2:$O16274,7,FALSE)</f>
        <v>N/A</v>
      </c>
      <c r="I93" s="99" t="str">
        <f>VLOOKUP(E93,VIP!$A$2:$O8239,8,FALSE)</f>
        <v>N/A</v>
      </c>
      <c r="J93" s="99" t="str">
        <f>VLOOKUP(E93,VIP!$A$2:$O8189,8,FALSE)</f>
        <v>N/A</v>
      </c>
      <c r="K93" s="99" t="str">
        <f>VLOOKUP(E93,VIP!$A$2:$O11763,6,0)</f>
        <v>N/A</v>
      </c>
      <c r="L93" s="110" t="s">
        <v>2430</v>
      </c>
      <c r="M93" s="109" t="s">
        <v>2473</v>
      </c>
      <c r="N93" s="106" t="s">
        <v>2481</v>
      </c>
      <c r="O93" s="104" t="s">
        <v>2482</v>
      </c>
      <c r="P93" s="104"/>
      <c r="Q93" s="109" t="s">
        <v>2430</v>
      </c>
    </row>
    <row r="94" spans="1:17" ht="18" x14ac:dyDescent="0.25">
      <c r="A94" s="85" t="str">
        <f>VLOOKUP(E94,'LISTADO ATM'!$A$2:$C$894,3,0)</f>
        <v>NORTE</v>
      </c>
      <c r="B94" s="116">
        <v>335765571</v>
      </c>
      <c r="C94" s="105">
        <v>44212.474178240744</v>
      </c>
      <c r="D94" s="104" t="s">
        <v>2190</v>
      </c>
      <c r="E94" s="100">
        <v>649</v>
      </c>
      <c r="F94" s="85" t="str">
        <f>VLOOKUP(E94,VIP!$A$2:$O11352,2,0)</f>
        <v>DRBR649</v>
      </c>
      <c r="G94" s="99" t="str">
        <f>VLOOKUP(E94,'LISTADO ATM'!$A$2:$B$893,2,0)</f>
        <v xml:space="preserve">ATM Oficina Galería 56 (San Francisco de Macorís) </v>
      </c>
      <c r="H94" s="99" t="str">
        <f>VLOOKUP(E94,VIP!$A$2:$O16273,7,FALSE)</f>
        <v>Si</v>
      </c>
      <c r="I94" s="99" t="str">
        <f>VLOOKUP(E94,VIP!$A$2:$O8238,8,FALSE)</f>
        <v>Si</v>
      </c>
      <c r="J94" s="99" t="str">
        <f>VLOOKUP(E94,VIP!$A$2:$O8188,8,FALSE)</f>
        <v>Si</v>
      </c>
      <c r="K94" s="99" t="str">
        <f>VLOOKUP(E94,VIP!$A$2:$O11762,6,0)</f>
        <v>SI</v>
      </c>
      <c r="L94" s="110" t="s">
        <v>2228</v>
      </c>
      <c r="M94" s="109" t="s">
        <v>2473</v>
      </c>
      <c r="N94" s="106" t="s">
        <v>2481</v>
      </c>
      <c r="O94" s="104" t="s">
        <v>2501</v>
      </c>
      <c r="P94" s="104"/>
      <c r="Q94" s="109" t="s">
        <v>2228</v>
      </c>
    </row>
    <row r="95" spans="1:17" ht="18" x14ac:dyDescent="0.25">
      <c r="A95" s="85" t="str">
        <f>VLOOKUP(E95,'LISTADO ATM'!$A$2:$C$894,3,0)</f>
        <v>ESTE</v>
      </c>
      <c r="B95" s="116">
        <v>335765572</v>
      </c>
      <c r="C95" s="105">
        <v>44212.476111111115</v>
      </c>
      <c r="D95" s="104" t="s">
        <v>2189</v>
      </c>
      <c r="E95" s="100">
        <v>293</v>
      </c>
      <c r="F95" s="85" t="str">
        <f>VLOOKUP(E95,VIP!$A$2:$O11351,2,0)</f>
        <v>DRBR293</v>
      </c>
      <c r="G95" s="99" t="str">
        <f>VLOOKUP(E95,'LISTADO ATM'!$A$2:$B$893,2,0)</f>
        <v xml:space="preserve">ATM S/M Nueva Visión (San Pedro) </v>
      </c>
      <c r="H95" s="99" t="str">
        <f>VLOOKUP(E95,VIP!$A$2:$O16272,7,FALSE)</f>
        <v>Si</v>
      </c>
      <c r="I95" s="99" t="str">
        <f>VLOOKUP(E95,VIP!$A$2:$O8237,8,FALSE)</f>
        <v>Si</v>
      </c>
      <c r="J95" s="99" t="str">
        <f>VLOOKUP(E95,VIP!$A$2:$O8187,8,FALSE)</f>
        <v>Si</v>
      </c>
      <c r="K95" s="99" t="str">
        <f>VLOOKUP(E95,VIP!$A$2:$O11761,6,0)</f>
        <v>NO</v>
      </c>
      <c r="L95" s="110" t="s">
        <v>2228</v>
      </c>
      <c r="M95" s="109" t="s">
        <v>2473</v>
      </c>
      <c r="N95" s="106" t="s">
        <v>2481</v>
      </c>
      <c r="O95" s="104" t="s">
        <v>2483</v>
      </c>
      <c r="P95" s="104"/>
      <c r="Q95" s="109" t="s">
        <v>2228</v>
      </c>
    </row>
    <row r="96" spans="1:17" ht="18" x14ac:dyDescent="0.25">
      <c r="A96" s="85" t="str">
        <f>VLOOKUP(E96,'LISTADO ATM'!$A$2:$C$894,3,0)</f>
        <v>NORTE</v>
      </c>
      <c r="B96" s="116">
        <v>335765574</v>
      </c>
      <c r="C96" s="105">
        <v>44212.477777777778</v>
      </c>
      <c r="D96" s="104" t="s">
        <v>2190</v>
      </c>
      <c r="E96" s="100">
        <v>502</v>
      </c>
      <c r="F96" s="85" t="str">
        <f>VLOOKUP(E96,VIP!$A$2:$O11349,2,0)</f>
        <v>DRBR502</v>
      </c>
      <c r="G96" s="99" t="str">
        <f>VLOOKUP(E96,'LISTADO ATM'!$A$2:$B$893,2,0)</f>
        <v xml:space="preserve">ATM Materno Infantil de (Santiago) </v>
      </c>
      <c r="H96" s="99" t="str">
        <f>VLOOKUP(E96,VIP!$A$2:$O16270,7,FALSE)</f>
        <v>Si</v>
      </c>
      <c r="I96" s="99" t="str">
        <f>VLOOKUP(E96,VIP!$A$2:$O8235,8,FALSE)</f>
        <v>Si</v>
      </c>
      <c r="J96" s="99" t="str">
        <f>VLOOKUP(E96,VIP!$A$2:$O8185,8,FALSE)</f>
        <v>Si</v>
      </c>
      <c r="K96" s="99" t="str">
        <f>VLOOKUP(E96,VIP!$A$2:$O11759,6,0)</f>
        <v>NO</v>
      </c>
      <c r="L96" s="110" t="s">
        <v>2463</v>
      </c>
      <c r="M96" s="109" t="s">
        <v>2473</v>
      </c>
      <c r="N96" s="106" t="s">
        <v>2481</v>
      </c>
      <c r="O96" s="104" t="s">
        <v>2501</v>
      </c>
      <c r="P96" s="104"/>
      <c r="Q96" s="109" t="s">
        <v>2463</v>
      </c>
    </row>
    <row r="97" spans="1:17" ht="18" x14ac:dyDescent="0.25">
      <c r="A97" s="85" t="str">
        <f>VLOOKUP(E97,'LISTADO ATM'!$A$2:$C$894,3,0)</f>
        <v>DISTRITO NACIONAL</v>
      </c>
      <c r="B97" s="116">
        <v>335765580</v>
      </c>
      <c r="C97" s="105">
        <v>44212.490428240744</v>
      </c>
      <c r="D97" s="104" t="s">
        <v>2496</v>
      </c>
      <c r="E97" s="100">
        <v>946</v>
      </c>
      <c r="F97" s="85" t="str">
        <f>VLOOKUP(E97,VIP!$A$2:$O11347,2,0)</f>
        <v>DRBR24R</v>
      </c>
      <c r="G97" s="99" t="str">
        <f>VLOOKUP(E97,'LISTADO ATM'!$A$2:$B$893,2,0)</f>
        <v xml:space="preserve">ATM Oficina Núñez de Cáceres I </v>
      </c>
      <c r="H97" s="99" t="str">
        <f>VLOOKUP(E97,VIP!$A$2:$O16268,7,FALSE)</f>
        <v>Si</v>
      </c>
      <c r="I97" s="99" t="str">
        <f>VLOOKUP(E97,VIP!$A$2:$O8233,8,FALSE)</f>
        <v>Si</v>
      </c>
      <c r="J97" s="99" t="str">
        <f>VLOOKUP(E97,VIP!$A$2:$O8183,8,FALSE)</f>
        <v>Si</v>
      </c>
      <c r="K97" s="99" t="str">
        <f>VLOOKUP(E97,VIP!$A$2:$O11757,6,0)</f>
        <v>NO</v>
      </c>
      <c r="L97" s="110" t="s">
        <v>2430</v>
      </c>
      <c r="M97" s="109" t="s">
        <v>2473</v>
      </c>
      <c r="N97" s="106" t="s">
        <v>2481</v>
      </c>
      <c r="O97" s="104" t="s">
        <v>2498</v>
      </c>
      <c r="P97" s="104"/>
      <c r="Q97" s="109" t="s">
        <v>2430</v>
      </c>
    </row>
    <row r="98" spans="1:17" ht="18" x14ac:dyDescent="0.25">
      <c r="A98" s="85" t="str">
        <f>VLOOKUP(E98,'LISTADO ATM'!$A$2:$C$894,3,0)</f>
        <v>NORTE</v>
      </c>
      <c r="B98" s="116">
        <v>335765586</v>
      </c>
      <c r="C98" s="105">
        <v>44212.49800925926</v>
      </c>
      <c r="D98" s="104" t="s">
        <v>2189</v>
      </c>
      <c r="E98" s="100">
        <v>266</v>
      </c>
      <c r="F98" s="85" t="str">
        <f>VLOOKUP(E98,VIP!$A$2:$O11346,2,0)</f>
        <v>DRBR266</v>
      </c>
      <c r="G98" s="99" t="str">
        <f>VLOOKUP(E98,'LISTADO ATM'!$A$2:$B$893,2,0)</f>
        <v xml:space="preserve">ATM Oficina Villa Francisca </v>
      </c>
      <c r="H98" s="99" t="str">
        <f>VLOOKUP(E98,VIP!$A$2:$O16267,7,FALSE)</f>
        <v>Si</v>
      </c>
      <c r="I98" s="99" t="str">
        <f>VLOOKUP(E98,VIP!$A$2:$O8232,8,FALSE)</f>
        <v>Si</v>
      </c>
      <c r="J98" s="99" t="str">
        <f>VLOOKUP(E98,VIP!$A$2:$O8182,8,FALSE)</f>
        <v>Si</v>
      </c>
      <c r="K98" s="99" t="str">
        <f>VLOOKUP(E98,VIP!$A$2:$O11756,6,0)</f>
        <v>NO</v>
      </c>
      <c r="L98" s="110" t="s">
        <v>2499</v>
      </c>
      <c r="M98" s="109" t="s">
        <v>2473</v>
      </c>
      <c r="N98" s="106" t="s">
        <v>2481</v>
      </c>
      <c r="O98" s="104" t="s">
        <v>2483</v>
      </c>
      <c r="P98" s="104"/>
      <c r="Q98" s="109" t="s">
        <v>2499</v>
      </c>
    </row>
    <row r="99" spans="1:17" ht="18" x14ac:dyDescent="0.25">
      <c r="A99" s="85" t="str">
        <f>VLOOKUP(E99,'LISTADO ATM'!$A$2:$C$894,3,0)</f>
        <v>DISTRITO NACIONAL</v>
      </c>
      <c r="B99" s="116">
        <v>335765592</v>
      </c>
      <c r="C99" s="105">
        <v>44212.505810185183</v>
      </c>
      <c r="D99" s="104" t="s">
        <v>2189</v>
      </c>
      <c r="E99" s="100">
        <v>694</v>
      </c>
      <c r="F99" s="85" t="str">
        <f>VLOOKUP(E99,VIP!$A$2:$O11344,2,0)</f>
        <v>DRBR694</v>
      </c>
      <c r="G99" s="99" t="str">
        <f>VLOOKUP(E99,'LISTADO ATM'!$A$2:$B$893,2,0)</f>
        <v>ATM Optica 27 de Febrero</v>
      </c>
      <c r="H99" s="99" t="str">
        <f>VLOOKUP(E99,VIP!$A$2:$O16265,7,FALSE)</f>
        <v>Si</v>
      </c>
      <c r="I99" s="99" t="str">
        <f>VLOOKUP(E99,VIP!$A$2:$O8230,8,FALSE)</f>
        <v>Si</v>
      </c>
      <c r="J99" s="99" t="str">
        <f>VLOOKUP(E99,VIP!$A$2:$O8180,8,FALSE)</f>
        <v>Si</v>
      </c>
      <c r="K99" s="99" t="str">
        <f>VLOOKUP(E99,VIP!$A$2:$O11754,6,0)</f>
        <v>NO</v>
      </c>
      <c r="L99" s="110" t="s">
        <v>2228</v>
      </c>
      <c r="M99" s="109" t="s">
        <v>2473</v>
      </c>
      <c r="N99" s="106" t="s">
        <v>2481</v>
      </c>
      <c r="O99" s="104" t="s">
        <v>2483</v>
      </c>
      <c r="P99" s="104"/>
      <c r="Q99" s="109" t="s">
        <v>2228</v>
      </c>
    </row>
    <row r="100" spans="1:17" ht="18" x14ac:dyDescent="0.25">
      <c r="A100" s="85" t="str">
        <f>VLOOKUP(E100,'LISTADO ATM'!$A$2:$C$894,3,0)</f>
        <v>ESTE</v>
      </c>
      <c r="B100" s="116">
        <v>335765598</v>
      </c>
      <c r="C100" s="105">
        <v>44212.51972222222</v>
      </c>
      <c r="D100" s="104" t="s">
        <v>2189</v>
      </c>
      <c r="E100" s="100">
        <v>289</v>
      </c>
      <c r="F100" s="85" t="str">
        <f>VLOOKUP(E100,VIP!$A$2:$O11361,2,0)</f>
        <v>DRBR910</v>
      </c>
      <c r="G100" s="99" t="str">
        <f>VLOOKUP(E100,'LISTADO ATM'!$A$2:$B$893,2,0)</f>
        <v>ATM Oficina Bávaro II</v>
      </c>
      <c r="H100" s="99" t="str">
        <f>VLOOKUP(E100,VIP!$A$2:$O16282,7,FALSE)</f>
        <v>Si</v>
      </c>
      <c r="I100" s="99" t="str">
        <f>VLOOKUP(E100,VIP!$A$2:$O8247,8,FALSE)</f>
        <v>Si</v>
      </c>
      <c r="J100" s="99" t="str">
        <f>VLOOKUP(E100,VIP!$A$2:$O8197,8,FALSE)</f>
        <v>Si</v>
      </c>
      <c r="K100" s="99" t="str">
        <f>VLOOKUP(E100,VIP!$A$2:$O11771,6,0)</f>
        <v>NO</v>
      </c>
      <c r="L100" s="110" t="s">
        <v>2435</v>
      </c>
      <c r="M100" s="109" t="s">
        <v>2473</v>
      </c>
      <c r="N100" s="106" t="s">
        <v>2481</v>
      </c>
      <c r="O100" s="104" t="s">
        <v>2483</v>
      </c>
      <c r="P100" s="104"/>
      <c r="Q100" s="109" t="s">
        <v>2435</v>
      </c>
    </row>
    <row r="101" spans="1:17" ht="18" x14ac:dyDescent="0.25">
      <c r="A101" s="85" t="str">
        <f>VLOOKUP(E101,'LISTADO ATM'!$A$2:$C$894,3,0)</f>
        <v>SUR</v>
      </c>
      <c r="B101" s="116">
        <v>335765600</v>
      </c>
      <c r="C101" s="105">
        <v>44212.547754629632</v>
      </c>
      <c r="D101" s="104" t="s">
        <v>2477</v>
      </c>
      <c r="E101" s="100">
        <v>783</v>
      </c>
      <c r="F101" s="85" t="str">
        <f>VLOOKUP(E101,VIP!$A$2:$O11360,2,0)</f>
        <v>DRBR303</v>
      </c>
      <c r="G101" s="99" t="str">
        <f>VLOOKUP(E101,'LISTADO ATM'!$A$2:$B$893,2,0)</f>
        <v xml:space="preserve">ATM Autobanco Alfa y Omega (Barahona) </v>
      </c>
      <c r="H101" s="99" t="str">
        <f>VLOOKUP(E101,VIP!$A$2:$O16281,7,FALSE)</f>
        <v>Si</v>
      </c>
      <c r="I101" s="99" t="str">
        <f>VLOOKUP(E101,VIP!$A$2:$O8246,8,FALSE)</f>
        <v>Si</v>
      </c>
      <c r="J101" s="99" t="str">
        <f>VLOOKUP(E101,VIP!$A$2:$O8196,8,FALSE)</f>
        <v>Si</v>
      </c>
      <c r="K101" s="99" t="str">
        <f>VLOOKUP(E101,VIP!$A$2:$O11770,6,0)</f>
        <v>NO</v>
      </c>
      <c r="L101" s="110" t="s">
        <v>2430</v>
      </c>
      <c r="M101" s="109" t="s">
        <v>2473</v>
      </c>
      <c r="N101" s="106" t="s">
        <v>2481</v>
      </c>
      <c r="O101" s="104" t="s">
        <v>2482</v>
      </c>
      <c r="P101" s="104"/>
      <c r="Q101" s="109" t="s">
        <v>2430</v>
      </c>
    </row>
    <row r="102" spans="1:17" ht="18" x14ac:dyDescent="0.25">
      <c r="A102" s="85" t="str">
        <f>VLOOKUP(E102,'LISTADO ATM'!$A$2:$C$894,3,0)</f>
        <v>NORTE</v>
      </c>
      <c r="B102" s="116">
        <v>335765602</v>
      </c>
      <c r="C102" s="105">
        <v>44212.55064814815</v>
      </c>
      <c r="D102" s="104" t="s">
        <v>2502</v>
      </c>
      <c r="E102" s="100">
        <v>142</v>
      </c>
      <c r="F102" s="85" t="str">
        <f>VLOOKUP(E102,VIP!$A$2:$O11359,2,0)</f>
        <v>DRBR142</v>
      </c>
      <c r="G102" s="99" t="str">
        <f>VLOOKUP(E102,'LISTADO ATM'!$A$2:$B$893,2,0)</f>
        <v xml:space="preserve">ATM Centro de Caja Galerías Bonao </v>
      </c>
      <c r="H102" s="99" t="str">
        <f>VLOOKUP(E102,VIP!$A$2:$O16280,7,FALSE)</f>
        <v>Si</v>
      </c>
      <c r="I102" s="99" t="str">
        <f>VLOOKUP(E102,VIP!$A$2:$O8245,8,FALSE)</f>
        <v>Si</v>
      </c>
      <c r="J102" s="99" t="str">
        <f>VLOOKUP(E102,VIP!$A$2:$O8195,8,FALSE)</f>
        <v>Si</v>
      </c>
      <c r="K102" s="99" t="str">
        <f>VLOOKUP(E102,VIP!$A$2:$O11769,6,0)</f>
        <v>SI</v>
      </c>
      <c r="L102" s="110" t="s">
        <v>2466</v>
      </c>
      <c r="M102" s="109" t="s">
        <v>2473</v>
      </c>
      <c r="N102" s="106" t="s">
        <v>2481</v>
      </c>
      <c r="O102" s="104" t="s">
        <v>2500</v>
      </c>
      <c r="P102" s="104"/>
      <c r="Q102" s="109" t="s">
        <v>2466</v>
      </c>
    </row>
    <row r="103" spans="1:17" ht="18" x14ac:dyDescent="0.25">
      <c r="A103" s="85" t="str">
        <f>VLOOKUP(E103,'LISTADO ATM'!$A$2:$C$894,3,0)</f>
        <v>DISTRITO NACIONAL</v>
      </c>
      <c r="B103" s="116">
        <v>335765604</v>
      </c>
      <c r="C103" s="105">
        <v>44212.553194444445</v>
      </c>
      <c r="D103" s="104" t="s">
        <v>2477</v>
      </c>
      <c r="E103" s="100">
        <v>900</v>
      </c>
      <c r="F103" s="85" t="str">
        <f>VLOOKUP(E103,VIP!$A$2:$O11358,2,0)</f>
        <v>DRBR900</v>
      </c>
      <c r="G103" s="99" t="str">
        <f>VLOOKUP(E103,'LISTADO ATM'!$A$2:$B$893,2,0)</f>
        <v xml:space="preserve">ATM UNP Merca Santo Domingo </v>
      </c>
      <c r="H103" s="99" t="str">
        <f>VLOOKUP(E103,VIP!$A$2:$O16279,7,FALSE)</f>
        <v>Si</v>
      </c>
      <c r="I103" s="99" t="str">
        <f>VLOOKUP(E103,VIP!$A$2:$O8244,8,FALSE)</f>
        <v>Si</v>
      </c>
      <c r="J103" s="99" t="str">
        <f>VLOOKUP(E103,VIP!$A$2:$O8194,8,FALSE)</f>
        <v>Si</v>
      </c>
      <c r="K103" s="99" t="str">
        <f>VLOOKUP(E103,VIP!$A$2:$O11768,6,0)</f>
        <v>NO</v>
      </c>
      <c r="L103" s="110" t="s">
        <v>2430</v>
      </c>
      <c r="M103" s="109" t="s">
        <v>2473</v>
      </c>
      <c r="N103" s="106" t="s">
        <v>2481</v>
      </c>
      <c r="O103" s="104" t="s">
        <v>2482</v>
      </c>
      <c r="P103" s="104"/>
      <c r="Q103" s="109" t="s">
        <v>2430</v>
      </c>
    </row>
    <row r="104" spans="1:17" s="87" customFormat="1" ht="18" x14ac:dyDescent="0.25">
      <c r="A104" s="85" t="str">
        <f>VLOOKUP(E104,'LISTADO ATM'!$A$2:$C$894,3,0)</f>
        <v>ESTE</v>
      </c>
      <c r="B104" s="116">
        <v>335765606</v>
      </c>
      <c r="C104" s="105">
        <v>44212.555925925924</v>
      </c>
      <c r="D104" s="104" t="s">
        <v>2477</v>
      </c>
      <c r="E104" s="100">
        <v>742</v>
      </c>
      <c r="F104" s="85" t="str">
        <f>VLOOKUP(E104,VIP!$A$2:$O11357,2,0)</f>
        <v>DRBR990</v>
      </c>
      <c r="G104" s="99" t="str">
        <f>VLOOKUP(E104,'LISTADO ATM'!$A$2:$B$893,2,0)</f>
        <v xml:space="preserve">ATM Oficina Plaza del Rey (La Romana) </v>
      </c>
      <c r="H104" s="99" t="str">
        <f>VLOOKUP(E104,VIP!$A$2:$O16278,7,FALSE)</f>
        <v>Si</v>
      </c>
      <c r="I104" s="99" t="str">
        <f>VLOOKUP(E104,VIP!$A$2:$O8243,8,FALSE)</f>
        <v>Si</v>
      </c>
      <c r="J104" s="99" t="str">
        <f>VLOOKUP(E104,VIP!$A$2:$O8193,8,FALSE)</f>
        <v>Si</v>
      </c>
      <c r="K104" s="99" t="str">
        <f>VLOOKUP(E104,VIP!$A$2:$O11767,6,0)</f>
        <v>NO</v>
      </c>
      <c r="L104" s="110" t="s">
        <v>2430</v>
      </c>
      <c r="M104" s="109" t="s">
        <v>2473</v>
      </c>
      <c r="N104" s="106" t="s">
        <v>2481</v>
      </c>
      <c r="O104" s="104" t="s">
        <v>2482</v>
      </c>
      <c r="P104" s="104"/>
      <c r="Q104" s="109" t="s">
        <v>2430</v>
      </c>
    </row>
    <row r="105" spans="1:17" s="87" customFormat="1" ht="18" x14ac:dyDescent="0.25">
      <c r="A105" s="85" t="str">
        <f>VLOOKUP(E105,'LISTADO ATM'!$A$2:$C$894,3,0)</f>
        <v>ESTE</v>
      </c>
      <c r="B105" s="116">
        <v>335765619</v>
      </c>
      <c r="C105" s="105">
        <v>44212.564305555556</v>
      </c>
      <c r="D105" s="104" t="s">
        <v>2477</v>
      </c>
      <c r="E105" s="100">
        <v>211</v>
      </c>
      <c r="F105" s="85" t="str">
        <f>VLOOKUP(E105,VIP!$A$2:$O11355,2,0)</f>
        <v>DRBR211</v>
      </c>
      <c r="G105" s="99" t="str">
        <f>VLOOKUP(E105,'LISTADO ATM'!$A$2:$B$893,2,0)</f>
        <v xml:space="preserve">ATM Oficina La Romana I </v>
      </c>
      <c r="H105" s="99" t="str">
        <f>VLOOKUP(E105,VIP!$A$2:$O16276,7,FALSE)</f>
        <v>Si</v>
      </c>
      <c r="I105" s="99" t="str">
        <f>VLOOKUP(E105,VIP!$A$2:$O8241,8,FALSE)</f>
        <v>Si</v>
      </c>
      <c r="J105" s="99" t="str">
        <f>VLOOKUP(E105,VIP!$A$2:$O8191,8,FALSE)</f>
        <v>Si</v>
      </c>
      <c r="K105" s="99" t="str">
        <f>VLOOKUP(E105,VIP!$A$2:$O11765,6,0)</f>
        <v>NO</v>
      </c>
      <c r="L105" s="110" t="s">
        <v>2430</v>
      </c>
      <c r="M105" s="109" t="s">
        <v>2473</v>
      </c>
      <c r="N105" s="106" t="s">
        <v>2481</v>
      </c>
      <c r="O105" s="104" t="s">
        <v>2482</v>
      </c>
      <c r="P105" s="104"/>
      <c r="Q105" s="109" t="s">
        <v>2430</v>
      </c>
    </row>
    <row r="106" spans="1:17" s="87" customFormat="1" ht="18" x14ac:dyDescent="0.25">
      <c r="A106" s="85" t="str">
        <f>VLOOKUP(E106,'LISTADO ATM'!$A$2:$C$894,3,0)</f>
        <v>DISTRITO NACIONAL</v>
      </c>
      <c r="B106" s="116">
        <v>335765621</v>
      </c>
      <c r="C106" s="105">
        <v>44212.565937500003</v>
      </c>
      <c r="D106" s="104" t="s">
        <v>2477</v>
      </c>
      <c r="E106" s="100">
        <v>232</v>
      </c>
      <c r="F106" s="85" t="str">
        <f>VLOOKUP(E106,VIP!$A$2:$O11354,2,0)</f>
        <v>DRBR232</v>
      </c>
      <c r="G106" s="99" t="str">
        <f>VLOOKUP(E106,'LISTADO ATM'!$A$2:$B$893,2,0)</f>
        <v xml:space="preserve">ATM S/M Nacional Charles de Gaulle </v>
      </c>
      <c r="H106" s="99" t="str">
        <f>VLOOKUP(E106,VIP!$A$2:$O16275,7,FALSE)</f>
        <v>Si</v>
      </c>
      <c r="I106" s="99" t="str">
        <f>VLOOKUP(E106,VIP!$A$2:$O8240,8,FALSE)</f>
        <v>Si</v>
      </c>
      <c r="J106" s="99" t="str">
        <f>VLOOKUP(E106,VIP!$A$2:$O8190,8,FALSE)</f>
        <v>Si</v>
      </c>
      <c r="K106" s="99" t="str">
        <f>VLOOKUP(E106,VIP!$A$2:$O11764,6,0)</f>
        <v>SI</v>
      </c>
      <c r="L106" s="110" t="s">
        <v>2466</v>
      </c>
      <c r="M106" s="109" t="s">
        <v>2473</v>
      </c>
      <c r="N106" s="106" t="s">
        <v>2481</v>
      </c>
      <c r="O106" s="104" t="s">
        <v>2482</v>
      </c>
      <c r="P106" s="104"/>
      <c r="Q106" s="109" t="s">
        <v>2466</v>
      </c>
    </row>
    <row r="107" spans="1:17" s="87" customFormat="1" ht="18" x14ac:dyDescent="0.25">
      <c r="A107" s="85" t="str">
        <f>VLOOKUP(E107,'LISTADO ATM'!$A$2:$C$894,3,0)</f>
        <v>DISTRITO NACIONAL</v>
      </c>
      <c r="B107" s="116">
        <v>335765624</v>
      </c>
      <c r="C107" s="105">
        <v>44212.576307870368</v>
      </c>
      <c r="D107" s="104" t="s">
        <v>2477</v>
      </c>
      <c r="E107" s="100">
        <v>821</v>
      </c>
      <c r="F107" s="85" t="str">
        <f>VLOOKUP(E107,VIP!$A$2:$O11353,2,0)</f>
        <v>DRBR821</v>
      </c>
      <c r="G107" s="99" t="str">
        <f>VLOOKUP(E107,'LISTADO ATM'!$A$2:$B$893,2,0)</f>
        <v xml:space="preserve">ATM S/M Bravo Churchill </v>
      </c>
      <c r="H107" s="99" t="str">
        <f>VLOOKUP(E107,VIP!$A$2:$O16274,7,FALSE)</f>
        <v>Si</v>
      </c>
      <c r="I107" s="99" t="str">
        <f>VLOOKUP(E107,VIP!$A$2:$O8239,8,FALSE)</f>
        <v>No</v>
      </c>
      <c r="J107" s="99" t="str">
        <f>VLOOKUP(E107,VIP!$A$2:$O8189,8,FALSE)</f>
        <v>No</v>
      </c>
      <c r="K107" s="99" t="str">
        <f>VLOOKUP(E107,VIP!$A$2:$O11763,6,0)</f>
        <v>SI</v>
      </c>
      <c r="L107" s="110" t="s">
        <v>2430</v>
      </c>
      <c r="M107" s="109" t="s">
        <v>2473</v>
      </c>
      <c r="N107" s="106" t="s">
        <v>2481</v>
      </c>
      <c r="O107" s="104" t="s">
        <v>2482</v>
      </c>
      <c r="P107" s="104"/>
      <c r="Q107" s="109" t="s">
        <v>2430</v>
      </c>
    </row>
    <row r="108" spans="1:17" s="87" customFormat="1" ht="18" x14ac:dyDescent="0.25">
      <c r="A108" s="85" t="str">
        <f>VLOOKUP(E108,'LISTADO ATM'!$A$2:$C$894,3,0)</f>
        <v>DISTRITO NACIONAL</v>
      </c>
      <c r="B108" s="116">
        <v>335765627</v>
      </c>
      <c r="C108" s="105">
        <v>44212.601122685184</v>
      </c>
      <c r="D108" s="104" t="s">
        <v>2189</v>
      </c>
      <c r="E108" s="100">
        <v>744</v>
      </c>
      <c r="F108" s="85" t="str">
        <f>VLOOKUP(E108,VIP!$A$2:$O11351,2,0)</f>
        <v>DRBR289</v>
      </c>
      <c r="G108" s="99" t="str">
        <f>VLOOKUP(E108,'LISTADO ATM'!$A$2:$B$893,2,0)</f>
        <v xml:space="preserve">ATM Multicentro La Sirena Venezuela </v>
      </c>
      <c r="H108" s="99" t="str">
        <f>VLOOKUP(E108,VIP!$A$2:$O16272,7,FALSE)</f>
        <v>Si</v>
      </c>
      <c r="I108" s="99" t="str">
        <f>VLOOKUP(E108,VIP!$A$2:$O8237,8,FALSE)</f>
        <v>Si</v>
      </c>
      <c r="J108" s="99" t="str">
        <f>VLOOKUP(E108,VIP!$A$2:$O8187,8,FALSE)</f>
        <v>Si</v>
      </c>
      <c r="K108" s="99" t="str">
        <f>VLOOKUP(E108,VIP!$A$2:$O11761,6,0)</f>
        <v>SI</v>
      </c>
      <c r="L108" s="110" t="s">
        <v>2254</v>
      </c>
      <c r="M108" s="109" t="s">
        <v>2473</v>
      </c>
      <c r="N108" s="106" t="s">
        <v>2481</v>
      </c>
      <c r="O108" s="104" t="s">
        <v>2483</v>
      </c>
      <c r="P108" s="104"/>
      <c r="Q108" s="109" t="s">
        <v>2254</v>
      </c>
    </row>
    <row r="109" spans="1:17" s="87" customFormat="1" ht="18" x14ac:dyDescent="0.25">
      <c r="A109" s="85" t="str">
        <f>VLOOKUP(E109,'LISTADO ATM'!$A$2:$C$894,3,0)</f>
        <v>NORTE</v>
      </c>
      <c r="B109" s="116">
        <v>335765629</v>
      </c>
      <c r="C109" s="105">
        <v>44212.607847222222</v>
      </c>
      <c r="D109" s="104" t="s">
        <v>2502</v>
      </c>
      <c r="E109" s="100">
        <v>716</v>
      </c>
      <c r="F109" s="85" t="str">
        <f>VLOOKUP(E109,VIP!$A$2:$O11349,2,0)</f>
        <v>DRBR340</v>
      </c>
      <c r="G109" s="99" t="str">
        <f>VLOOKUP(E109,'LISTADO ATM'!$A$2:$B$893,2,0)</f>
        <v xml:space="preserve">ATM Oficina Zona Franca (Santiago) </v>
      </c>
      <c r="H109" s="99" t="str">
        <f>VLOOKUP(E109,VIP!$A$2:$O16270,7,FALSE)</f>
        <v>Si</v>
      </c>
      <c r="I109" s="99" t="str">
        <f>VLOOKUP(E109,VIP!$A$2:$O8235,8,FALSE)</f>
        <v>Si</v>
      </c>
      <c r="J109" s="99" t="str">
        <f>VLOOKUP(E109,VIP!$A$2:$O8185,8,FALSE)</f>
        <v>Si</v>
      </c>
      <c r="K109" s="99" t="str">
        <f>VLOOKUP(E109,VIP!$A$2:$O11759,6,0)</f>
        <v>SI</v>
      </c>
      <c r="L109" s="110" t="s">
        <v>2430</v>
      </c>
      <c r="M109" s="109" t="s">
        <v>2473</v>
      </c>
      <c r="N109" s="106" t="s">
        <v>2481</v>
      </c>
      <c r="O109" s="104" t="s">
        <v>2500</v>
      </c>
      <c r="P109" s="104"/>
      <c r="Q109" s="109" t="s">
        <v>2430</v>
      </c>
    </row>
    <row r="110" spans="1:17" ht="18" x14ac:dyDescent="0.25">
      <c r="A110" s="85" t="str">
        <f>VLOOKUP(E110,'LISTADO ATM'!$A$2:$C$894,3,0)</f>
        <v>NORTE</v>
      </c>
      <c r="B110" s="116">
        <v>335765637</v>
      </c>
      <c r="C110" s="105">
        <v>44212.650057870371</v>
      </c>
      <c r="D110" s="104" t="s">
        <v>2502</v>
      </c>
      <c r="E110" s="100">
        <v>171</v>
      </c>
      <c r="F110" s="85" t="str">
        <f>VLOOKUP(E110,VIP!$A$2:$O11349,2,0)</f>
        <v>DRBR171</v>
      </c>
      <c r="G110" s="99" t="str">
        <f>VLOOKUP(E110,'LISTADO ATM'!$A$2:$B$893,2,0)</f>
        <v xml:space="preserve">ATM Oficina Moca </v>
      </c>
      <c r="H110" s="99" t="str">
        <f>VLOOKUP(E110,VIP!$A$2:$O16270,7,FALSE)</f>
        <v>Si</v>
      </c>
      <c r="I110" s="99" t="str">
        <f>VLOOKUP(E110,VIP!$A$2:$O8235,8,FALSE)</f>
        <v>Si</v>
      </c>
      <c r="J110" s="99" t="str">
        <f>VLOOKUP(E110,VIP!$A$2:$O8185,8,FALSE)</f>
        <v>Si</v>
      </c>
      <c r="K110" s="99" t="str">
        <f>VLOOKUP(E110,VIP!$A$2:$O11759,6,0)</f>
        <v>NO</v>
      </c>
      <c r="L110" s="110" t="s">
        <v>2430</v>
      </c>
      <c r="M110" s="109" t="s">
        <v>2473</v>
      </c>
      <c r="N110" s="106" t="s">
        <v>2481</v>
      </c>
      <c r="O110" s="104" t="s">
        <v>2500</v>
      </c>
      <c r="P110" s="104"/>
      <c r="Q110" s="109" t="s">
        <v>2430</v>
      </c>
    </row>
    <row r="111" spans="1:17" ht="18" x14ac:dyDescent="0.25">
      <c r="A111" s="85" t="str">
        <f>VLOOKUP(E111,'LISTADO ATM'!$A$2:$C$894,3,0)</f>
        <v>NORTE</v>
      </c>
      <c r="B111" s="116">
        <v>335765638</v>
      </c>
      <c r="C111" s="105">
        <v>44212.684895833336</v>
      </c>
      <c r="D111" s="104" t="s">
        <v>2502</v>
      </c>
      <c r="E111" s="100">
        <v>882</v>
      </c>
      <c r="F111" s="85" t="str">
        <f>VLOOKUP(E111,VIP!$A$2:$O11355,2,0)</f>
        <v>DRBR882</v>
      </c>
      <c r="G111" s="99" t="str">
        <f>VLOOKUP(E111,'LISTADO ATM'!$A$2:$B$893,2,0)</f>
        <v xml:space="preserve">ATM Oficina Moca II </v>
      </c>
      <c r="H111" s="99" t="str">
        <f>VLOOKUP(E111,VIP!$A$2:$O16276,7,FALSE)</f>
        <v>Si</v>
      </c>
      <c r="I111" s="99" t="str">
        <f>VLOOKUP(E111,VIP!$A$2:$O8241,8,FALSE)</f>
        <v>Si</v>
      </c>
      <c r="J111" s="99" t="str">
        <f>VLOOKUP(E111,VIP!$A$2:$O8191,8,FALSE)</f>
        <v>Si</v>
      </c>
      <c r="K111" s="99" t="str">
        <f>VLOOKUP(E111,VIP!$A$2:$O11765,6,0)</f>
        <v>SI</v>
      </c>
      <c r="L111" s="110" t="s">
        <v>2466</v>
      </c>
      <c r="M111" s="109" t="s">
        <v>2473</v>
      </c>
      <c r="N111" s="106" t="s">
        <v>2481</v>
      </c>
      <c r="O111" s="104" t="s">
        <v>2500</v>
      </c>
      <c r="P111" s="104"/>
      <c r="Q111" s="109" t="s">
        <v>2466</v>
      </c>
    </row>
    <row r="112" spans="1:17" ht="18" x14ac:dyDescent="0.25">
      <c r="A112" s="85" t="str">
        <f>VLOOKUP(E112,'LISTADO ATM'!$A$2:$C$894,3,0)</f>
        <v>DISTRITO NACIONAL</v>
      </c>
      <c r="B112" s="116">
        <v>335765639</v>
      </c>
      <c r="C112" s="105">
        <v>44212.695104166669</v>
      </c>
      <c r="D112" s="104" t="s">
        <v>2496</v>
      </c>
      <c r="E112" s="100">
        <v>911</v>
      </c>
      <c r="F112" s="85" t="str">
        <f>VLOOKUP(E112,VIP!$A$2:$O11354,2,0)</f>
        <v>DRBR911</v>
      </c>
      <c r="G112" s="99" t="str">
        <f>VLOOKUP(E112,'LISTADO ATM'!$A$2:$B$893,2,0)</f>
        <v xml:space="preserve">ATM Oficina Venezuela II </v>
      </c>
      <c r="H112" s="99" t="str">
        <f>VLOOKUP(E112,VIP!$A$2:$O16275,7,FALSE)</f>
        <v>Si</v>
      </c>
      <c r="I112" s="99" t="str">
        <f>VLOOKUP(E112,VIP!$A$2:$O8240,8,FALSE)</f>
        <v>Si</v>
      </c>
      <c r="J112" s="99" t="str">
        <f>VLOOKUP(E112,VIP!$A$2:$O8190,8,FALSE)</f>
        <v>Si</v>
      </c>
      <c r="K112" s="99" t="str">
        <f>VLOOKUP(E112,VIP!$A$2:$O11764,6,0)</f>
        <v>SI</v>
      </c>
      <c r="L112" s="110" t="s">
        <v>2466</v>
      </c>
      <c r="M112" s="109" t="s">
        <v>2473</v>
      </c>
      <c r="N112" s="106" t="s">
        <v>2481</v>
      </c>
      <c r="O112" s="104" t="s">
        <v>2498</v>
      </c>
      <c r="P112" s="104"/>
      <c r="Q112" s="109" t="s">
        <v>2466</v>
      </c>
    </row>
    <row r="113" spans="1:17" ht="18" x14ac:dyDescent="0.25">
      <c r="A113" s="85" t="str">
        <f>VLOOKUP(E113,'LISTADO ATM'!$A$2:$C$894,3,0)</f>
        <v>NORTE</v>
      </c>
      <c r="B113" s="116">
        <v>335765640</v>
      </c>
      <c r="C113" s="105">
        <v>44212.697557870371</v>
      </c>
      <c r="D113" s="104" t="s">
        <v>2496</v>
      </c>
      <c r="E113" s="100">
        <v>950</v>
      </c>
      <c r="F113" s="85" t="str">
        <f>VLOOKUP(E113,VIP!$A$2:$O11353,2,0)</f>
        <v>DRBR12G</v>
      </c>
      <c r="G113" s="99" t="str">
        <f>VLOOKUP(E113,'LISTADO ATM'!$A$2:$B$893,2,0)</f>
        <v xml:space="preserve">ATM Oficina Monterrico </v>
      </c>
      <c r="H113" s="99" t="str">
        <f>VLOOKUP(E113,VIP!$A$2:$O16274,7,FALSE)</f>
        <v>Si</v>
      </c>
      <c r="I113" s="99" t="str">
        <f>VLOOKUP(E113,VIP!$A$2:$O8239,8,FALSE)</f>
        <v>Si</v>
      </c>
      <c r="J113" s="99" t="str">
        <f>VLOOKUP(E113,VIP!$A$2:$O8189,8,FALSE)</f>
        <v>Si</v>
      </c>
      <c r="K113" s="99" t="str">
        <f>VLOOKUP(E113,VIP!$A$2:$O11763,6,0)</f>
        <v>SI</v>
      </c>
      <c r="L113" s="110" t="s">
        <v>2430</v>
      </c>
      <c r="M113" s="109" t="s">
        <v>2473</v>
      </c>
      <c r="N113" s="106" t="s">
        <v>2481</v>
      </c>
      <c r="O113" s="104" t="s">
        <v>2498</v>
      </c>
      <c r="P113" s="104"/>
      <c r="Q113" s="109" t="s">
        <v>2430</v>
      </c>
    </row>
    <row r="114" spans="1:17" ht="18" x14ac:dyDescent="0.25">
      <c r="A114" s="85" t="str">
        <f>VLOOKUP(E114,'LISTADO ATM'!$A$2:$C$894,3,0)</f>
        <v>DISTRITO NACIONAL</v>
      </c>
      <c r="B114" s="116">
        <v>335765641</v>
      </c>
      <c r="C114" s="105">
        <v>44212.700798611113</v>
      </c>
      <c r="D114" s="104" t="s">
        <v>2502</v>
      </c>
      <c r="E114" s="100">
        <v>938</v>
      </c>
      <c r="F114" s="85" t="str">
        <f>VLOOKUP(E114,VIP!$A$2:$O11352,2,0)</f>
        <v>DRBR938</v>
      </c>
      <c r="G114" s="99" t="str">
        <f>VLOOKUP(E114,'LISTADO ATM'!$A$2:$B$893,2,0)</f>
        <v xml:space="preserve">ATM Autobanco Oficina Filadelfia Plaza </v>
      </c>
      <c r="H114" s="99" t="str">
        <f>VLOOKUP(E114,VIP!$A$2:$O16273,7,FALSE)</f>
        <v>Si</v>
      </c>
      <c r="I114" s="99" t="str">
        <f>VLOOKUP(E114,VIP!$A$2:$O8238,8,FALSE)</f>
        <v>Si</v>
      </c>
      <c r="J114" s="99" t="str">
        <f>VLOOKUP(E114,VIP!$A$2:$O8188,8,FALSE)</f>
        <v>Si</v>
      </c>
      <c r="K114" s="99" t="str">
        <f>VLOOKUP(E114,VIP!$A$2:$O11762,6,0)</f>
        <v>NO</v>
      </c>
      <c r="L114" s="110" t="s">
        <v>2466</v>
      </c>
      <c r="M114" s="109" t="s">
        <v>2473</v>
      </c>
      <c r="N114" s="106" t="s">
        <v>2481</v>
      </c>
      <c r="O114" s="104" t="s">
        <v>2500</v>
      </c>
      <c r="P114" s="104"/>
      <c r="Q114" s="109" t="s">
        <v>2466</v>
      </c>
    </row>
    <row r="115" spans="1:17" ht="18" x14ac:dyDescent="0.25">
      <c r="A115" s="85" t="str">
        <f>VLOOKUP(E115,'LISTADO ATM'!$A$2:$C$894,3,0)</f>
        <v>DISTRITO NACIONAL</v>
      </c>
      <c r="B115" s="116">
        <v>335765642</v>
      </c>
      <c r="C115" s="105">
        <v>44212.746168981481</v>
      </c>
      <c r="D115" s="104" t="s">
        <v>2189</v>
      </c>
      <c r="E115" s="100">
        <v>238</v>
      </c>
      <c r="F115" s="85" t="str">
        <f>VLOOKUP(E115,VIP!$A$2:$O11351,2,0)</f>
        <v>DRBR238</v>
      </c>
      <c r="G115" s="99" t="str">
        <f>VLOOKUP(E115,'LISTADO ATM'!$A$2:$B$893,2,0)</f>
        <v xml:space="preserve">ATM Multicentro La Sirena Charles de Gaulle </v>
      </c>
      <c r="H115" s="99" t="str">
        <f>VLOOKUP(E115,VIP!$A$2:$O16272,7,FALSE)</f>
        <v>Si</v>
      </c>
      <c r="I115" s="99" t="str">
        <f>VLOOKUP(E115,VIP!$A$2:$O8237,8,FALSE)</f>
        <v>Si</v>
      </c>
      <c r="J115" s="99" t="str">
        <f>VLOOKUP(E115,VIP!$A$2:$O8187,8,FALSE)</f>
        <v>Si</v>
      </c>
      <c r="K115" s="99" t="str">
        <f>VLOOKUP(E115,VIP!$A$2:$O11761,6,0)</f>
        <v>No</v>
      </c>
      <c r="L115" s="110" t="s">
        <v>2463</v>
      </c>
      <c r="M115" s="109" t="s">
        <v>2473</v>
      </c>
      <c r="N115" s="106" t="s">
        <v>2481</v>
      </c>
      <c r="O115" s="104" t="s">
        <v>2483</v>
      </c>
      <c r="P115" s="104"/>
      <c r="Q115" s="109" t="s">
        <v>2463</v>
      </c>
    </row>
    <row r="116" spans="1:17" ht="18" x14ac:dyDescent="0.25">
      <c r="A116" s="85" t="str">
        <f>VLOOKUP(E116,'LISTADO ATM'!$A$2:$C$894,3,0)</f>
        <v>NORTE</v>
      </c>
      <c r="B116" s="116">
        <v>335765643</v>
      </c>
      <c r="C116" s="105">
        <v>44212.752187500002</v>
      </c>
      <c r="D116" s="104" t="s">
        <v>2190</v>
      </c>
      <c r="E116" s="100">
        <v>388</v>
      </c>
      <c r="F116" s="85" t="str">
        <f>VLOOKUP(E116,VIP!$A$2:$O11350,2,0)</f>
        <v>DRBR388</v>
      </c>
      <c r="G116" s="99" t="str">
        <f>VLOOKUP(E116,'LISTADO ATM'!$A$2:$B$893,2,0)</f>
        <v xml:space="preserve">ATM Multicentro La Sirena Puerto Plata </v>
      </c>
      <c r="H116" s="99" t="str">
        <f>VLOOKUP(E116,VIP!$A$2:$O16271,7,FALSE)</f>
        <v>Si</v>
      </c>
      <c r="I116" s="99" t="str">
        <f>VLOOKUP(E116,VIP!$A$2:$O8236,8,FALSE)</f>
        <v>Si</v>
      </c>
      <c r="J116" s="99" t="str">
        <f>VLOOKUP(E116,VIP!$A$2:$O8186,8,FALSE)</f>
        <v>Si</v>
      </c>
      <c r="K116" s="99" t="str">
        <f>VLOOKUP(E116,VIP!$A$2:$O11760,6,0)</f>
        <v>NO</v>
      </c>
      <c r="L116" s="110" t="s">
        <v>2463</v>
      </c>
      <c r="M116" s="109" t="s">
        <v>2473</v>
      </c>
      <c r="N116" s="106" t="s">
        <v>2481</v>
      </c>
      <c r="O116" s="104" t="s">
        <v>2492</v>
      </c>
      <c r="P116" s="104"/>
      <c r="Q116" s="109" t="s">
        <v>2463</v>
      </c>
    </row>
    <row r="117" spans="1:17" ht="18" x14ac:dyDescent="0.25">
      <c r="A117" s="85" t="str">
        <f>VLOOKUP(E117,'LISTADO ATM'!$A$2:$C$894,3,0)</f>
        <v>ESTE</v>
      </c>
      <c r="B117" s="116">
        <v>335765646</v>
      </c>
      <c r="C117" s="105">
        <v>44212.804525462961</v>
      </c>
      <c r="D117" s="104" t="s">
        <v>2189</v>
      </c>
      <c r="E117" s="100">
        <v>822</v>
      </c>
      <c r="F117" s="85" t="str">
        <f>VLOOKUP(E117,VIP!$A$2:$O11355,2,0)</f>
        <v>DRBR822</v>
      </c>
      <c r="G117" s="99" t="str">
        <f>VLOOKUP(E117,'LISTADO ATM'!$A$2:$B$893,2,0)</f>
        <v xml:space="preserve">ATM INDUSPALMA </v>
      </c>
      <c r="H117" s="99" t="str">
        <f>VLOOKUP(E117,VIP!$A$2:$O16276,7,FALSE)</f>
        <v>Si</v>
      </c>
      <c r="I117" s="99" t="str">
        <f>VLOOKUP(E117,VIP!$A$2:$O8241,8,FALSE)</f>
        <v>Si</v>
      </c>
      <c r="J117" s="99" t="str">
        <f>VLOOKUP(E117,VIP!$A$2:$O8191,8,FALSE)</f>
        <v>Si</v>
      </c>
      <c r="K117" s="99" t="str">
        <f>VLOOKUP(E117,VIP!$A$2:$O11765,6,0)</f>
        <v>NO</v>
      </c>
      <c r="L117" s="110" t="s">
        <v>2254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2254</v>
      </c>
    </row>
    <row r="118" spans="1:17" ht="18" x14ac:dyDescent="0.25">
      <c r="A118" s="85" t="str">
        <f>VLOOKUP(E118,'LISTADO ATM'!$A$2:$C$894,3,0)</f>
        <v>DISTRITO NACIONAL</v>
      </c>
      <c r="B118" s="116">
        <v>335765647</v>
      </c>
      <c r="C118" s="105">
        <v>44212.805034722223</v>
      </c>
      <c r="D118" s="104" t="s">
        <v>2189</v>
      </c>
      <c r="E118" s="100">
        <v>622</v>
      </c>
      <c r="F118" s="85" t="str">
        <f>VLOOKUP(E118,VIP!$A$2:$O11354,2,0)</f>
        <v>DRBR622</v>
      </c>
      <c r="G118" s="99" t="str">
        <f>VLOOKUP(E118,'LISTADO ATM'!$A$2:$B$893,2,0)</f>
        <v xml:space="preserve">ATM Ayuntamiento D.N. </v>
      </c>
      <c r="H118" s="99" t="str">
        <f>VLOOKUP(E118,VIP!$A$2:$O16275,7,FALSE)</f>
        <v>Si</v>
      </c>
      <c r="I118" s="99" t="str">
        <f>VLOOKUP(E118,VIP!$A$2:$O8240,8,FALSE)</f>
        <v>Si</v>
      </c>
      <c r="J118" s="99" t="str">
        <f>VLOOKUP(E118,VIP!$A$2:$O8190,8,FALSE)</f>
        <v>Si</v>
      </c>
      <c r="K118" s="99" t="str">
        <f>VLOOKUP(E118,VIP!$A$2:$O11764,6,0)</f>
        <v>NO</v>
      </c>
      <c r="L118" s="110" t="s">
        <v>2254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2254</v>
      </c>
    </row>
    <row r="119" spans="1:17" ht="18" x14ac:dyDescent="0.25">
      <c r="A119" s="85" t="str">
        <f>VLOOKUP(E119,'LISTADO ATM'!$A$2:$C$894,3,0)</f>
        <v>DISTRITO NACIONAL</v>
      </c>
      <c r="B119" s="116" t="s">
        <v>2534</v>
      </c>
      <c r="C119" s="105">
        <v>44213.346087962964</v>
      </c>
      <c r="D119" s="104" t="s">
        <v>2477</v>
      </c>
      <c r="E119" s="100">
        <v>410</v>
      </c>
      <c r="F119" s="85" t="str">
        <f>VLOOKUP(E119,VIP!$A$2:$O11374,2,0)</f>
        <v>DRBR410</v>
      </c>
      <c r="G119" s="99" t="str">
        <f>VLOOKUP(E119,'LISTADO ATM'!$A$2:$B$893,2,0)</f>
        <v xml:space="preserve">ATM Oficina Las Palmas de Herrera II </v>
      </c>
      <c r="H119" s="99" t="str">
        <f>VLOOKUP(E119,VIP!$A$2:$O16295,7,FALSE)</f>
        <v>Si</v>
      </c>
      <c r="I119" s="99" t="str">
        <f>VLOOKUP(E119,VIP!$A$2:$O8260,8,FALSE)</f>
        <v>Si</v>
      </c>
      <c r="J119" s="99" t="str">
        <f>VLOOKUP(E119,VIP!$A$2:$O8210,8,FALSE)</f>
        <v>Si</v>
      </c>
      <c r="K119" s="99" t="str">
        <f>VLOOKUP(E119,VIP!$A$2:$O11784,6,0)</f>
        <v>NO</v>
      </c>
      <c r="L119" s="110" t="s">
        <v>2430</v>
      </c>
      <c r="M119" s="109" t="s">
        <v>2473</v>
      </c>
      <c r="N119" s="106" t="s">
        <v>2481</v>
      </c>
      <c r="O119" s="104" t="s">
        <v>2482</v>
      </c>
      <c r="P119" s="104"/>
      <c r="Q119" s="109" t="s">
        <v>2430</v>
      </c>
    </row>
    <row r="120" spans="1:17" ht="18" x14ac:dyDescent="0.25">
      <c r="A120" s="85" t="str">
        <f>VLOOKUP(E120,'LISTADO ATM'!$A$2:$C$894,3,0)</f>
        <v>DISTRITO NACIONAL</v>
      </c>
      <c r="B120" s="116" t="s">
        <v>2532</v>
      </c>
      <c r="C120" s="105">
        <v>44213.349953703706</v>
      </c>
      <c r="D120" s="104" t="s">
        <v>2189</v>
      </c>
      <c r="E120" s="100">
        <v>85</v>
      </c>
      <c r="F120" s="85" t="str">
        <f>VLOOKUP(E120,VIP!$A$2:$O11372,2,0)</f>
        <v>DRBR085</v>
      </c>
      <c r="G120" s="99" t="str">
        <f>VLOOKUP(E120,'LISTADO ATM'!$A$2:$B$893,2,0)</f>
        <v xml:space="preserve">ATM Oficina San Isidro (Fuerza Aérea) </v>
      </c>
      <c r="H120" s="99" t="str">
        <f>VLOOKUP(E120,VIP!$A$2:$O16293,7,FALSE)</f>
        <v>Si</v>
      </c>
      <c r="I120" s="99" t="str">
        <f>VLOOKUP(E120,VIP!$A$2:$O8258,8,FALSE)</f>
        <v>Si</v>
      </c>
      <c r="J120" s="99" t="str">
        <f>VLOOKUP(E120,VIP!$A$2:$O8208,8,FALSE)</f>
        <v>Si</v>
      </c>
      <c r="K120" s="99" t="str">
        <f>VLOOKUP(E120,VIP!$A$2:$O11782,6,0)</f>
        <v>NO</v>
      </c>
      <c r="L120" s="110" t="s">
        <v>2463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2463</v>
      </c>
    </row>
    <row r="121" spans="1:17" ht="18" x14ac:dyDescent="0.25">
      <c r="A121" s="85" t="str">
        <f>VLOOKUP(E121,'LISTADO ATM'!$A$2:$C$894,3,0)</f>
        <v>NORTE</v>
      </c>
      <c r="B121" s="116" t="s">
        <v>2531</v>
      </c>
      <c r="C121" s="105">
        <v>44213.351342592592</v>
      </c>
      <c r="D121" s="104" t="s">
        <v>2502</v>
      </c>
      <c r="E121" s="100">
        <v>4</v>
      </c>
      <c r="F121" s="85" t="str">
        <f>VLOOKUP(E121,VIP!$A$2:$O11371,2,0)</f>
        <v>DRBR004</v>
      </c>
      <c r="G121" s="99" t="str">
        <f>VLOOKUP(E121,'LISTADO ATM'!$A$2:$B$893,2,0)</f>
        <v>ATM Avenida Rivas</v>
      </c>
      <c r="H121" s="99" t="str">
        <f>VLOOKUP(E121,VIP!$A$2:$O16292,7,FALSE)</f>
        <v>Si</v>
      </c>
      <c r="I121" s="99" t="str">
        <f>VLOOKUP(E121,VIP!$A$2:$O8257,8,FALSE)</f>
        <v>Si</v>
      </c>
      <c r="J121" s="99" t="str">
        <f>VLOOKUP(E121,VIP!$A$2:$O8207,8,FALSE)</f>
        <v>Si</v>
      </c>
      <c r="K121" s="99" t="str">
        <f>VLOOKUP(E121,VIP!$A$2:$O11781,6,0)</f>
        <v>NO</v>
      </c>
      <c r="L121" s="110" t="s">
        <v>2466</v>
      </c>
      <c r="M121" s="109" t="s">
        <v>2473</v>
      </c>
      <c r="N121" s="106" t="s">
        <v>2481</v>
      </c>
      <c r="O121" s="104" t="s">
        <v>2500</v>
      </c>
      <c r="P121" s="104"/>
      <c r="Q121" s="109" t="s">
        <v>2466</v>
      </c>
    </row>
    <row r="122" spans="1:17" ht="18" x14ac:dyDescent="0.25">
      <c r="A122" s="85" t="str">
        <f>VLOOKUP(E122,'LISTADO ATM'!$A$2:$C$894,3,0)</f>
        <v>DISTRITO NACIONAL</v>
      </c>
      <c r="B122" s="116" t="s">
        <v>2528</v>
      </c>
      <c r="C122" s="105">
        <v>44213.356527777774</v>
      </c>
      <c r="D122" s="104" t="s">
        <v>2189</v>
      </c>
      <c r="E122" s="100">
        <v>355</v>
      </c>
      <c r="F122" s="85" t="str">
        <f>VLOOKUP(E122,VIP!$A$2:$O11368,2,0)</f>
        <v>DRBR355</v>
      </c>
      <c r="G122" s="99" t="str">
        <f>VLOOKUP(E122,'LISTADO ATM'!$A$2:$B$893,2,0)</f>
        <v xml:space="preserve">ATM UNP Metro II </v>
      </c>
      <c r="H122" s="99" t="str">
        <f>VLOOKUP(E122,VIP!$A$2:$O16289,7,FALSE)</f>
        <v>Si</v>
      </c>
      <c r="I122" s="99" t="str">
        <f>VLOOKUP(E122,VIP!$A$2:$O8254,8,FALSE)</f>
        <v>Si</v>
      </c>
      <c r="J122" s="99" t="str">
        <f>VLOOKUP(E122,VIP!$A$2:$O8204,8,FALSE)</f>
        <v>Si</v>
      </c>
      <c r="K122" s="99" t="str">
        <f>VLOOKUP(E122,VIP!$A$2:$O11778,6,0)</f>
        <v>SI</v>
      </c>
      <c r="L122" s="110" t="s">
        <v>2228</v>
      </c>
      <c r="M122" s="109" t="s">
        <v>2473</v>
      </c>
      <c r="N122" s="106" t="s">
        <v>2481</v>
      </c>
      <c r="O122" s="104" t="s">
        <v>2483</v>
      </c>
      <c r="P122" s="104"/>
      <c r="Q122" s="109" t="s">
        <v>2228</v>
      </c>
    </row>
    <row r="123" spans="1:17" ht="18" x14ac:dyDescent="0.25">
      <c r="A123" s="85" t="str">
        <f>VLOOKUP(E123,'LISTADO ATM'!$A$2:$C$894,3,0)</f>
        <v>DISTRITO NACIONAL</v>
      </c>
      <c r="B123" s="116" t="s">
        <v>2527</v>
      </c>
      <c r="C123" s="105">
        <v>44213.359976851854</v>
      </c>
      <c r="D123" s="104" t="s">
        <v>2189</v>
      </c>
      <c r="E123" s="100">
        <v>517</v>
      </c>
      <c r="F123" s="85" t="str">
        <f>VLOOKUP(E123,VIP!$A$2:$O11367,2,0)</f>
        <v>DRBR517</v>
      </c>
      <c r="G123" s="99" t="str">
        <f>VLOOKUP(E123,'LISTADO ATM'!$A$2:$B$893,2,0)</f>
        <v xml:space="preserve">ATM Autobanco Oficina Sans Soucí </v>
      </c>
      <c r="H123" s="99" t="str">
        <f>VLOOKUP(E123,VIP!$A$2:$O16288,7,FALSE)</f>
        <v>Si</v>
      </c>
      <c r="I123" s="99" t="str">
        <f>VLOOKUP(E123,VIP!$A$2:$O8253,8,FALSE)</f>
        <v>Si</v>
      </c>
      <c r="J123" s="99" t="str">
        <f>VLOOKUP(E123,VIP!$A$2:$O8203,8,FALSE)</f>
        <v>Si</v>
      </c>
      <c r="K123" s="99" t="str">
        <f>VLOOKUP(E123,VIP!$A$2:$O11777,6,0)</f>
        <v>SI</v>
      </c>
      <c r="L123" s="110" t="s">
        <v>2228</v>
      </c>
      <c r="M123" s="109" t="s">
        <v>2473</v>
      </c>
      <c r="N123" s="106" t="s">
        <v>2481</v>
      </c>
      <c r="O123" s="104" t="s">
        <v>2483</v>
      </c>
      <c r="P123" s="104"/>
      <c r="Q123" s="109" t="s">
        <v>2228</v>
      </c>
    </row>
    <row r="124" spans="1:17" ht="18" x14ac:dyDescent="0.25">
      <c r="A124" s="85" t="str">
        <f>VLOOKUP(E124,'LISTADO ATM'!$A$2:$C$894,3,0)</f>
        <v>DISTRITO NACIONAL</v>
      </c>
      <c r="B124" s="116" t="s">
        <v>2526</v>
      </c>
      <c r="C124" s="105">
        <v>44213.366388888891</v>
      </c>
      <c r="D124" s="104" t="s">
        <v>2189</v>
      </c>
      <c r="E124" s="100">
        <v>487</v>
      </c>
      <c r="F124" s="85" t="str">
        <f>VLOOKUP(E124,VIP!$A$2:$O11366,2,0)</f>
        <v>DRBR487</v>
      </c>
      <c r="G124" s="99" t="str">
        <f>VLOOKUP(E124,'LISTADO ATM'!$A$2:$B$893,2,0)</f>
        <v xml:space="preserve">ATM Olé Hainamosa </v>
      </c>
      <c r="H124" s="99" t="str">
        <f>VLOOKUP(E124,VIP!$A$2:$O16287,7,FALSE)</f>
        <v>Si</v>
      </c>
      <c r="I124" s="99" t="str">
        <f>VLOOKUP(E124,VIP!$A$2:$O8252,8,FALSE)</f>
        <v>Si</v>
      </c>
      <c r="J124" s="99" t="str">
        <f>VLOOKUP(E124,VIP!$A$2:$O8202,8,FALSE)</f>
        <v>Si</v>
      </c>
      <c r="K124" s="99" t="str">
        <f>VLOOKUP(E124,VIP!$A$2:$O11776,6,0)</f>
        <v>SI</v>
      </c>
      <c r="L124" s="110" t="s">
        <v>2228</v>
      </c>
      <c r="M124" s="109" t="s">
        <v>2473</v>
      </c>
      <c r="N124" s="106" t="s">
        <v>2481</v>
      </c>
      <c r="O124" s="104" t="s">
        <v>2483</v>
      </c>
      <c r="P124" s="104"/>
      <c r="Q124" s="109" t="s">
        <v>2228</v>
      </c>
    </row>
    <row r="125" spans="1:17" ht="18" x14ac:dyDescent="0.25">
      <c r="A125" s="85" t="str">
        <f>VLOOKUP(E125,'LISTADO ATM'!$A$2:$C$894,3,0)</f>
        <v>DISTRITO NACIONAL</v>
      </c>
      <c r="B125" s="116" t="s">
        <v>2524</v>
      </c>
      <c r="C125" s="105">
        <v>44213.379305555558</v>
      </c>
      <c r="D125" s="104" t="s">
        <v>2189</v>
      </c>
      <c r="E125" s="100">
        <v>813</v>
      </c>
      <c r="F125" s="85" t="str">
        <f>VLOOKUP(E125,VIP!$A$2:$O11364,2,0)</f>
        <v>DRBR815</v>
      </c>
      <c r="G125" s="99" t="str">
        <f>VLOOKUP(E125,'LISTADO ATM'!$A$2:$B$893,2,0)</f>
        <v>ATM Occidental Mall</v>
      </c>
      <c r="H125" s="99" t="str">
        <f>VLOOKUP(E125,VIP!$A$2:$O16285,7,FALSE)</f>
        <v>Si</v>
      </c>
      <c r="I125" s="99" t="str">
        <f>VLOOKUP(E125,VIP!$A$2:$O8250,8,FALSE)</f>
        <v>Si</v>
      </c>
      <c r="J125" s="99" t="str">
        <f>VLOOKUP(E125,VIP!$A$2:$O8200,8,FALSE)</f>
        <v>Si</v>
      </c>
      <c r="K125" s="99" t="str">
        <f>VLOOKUP(E125,VIP!$A$2:$O11774,6,0)</f>
        <v>NO</v>
      </c>
      <c r="L125" s="110" t="s">
        <v>2463</v>
      </c>
      <c r="M125" s="109" t="s">
        <v>2473</v>
      </c>
      <c r="N125" s="106" t="s">
        <v>2481</v>
      </c>
      <c r="O125" s="104" t="s">
        <v>2483</v>
      </c>
      <c r="P125" s="104"/>
      <c r="Q125" s="109" t="s">
        <v>2463</v>
      </c>
    </row>
    <row r="126" spans="1:17" ht="18" x14ac:dyDescent="0.25">
      <c r="A126" s="85" t="str">
        <f>VLOOKUP(E126,'LISTADO ATM'!$A$2:$C$894,3,0)</f>
        <v>NORTE</v>
      </c>
      <c r="B126" s="116" t="s">
        <v>2523</v>
      </c>
      <c r="C126" s="105">
        <v>44213.383692129632</v>
      </c>
      <c r="D126" s="104" t="s">
        <v>2190</v>
      </c>
      <c r="E126" s="100">
        <v>142</v>
      </c>
      <c r="F126" s="85" t="str">
        <f>VLOOKUP(E126,VIP!$A$2:$O11363,2,0)</f>
        <v>DRBR142</v>
      </c>
      <c r="G126" s="99" t="str">
        <f>VLOOKUP(E126,'LISTADO ATM'!$A$2:$B$893,2,0)</f>
        <v xml:space="preserve">ATM Centro de Caja Galerías Bonao </v>
      </c>
      <c r="H126" s="99" t="str">
        <f>VLOOKUP(E126,VIP!$A$2:$O16284,7,FALSE)</f>
        <v>Si</v>
      </c>
      <c r="I126" s="99" t="str">
        <f>VLOOKUP(E126,VIP!$A$2:$O8249,8,FALSE)</f>
        <v>Si</v>
      </c>
      <c r="J126" s="99" t="str">
        <f>VLOOKUP(E126,VIP!$A$2:$O8199,8,FALSE)</f>
        <v>Si</v>
      </c>
      <c r="K126" s="99" t="str">
        <f>VLOOKUP(E126,VIP!$A$2:$O11773,6,0)</f>
        <v>SI</v>
      </c>
      <c r="L126" s="110" t="s">
        <v>2463</v>
      </c>
      <c r="M126" s="109" t="s">
        <v>2473</v>
      </c>
      <c r="N126" s="106" t="s">
        <v>2481</v>
      </c>
      <c r="O126" s="104" t="s">
        <v>2512</v>
      </c>
      <c r="P126" s="104"/>
      <c r="Q126" s="109" t="s">
        <v>2463</v>
      </c>
    </row>
    <row r="127" spans="1:17" ht="18" x14ac:dyDescent="0.25">
      <c r="A127" s="85" t="str">
        <f>VLOOKUP(E127,'LISTADO ATM'!$A$2:$C$894,3,0)</f>
        <v>DISTRITO NACIONAL</v>
      </c>
      <c r="B127" s="116" t="s">
        <v>2522</v>
      </c>
      <c r="C127" s="105">
        <v>44213.407326388886</v>
      </c>
      <c r="D127" s="104" t="s">
        <v>2477</v>
      </c>
      <c r="E127" s="100">
        <v>347</v>
      </c>
      <c r="F127" s="85" t="str">
        <f>VLOOKUP(E127,VIP!$A$2:$O11362,2,0)</f>
        <v>DRBR347</v>
      </c>
      <c r="G127" s="99" t="str">
        <f>VLOOKUP(E127,'LISTADO ATM'!$A$2:$B$893,2,0)</f>
        <v>ATM Patio de Colombia</v>
      </c>
      <c r="H127" s="99" t="str">
        <f>VLOOKUP(E127,VIP!$A$2:$O16283,7,FALSE)</f>
        <v>N/A</v>
      </c>
      <c r="I127" s="99" t="str">
        <f>VLOOKUP(E127,VIP!$A$2:$O8248,8,FALSE)</f>
        <v>N/A</v>
      </c>
      <c r="J127" s="99" t="str">
        <f>VLOOKUP(E127,VIP!$A$2:$O8198,8,FALSE)</f>
        <v>N/A</v>
      </c>
      <c r="K127" s="99" t="str">
        <f>VLOOKUP(E127,VIP!$A$2:$O11772,6,0)</f>
        <v>N/A</v>
      </c>
      <c r="L127" s="110" t="s">
        <v>2430</v>
      </c>
      <c r="M127" s="109" t="s">
        <v>2473</v>
      </c>
      <c r="N127" s="106" t="s">
        <v>2481</v>
      </c>
      <c r="O127" s="104" t="s">
        <v>2482</v>
      </c>
      <c r="P127" s="104"/>
      <c r="Q127" s="109" t="s">
        <v>2430</v>
      </c>
    </row>
    <row r="128" spans="1:17" ht="18" x14ac:dyDescent="0.25">
      <c r="A128" s="85" t="str">
        <f>VLOOKUP(E128,'LISTADO ATM'!$A$2:$C$894,3,0)</f>
        <v>NORTE</v>
      </c>
      <c r="B128" s="116" t="s">
        <v>2521</v>
      </c>
      <c r="C128" s="105">
        <v>44213.410277777781</v>
      </c>
      <c r="D128" s="104" t="s">
        <v>2502</v>
      </c>
      <c r="E128" s="100">
        <v>605</v>
      </c>
      <c r="F128" s="85" t="str">
        <f>VLOOKUP(E128,VIP!$A$2:$O11361,2,0)</f>
        <v>DRBR141</v>
      </c>
      <c r="G128" s="99" t="str">
        <f>VLOOKUP(E128,'LISTADO ATM'!$A$2:$B$893,2,0)</f>
        <v xml:space="preserve">ATM Oficina Bonao I </v>
      </c>
      <c r="H128" s="99" t="str">
        <f>VLOOKUP(E128,VIP!$A$2:$O16282,7,FALSE)</f>
        <v>Si</v>
      </c>
      <c r="I128" s="99" t="str">
        <f>VLOOKUP(E128,VIP!$A$2:$O8247,8,FALSE)</f>
        <v>Si</v>
      </c>
      <c r="J128" s="99" t="str">
        <f>VLOOKUP(E128,VIP!$A$2:$O8197,8,FALSE)</f>
        <v>Si</v>
      </c>
      <c r="K128" s="99" t="str">
        <f>VLOOKUP(E128,VIP!$A$2:$O11771,6,0)</f>
        <v>SI</v>
      </c>
      <c r="L128" s="110" t="s">
        <v>2430</v>
      </c>
      <c r="M128" s="109" t="s">
        <v>2473</v>
      </c>
      <c r="N128" s="106" t="s">
        <v>2481</v>
      </c>
      <c r="O128" s="104" t="s">
        <v>2500</v>
      </c>
      <c r="P128" s="104"/>
      <c r="Q128" s="109" t="s">
        <v>2430</v>
      </c>
    </row>
    <row r="129" spans="1:17" ht="18" x14ac:dyDescent="0.25">
      <c r="A129" s="85" t="str">
        <f>VLOOKUP(E129,'LISTADO ATM'!$A$2:$C$894,3,0)</f>
        <v>NORTE</v>
      </c>
      <c r="B129" s="116" t="s">
        <v>2520</v>
      </c>
      <c r="C129" s="105">
        <v>44213.413055555553</v>
      </c>
      <c r="D129" s="104" t="s">
        <v>2496</v>
      </c>
      <c r="E129" s="100">
        <v>333</v>
      </c>
      <c r="F129" s="85" t="str">
        <f>VLOOKUP(E129,VIP!$A$2:$O11360,2,0)</f>
        <v>DRBR333</v>
      </c>
      <c r="G129" s="99" t="str">
        <f>VLOOKUP(E129,'LISTADO ATM'!$A$2:$B$893,2,0)</f>
        <v>ATM Oficina Turey Maimón</v>
      </c>
      <c r="H129" s="99" t="str">
        <f>VLOOKUP(E129,VIP!$A$2:$O16281,7,FALSE)</f>
        <v>Si</v>
      </c>
      <c r="I129" s="99" t="str">
        <f>VLOOKUP(E129,VIP!$A$2:$O8246,8,FALSE)</f>
        <v>Si</v>
      </c>
      <c r="J129" s="99" t="str">
        <f>VLOOKUP(E129,VIP!$A$2:$O8196,8,FALSE)</f>
        <v>Si</v>
      </c>
      <c r="K129" s="99" t="str">
        <f>VLOOKUP(E129,VIP!$A$2:$O11770,6,0)</f>
        <v>NO</v>
      </c>
      <c r="L129" s="110" t="s">
        <v>2466</v>
      </c>
      <c r="M129" s="109" t="s">
        <v>2473</v>
      </c>
      <c r="N129" s="106" t="s">
        <v>2481</v>
      </c>
      <c r="O129" s="104" t="s">
        <v>2498</v>
      </c>
      <c r="P129" s="104"/>
      <c r="Q129" s="109" t="s">
        <v>2466</v>
      </c>
    </row>
    <row r="130" spans="1:17" ht="18" x14ac:dyDescent="0.25">
      <c r="A130" s="85" t="str">
        <f>VLOOKUP(E130,'LISTADO ATM'!$A$2:$C$894,3,0)</f>
        <v>DISTRITO NACIONAL</v>
      </c>
      <c r="B130" s="116" t="s">
        <v>2519</v>
      </c>
      <c r="C130" s="105">
        <v>44213.415370370371</v>
      </c>
      <c r="D130" s="104" t="s">
        <v>2477</v>
      </c>
      <c r="E130" s="100">
        <v>706</v>
      </c>
      <c r="F130" s="85" t="str">
        <f>VLOOKUP(E130,VIP!$A$2:$O11359,2,0)</f>
        <v>DRBR706</v>
      </c>
      <c r="G130" s="99" t="str">
        <f>VLOOKUP(E130,'LISTADO ATM'!$A$2:$B$893,2,0)</f>
        <v xml:space="preserve">ATM S/M Pristine </v>
      </c>
      <c r="H130" s="99" t="str">
        <f>VLOOKUP(E130,VIP!$A$2:$O16280,7,FALSE)</f>
        <v>Si</v>
      </c>
      <c r="I130" s="99" t="str">
        <f>VLOOKUP(E130,VIP!$A$2:$O8245,8,FALSE)</f>
        <v>Si</v>
      </c>
      <c r="J130" s="99" t="str">
        <f>VLOOKUP(E130,VIP!$A$2:$O8195,8,FALSE)</f>
        <v>Si</v>
      </c>
      <c r="K130" s="99" t="str">
        <f>VLOOKUP(E130,VIP!$A$2:$O11769,6,0)</f>
        <v>NO</v>
      </c>
      <c r="L130" s="110" t="s">
        <v>2430</v>
      </c>
      <c r="M130" s="109" t="s">
        <v>2473</v>
      </c>
      <c r="N130" s="106" t="s">
        <v>2481</v>
      </c>
      <c r="O130" s="104" t="s">
        <v>2482</v>
      </c>
      <c r="P130" s="104"/>
      <c r="Q130" s="109" t="s">
        <v>2430</v>
      </c>
    </row>
    <row r="131" spans="1:17" ht="18" x14ac:dyDescent="0.25">
      <c r="A131" s="85" t="str">
        <f>VLOOKUP(E131,'LISTADO ATM'!$A$2:$C$894,3,0)</f>
        <v>NORTE</v>
      </c>
      <c r="B131" s="116" t="s">
        <v>2518</v>
      </c>
      <c r="C131" s="105">
        <v>44213.419791666667</v>
      </c>
      <c r="D131" s="104" t="s">
        <v>2496</v>
      </c>
      <c r="E131" s="100">
        <v>157</v>
      </c>
      <c r="F131" s="85" t="str">
        <f>VLOOKUP(E131,VIP!$A$2:$O11358,2,0)</f>
        <v>DRBR157</v>
      </c>
      <c r="G131" s="99" t="str">
        <f>VLOOKUP(E131,'LISTADO ATM'!$A$2:$B$893,2,0)</f>
        <v xml:space="preserve">ATM Oficina Samaná </v>
      </c>
      <c r="H131" s="99" t="str">
        <f>VLOOKUP(E131,VIP!$A$2:$O16279,7,FALSE)</f>
        <v>Si</v>
      </c>
      <c r="I131" s="99" t="str">
        <f>VLOOKUP(E131,VIP!$A$2:$O8244,8,FALSE)</f>
        <v>Si</v>
      </c>
      <c r="J131" s="99" t="str">
        <f>VLOOKUP(E131,VIP!$A$2:$O8194,8,FALSE)</f>
        <v>Si</v>
      </c>
      <c r="K131" s="99" t="str">
        <f>VLOOKUP(E131,VIP!$A$2:$O11768,6,0)</f>
        <v>SI</v>
      </c>
      <c r="L131" s="110" t="s">
        <v>2430</v>
      </c>
      <c r="M131" s="109" t="s">
        <v>2473</v>
      </c>
      <c r="N131" s="106" t="s">
        <v>2481</v>
      </c>
      <c r="O131" s="104" t="s">
        <v>2498</v>
      </c>
      <c r="P131" s="104"/>
      <c r="Q131" s="109" t="s">
        <v>2430</v>
      </c>
    </row>
    <row r="132" spans="1:17" ht="18" x14ac:dyDescent="0.25">
      <c r="A132" s="85" t="str">
        <f>VLOOKUP(E132,'LISTADO ATM'!$A$2:$C$894,3,0)</f>
        <v>DISTRITO NACIONAL</v>
      </c>
      <c r="B132" s="116" t="s">
        <v>2517</v>
      </c>
      <c r="C132" s="105">
        <v>44213.424722222226</v>
      </c>
      <c r="D132" s="104" t="s">
        <v>2477</v>
      </c>
      <c r="E132" s="100">
        <v>298</v>
      </c>
      <c r="F132" s="85" t="str">
        <f>VLOOKUP(E132,VIP!$A$2:$O11357,2,0)</f>
        <v>DRBR298</v>
      </c>
      <c r="G132" s="99" t="str">
        <f>VLOOKUP(E132,'LISTADO ATM'!$A$2:$B$893,2,0)</f>
        <v xml:space="preserve">ATM S/M Aprezio Engombe </v>
      </c>
      <c r="H132" s="99" t="str">
        <f>VLOOKUP(E132,VIP!$A$2:$O16278,7,FALSE)</f>
        <v>Si</v>
      </c>
      <c r="I132" s="99" t="str">
        <f>VLOOKUP(E132,VIP!$A$2:$O8243,8,FALSE)</f>
        <v>Si</v>
      </c>
      <c r="J132" s="99" t="str">
        <f>VLOOKUP(E132,VIP!$A$2:$O8193,8,FALSE)</f>
        <v>Si</v>
      </c>
      <c r="K132" s="99" t="str">
        <f>VLOOKUP(E132,VIP!$A$2:$O11767,6,0)</f>
        <v>NO</v>
      </c>
      <c r="L132" s="110" t="s">
        <v>2466</v>
      </c>
      <c r="M132" s="109" t="s">
        <v>2473</v>
      </c>
      <c r="N132" s="106" t="s">
        <v>2481</v>
      </c>
      <c r="O132" s="104" t="s">
        <v>2482</v>
      </c>
      <c r="P132" s="104"/>
      <c r="Q132" s="109" t="s">
        <v>2466</v>
      </c>
    </row>
    <row r="133" spans="1:17" ht="18" x14ac:dyDescent="0.25">
      <c r="A133" s="85" t="str">
        <f>VLOOKUP(E133,'LISTADO ATM'!$A$2:$C$894,3,0)</f>
        <v>SUR</v>
      </c>
      <c r="B133" s="116" t="s">
        <v>2516</v>
      </c>
      <c r="C133" s="105">
        <v>44213.427881944444</v>
      </c>
      <c r="D133" s="104" t="s">
        <v>2477</v>
      </c>
      <c r="E133" s="100">
        <v>512</v>
      </c>
      <c r="F133" s="85" t="str">
        <f>VLOOKUP(E133,VIP!$A$2:$O11356,2,0)</f>
        <v>DRBR512</v>
      </c>
      <c r="G133" s="99" t="str">
        <f>VLOOKUP(E133,'LISTADO ATM'!$A$2:$B$893,2,0)</f>
        <v>ATM Plaza Jesús Ferreira</v>
      </c>
      <c r="H133" s="99" t="str">
        <f>VLOOKUP(E133,VIP!$A$2:$O16277,7,FALSE)</f>
        <v>N/A</v>
      </c>
      <c r="I133" s="99" t="str">
        <f>VLOOKUP(E133,VIP!$A$2:$O8242,8,FALSE)</f>
        <v>N/A</v>
      </c>
      <c r="J133" s="99" t="str">
        <f>VLOOKUP(E133,VIP!$A$2:$O8192,8,FALSE)</f>
        <v>N/A</v>
      </c>
      <c r="K133" s="99" t="str">
        <f>VLOOKUP(E133,VIP!$A$2:$O11766,6,0)</f>
        <v>N/A</v>
      </c>
      <c r="L133" s="110" t="s">
        <v>2430</v>
      </c>
      <c r="M133" s="109" t="s">
        <v>2473</v>
      </c>
      <c r="N133" s="106" t="s">
        <v>2481</v>
      </c>
      <c r="O133" s="104" t="s">
        <v>2482</v>
      </c>
      <c r="P133" s="104"/>
      <c r="Q133" s="109" t="s">
        <v>2430</v>
      </c>
    </row>
    <row r="134" spans="1:17" ht="18" x14ac:dyDescent="0.25">
      <c r="A134" s="85" t="str">
        <f>VLOOKUP(E134,'LISTADO ATM'!$A$2:$C$894,3,0)</f>
        <v>DISTRITO NACIONAL</v>
      </c>
      <c r="B134" s="116" t="s">
        <v>2515</v>
      </c>
      <c r="C134" s="105">
        <v>44213.43304398148</v>
      </c>
      <c r="D134" s="104" t="s">
        <v>2477</v>
      </c>
      <c r="E134" s="100">
        <v>721</v>
      </c>
      <c r="F134" s="85" t="str">
        <f>VLOOKUP(E134,VIP!$A$2:$O11355,2,0)</f>
        <v>DRBR23A</v>
      </c>
      <c r="G134" s="99" t="str">
        <f>VLOOKUP(E134,'LISTADO ATM'!$A$2:$B$893,2,0)</f>
        <v xml:space="preserve">ATM Oficina Charles de Gaulle II </v>
      </c>
      <c r="H134" s="99" t="str">
        <f>VLOOKUP(E134,VIP!$A$2:$O16276,7,FALSE)</f>
        <v>Si</v>
      </c>
      <c r="I134" s="99" t="str">
        <f>VLOOKUP(E134,VIP!$A$2:$O8241,8,FALSE)</f>
        <v>Si</v>
      </c>
      <c r="J134" s="99" t="str">
        <f>VLOOKUP(E134,VIP!$A$2:$O8191,8,FALSE)</f>
        <v>Si</v>
      </c>
      <c r="K134" s="99" t="str">
        <f>VLOOKUP(E134,VIP!$A$2:$O11765,6,0)</f>
        <v>NO</v>
      </c>
      <c r="L134" s="110" t="s">
        <v>2430</v>
      </c>
      <c r="M134" s="109" t="s">
        <v>2473</v>
      </c>
      <c r="N134" s="106" t="s">
        <v>2481</v>
      </c>
      <c r="O134" s="104" t="s">
        <v>2482</v>
      </c>
      <c r="P134" s="104"/>
      <c r="Q134" s="109" t="s">
        <v>2430</v>
      </c>
    </row>
    <row r="135" spans="1:17" ht="18" x14ac:dyDescent="0.25">
      <c r="A135" s="85" t="str">
        <f>VLOOKUP(E135,'LISTADO ATM'!$A$2:$C$894,3,0)</f>
        <v>DISTRITO NACIONAL</v>
      </c>
      <c r="B135" s="116" t="s">
        <v>2514</v>
      </c>
      <c r="C135" s="105">
        <v>44213.435393518521</v>
      </c>
      <c r="D135" s="104" t="s">
        <v>2189</v>
      </c>
      <c r="E135" s="100">
        <v>541</v>
      </c>
      <c r="F135" s="85" t="str">
        <f>VLOOKUP(E135,VIP!$A$2:$O11354,2,0)</f>
        <v>DRBR541</v>
      </c>
      <c r="G135" s="99" t="str">
        <f>VLOOKUP(E135,'LISTADO ATM'!$A$2:$B$893,2,0)</f>
        <v xml:space="preserve">ATM Oficina Sambil II </v>
      </c>
      <c r="H135" s="99" t="str">
        <f>VLOOKUP(E135,VIP!$A$2:$O16275,7,FALSE)</f>
        <v>Si</v>
      </c>
      <c r="I135" s="99" t="str">
        <f>VLOOKUP(E135,VIP!$A$2:$O8240,8,FALSE)</f>
        <v>Si</v>
      </c>
      <c r="J135" s="99" t="str">
        <f>VLOOKUP(E135,VIP!$A$2:$O8190,8,FALSE)</f>
        <v>Si</v>
      </c>
      <c r="K135" s="99" t="str">
        <f>VLOOKUP(E135,VIP!$A$2:$O11764,6,0)</f>
        <v>SI</v>
      </c>
      <c r="L135" s="110" t="s">
        <v>2463</v>
      </c>
      <c r="M135" s="109" t="s">
        <v>2473</v>
      </c>
      <c r="N135" s="106" t="s">
        <v>2481</v>
      </c>
      <c r="O135" s="104" t="s">
        <v>2483</v>
      </c>
      <c r="P135" s="104"/>
      <c r="Q135" s="109" t="s">
        <v>2463</v>
      </c>
    </row>
    <row r="136" spans="1:17" ht="18" x14ac:dyDescent="0.25">
      <c r="A136" s="85" t="str">
        <f>VLOOKUP(E136,'LISTADO ATM'!$A$2:$C$894,3,0)</f>
        <v>SUR</v>
      </c>
      <c r="B136" s="116" t="s">
        <v>2570</v>
      </c>
      <c r="C136" s="105">
        <v>44213.48238425926</v>
      </c>
      <c r="D136" s="104" t="s">
        <v>2189</v>
      </c>
      <c r="E136" s="100">
        <v>342</v>
      </c>
      <c r="F136" s="85" t="str">
        <f>VLOOKUP(E136,VIP!$A$2:$O11402,2,0)</f>
        <v>DRBR342</v>
      </c>
      <c r="G136" s="99" t="str">
        <f>VLOOKUP(E136,'LISTADO ATM'!$A$2:$B$893,2,0)</f>
        <v>ATM Oficina Obras Públicas Azua</v>
      </c>
      <c r="H136" s="99" t="str">
        <f>VLOOKUP(E136,VIP!$A$2:$O16323,7,FALSE)</f>
        <v>Si</v>
      </c>
      <c r="I136" s="99" t="str">
        <f>VLOOKUP(E136,VIP!$A$2:$O8288,8,FALSE)</f>
        <v>Si</v>
      </c>
      <c r="J136" s="99" t="str">
        <f>VLOOKUP(E136,VIP!$A$2:$O8238,8,FALSE)</f>
        <v>Si</v>
      </c>
      <c r="K136" s="99" t="str">
        <f>VLOOKUP(E136,VIP!$A$2:$O11812,6,0)</f>
        <v>SI</v>
      </c>
      <c r="L136" s="110" t="s">
        <v>2463</v>
      </c>
      <c r="M136" s="109" t="s">
        <v>2473</v>
      </c>
      <c r="N136" s="106" t="s">
        <v>2481</v>
      </c>
      <c r="O136" s="104" t="s">
        <v>2483</v>
      </c>
      <c r="P136" s="104"/>
      <c r="Q136" s="109" t="s">
        <v>2463</v>
      </c>
    </row>
    <row r="137" spans="1:17" ht="18" x14ac:dyDescent="0.25">
      <c r="A137" s="85" t="str">
        <f>VLOOKUP(E137,'LISTADO ATM'!$A$2:$C$894,3,0)</f>
        <v>NORTE</v>
      </c>
      <c r="B137" s="116" t="s">
        <v>2569</v>
      </c>
      <c r="C137" s="105">
        <v>44213.484363425923</v>
      </c>
      <c r="D137" s="104" t="s">
        <v>2190</v>
      </c>
      <c r="E137" s="100">
        <v>304</v>
      </c>
      <c r="F137" s="85" t="str">
        <f>VLOOKUP(E137,VIP!$A$2:$O11401,2,0)</f>
        <v>DRBR304</v>
      </c>
      <c r="G137" s="99" t="str">
        <f>VLOOKUP(E137,'LISTADO ATM'!$A$2:$B$893,2,0)</f>
        <v xml:space="preserve">ATM Multicentro La Sirena Estrella Sadhala </v>
      </c>
      <c r="H137" s="99" t="str">
        <f>VLOOKUP(E137,VIP!$A$2:$O16322,7,FALSE)</f>
        <v>Si</v>
      </c>
      <c r="I137" s="99" t="str">
        <f>VLOOKUP(E137,VIP!$A$2:$O8287,8,FALSE)</f>
        <v>Si</v>
      </c>
      <c r="J137" s="99" t="str">
        <f>VLOOKUP(E137,VIP!$A$2:$O8237,8,FALSE)</f>
        <v>Si</v>
      </c>
      <c r="K137" s="99" t="str">
        <f>VLOOKUP(E137,VIP!$A$2:$O11811,6,0)</f>
        <v>NO</v>
      </c>
      <c r="L137" s="110" t="s">
        <v>2463</v>
      </c>
      <c r="M137" s="109" t="s">
        <v>2473</v>
      </c>
      <c r="N137" s="106" t="s">
        <v>2481</v>
      </c>
      <c r="O137" s="104" t="s">
        <v>2512</v>
      </c>
      <c r="P137" s="104"/>
      <c r="Q137" s="109" t="s">
        <v>2463</v>
      </c>
    </row>
    <row r="138" spans="1:17" ht="18" x14ac:dyDescent="0.25">
      <c r="A138" s="85" t="str">
        <f>VLOOKUP(E138,'LISTADO ATM'!$A$2:$C$894,3,0)</f>
        <v>DISTRITO NACIONAL</v>
      </c>
      <c r="B138" s="116" t="s">
        <v>2568</v>
      </c>
      <c r="C138" s="105">
        <v>44213.491018518522</v>
      </c>
      <c r="D138" s="104" t="s">
        <v>2189</v>
      </c>
      <c r="E138" s="100">
        <v>966</v>
      </c>
      <c r="F138" s="85" t="str">
        <f>VLOOKUP(E138,VIP!$A$2:$O11400,2,0)</f>
        <v>DRBR966</v>
      </c>
      <c r="G138" s="99" t="str">
        <f>VLOOKUP(E138,'LISTADO ATM'!$A$2:$B$893,2,0)</f>
        <v>ATM Centro Medico Real</v>
      </c>
      <c r="H138" s="99" t="str">
        <f>VLOOKUP(E138,VIP!$A$2:$O16321,7,FALSE)</f>
        <v>Si</v>
      </c>
      <c r="I138" s="99" t="str">
        <f>VLOOKUP(E138,VIP!$A$2:$O8286,8,FALSE)</f>
        <v>Si</v>
      </c>
      <c r="J138" s="99" t="str">
        <f>VLOOKUP(E138,VIP!$A$2:$O8236,8,FALSE)</f>
        <v>Si</v>
      </c>
      <c r="K138" s="99" t="str">
        <f>VLOOKUP(E138,VIP!$A$2:$O11810,6,0)</f>
        <v>NO</v>
      </c>
      <c r="L138" s="110" t="s">
        <v>2228</v>
      </c>
      <c r="M138" s="109" t="s">
        <v>2473</v>
      </c>
      <c r="N138" s="106" t="s">
        <v>2481</v>
      </c>
      <c r="O138" s="104" t="s">
        <v>2483</v>
      </c>
      <c r="P138" s="104"/>
      <c r="Q138" s="109" t="s">
        <v>2228</v>
      </c>
    </row>
    <row r="139" spans="1:17" ht="18" x14ac:dyDescent="0.25">
      <c r="A139" s="85" t="str">
        <f>VLOOKUP(E139,'LISTADO ATM'!$A$2:$C$894,3,0)</f>
        <v>ESTE</v>
      </c>
      <c r="B139" s="116" t="s">
        <v>2567</v>
      </c>
      <c r="C139" s="105">
        <v>44213.49690972222</v>
      </c>
      <c r="D139" s="104" t="s">
        <v>2189</v>
      </c>
      <c r="E139" s="100">
        <v>27</v>
      </c>
      <c r="F139" s="85" t="str">
        <f>VLOOKUP(E139,VIP!$A$2:$O11399,2,0)</f>
        <v>DRBR027</v>
      </c>
      <c r="G139" s="99" t="str">
        <f>VLOOKUP(E139,'LISTADO ATM'!$A$2:$B$893,2,0)</f>
        <v>ATM Oficina El Seibo II</v>
      </c>
      <c r="H139" s="99" t="str">
        <f>VLOOKUP(E139,VIP!$A$2:$O16320,7,FALSE)</f>
        <v>Si</v>
      </c>
      <c r="I139" s="99" t="str">
        <f>VLOOKUP(E139,VIP!$A$2:$O8285,8,FALSE)</f>
        <v>Si</v>
      </c>
      <c r="J139" s="99" t="str">
        <f>VLOOKUP(E139,VIP!$A$2:$O8235,8,FALSE)</f>
        <v>Si</v>
      </c>
      <c r="K139" s="99" t="str">
        <f>VLOOKUP(E139,VIP!$A$2:$O11809,6,0)</f>
        <v>NO</v>
      </c>
      <c r="L139" s="110" t="s">
        <v>2228</v>
      </c>
      <c r="M139" s="109" t="s">
        <v>2473</v>
      </c>
      <c r="N139" s="106" t="s">
        <v>2481</v>
      </c>
      <c r="O139" s="104" t="s">
        <v>2483</v>
      </c>
      <c r="P139" s="104"/>
      <c r="Q139" s="109" t="s">
        <v>2228</v>
      </c>
    </row>
    <row r="140" spans="1:17" ht="18" x14ac:dyDescent="0.25">
      <c r="A140" s="85" t="str">
        <f>VLOOKUP(E140,'LISTADO ATM'!$A$2:$C$894,3,0)</f>
        <v>SUR</v>
      </c>
      <c r="B140" s="116" t="s">
        <v>2566</v>
      </c>
      <c r="C140" s="105">
        <v>44213.503611111111</v>
      </c>
      <c r="D140" s="104" t="s">
        <v>2496</v>
      </c>
      <c r="E140" s="100">
        <v>45</v>
      </c>
      <c r="F140" s="85" t="str">
        <f>VLOOKUP(E140,VIP!$A$2:$O11398,2,0)</f>
        <v>DRBR045</v>
      </c>
      <c r="G140" s="99" t="str">
        <f>VLOOKUP(E140,'LISTADO ATM'!$A$2:$B$893,2,0)</f>
        <v xml:space="preserve">ATM Oficina Tamayo </v>
      </c>
      <c r="H140" s="99" t="str">
        <f>VLOOKUP(E140,VIP!$A$2:$O16319,7,FALSE)</f>
        <v>Si</v>
      </c>
      <c r="I140" s="99" t="str">
        <f>VLOOKUP(E140,VIP!$A$2:$O8284,8,FALSE)</f>
        <v>Si</v>
      </c>
      <c r="J140" s="99" t="str">
        <f>VLOOKUP(E140,VIP!$A$2:$O8234,8,FALSE)</f>
        <v>Si</v>
      </c>
      <c r="K140" s="99" t="str">
        <f>VLOOKUP(E140,VIP!$A$2:$O11808,6,0)</f>
        <v>SI</v>
      </c>
      <c r="L140" s="110" t="s">
        <v>2430</v>
      </c>
      <c r="M140" s="109" t="s">
        <v>2473</v>
      </c>
      <c r="N140" s="106" t="s">
        <v>2481</v>
      </c>
      <c r="O140" s="104" t="s">
        <v>2498</v>
      </c>
      <c r="P140" s="104"/>
      <c r="Q140" s="109" t="s">
        <v>2430</v>
      </c>
    </row>
    <row r="141" spans="1:17" ht="18" x14ac:dyDescent="0.25">
      <c r="A141" s="85" t="str">
        <f>VLOOKUP(E141,'LISTADO ATM'!$A$2:$C$894,3,0)</f>
        <v>NORTE</v>
      </c>
      <c r="B141" s="116" t="s">
        <v>2565</v>
      </c>
      <c r="C141" s="105">
        <v>44213.512071759258</v>
      </c>
      <c r="D141" s="104" t="s">
        <v>2502</v>
      </c>
      <c r="E141" s="100">
        <v>383</v>
      </c>
      <c r="F141" s="85" t="str">
        <f>VLOOKUP(E141,VIP!$A$2:$O11397,2,0)</f>
        <v>DRBR383</v>
      </c>
      <c r="G141" s="99" t="str">
        <f>VLOOKUP(E141,'LISTADO ATM'!$A$2:$B$893,2,0)</f>
        <v>ATM S/M Daniel (Dajabón)</v>
      </c>
      <c r="H141" s="99" t="str">
        <f>VLOOKUP(E141,VIP!$A$2:$O16318,7,FALSE)</f>
        <v>N/A</v>
      </c>
      <c r="I141" s="99" t="str">
        <f>VLOOKUP(E141,VIP!$A$2:$O8283,8,FALSE)</f>
        <v>N/A</v>
      </c>
      <c r="J141" s="99" t="str">
        <f>VLOOKUP(E141,VIP!$A$2:$O8233,8,FALSE)</f>
        <v>N/A</v>
      </c>
      <c r="K141" s="99" t="str">
        <f>VLOOKUP(E141,VIP!$A$2:$O11807,6,0)</f>
        <v>N/A</v>
      </c>
      <c r="L141" s="110" t="s">
        <v>2466</v>
      </c>
      <c r="M141" s="109" t="s">
        <v>2473</v>
      </c>
      <c r="N141" s="106" t="s">
        <v>2481</v>
      </c>
      <c r="O141" s="104" t="s">
        <v>2500</v>
      </c>
      <c r="P141" s="104"/>
      <c r="Q141" s="109" t="s">
        <v>2466</v>
      </c>
    </row>
    <row r="142" spans="1:17" ht="18" x14ac:dyDescent="0.25">
      <c r="A142" s="85" t="str">
        <f>VLOOKUP(E142,'LISTADO ATM'!$A$2:$C$894,3,0)</f>
        <v>DISTRITO NACIONAL</v>
      </c>
      <c r="B142" s="116" t="s">
        <v>2564</v>
      </c>
      <c r="C142" s="105">
        <v>44213.514016203706</v>
      </c>
      <c r="D142" s="104" t="s">
        <v>2496</v>
      </c>
      <c r="E142" s="100">
        <v>567</v>
      </c>
      <c r="F142" s="85" t="str">
        <f>VLOOKUP(E142,VIP!$A$2:$O11396,2,0)</f>
        <v>DRBR015</v>
      </c>
      <c r="G142" s="99" t="str">
        <f>VLOOKUP(E142,'LISTADO ATM'!$A$2:$B$893,2,0)</f>
        <v xml:space="preserve">ATM Oficina Máximo Gómez </v>
      </c>
      <c r="H142" s="99" t="str">
        <f>VLOOKUP(E142,VIP!$A$2:$O16317,7,FALSE)</f>
        <v>Si</v>
      </c>
      <c r="I142" s="99" t="str">
        <f>VLOOKUP(E142,VIP!$A$2:$O8282,8,FALSE)</f>
        <v>Si</v>
      </c>
      <c r="J142" s="99" t="str">
        <f>VLOOKUP(E142,VIP!$A$2:$O8232,8,FALSE)</f>
        <v>Si</v>
      </c>
      <c r="K142" s="99" t="str">
        <f>VLOOKUP(E142,VIP!$A$2:$O11806,6,0)</f>
        <v>NO</v>
      </c>
      <c r="L142" s="110" t="s">
        <v>2466</v>
      </c>
      <c r="M142" s="109" t="s">
        <v>2473</v>
      </c>
      <c r="N142" s="106" t="s">
        <v>2481</v>
      </c>
      <c r="O142" s="104" t="s">
        <v>2498</v>
      </c>
      <c r="P142" s="104"/>
      <c r="Q142" s="109" t="s">
        <v>2466</v>
      </c>
    </row>
    <row r="143" spans="1:17" ht="18" x14ac:dyDescent="0.25">
      <c r="A143" s="85" t="str">
        <f>VLOOKUP(E143,'LISTADO ATM'!$A$2:$C$894,3,0)</f>
        <v>ESTE</v>
      </c>
      <c r="B143" s="116" t="s">
        <v>2563</v>
      </c>
      <c r="C143" s="105">
        <v>44213.554988425924</v>
      </c>
      <c r="D143" s="104" t="s">
        <v>2477</v>
      </c>
      <c r="E143" s="100">
        <v>838</v>
      </c>
      <c r="F143" s="85" t="str">
        <f>VLOOKUP(E143,VIP!$A$2:$O11395,2,0)</f>
        <v>DRBR838</v>
      </c>
      <c r="G143" s="99" t="str">
        <f>VLOOKUP(E143,'LISTADO ATM'!$A$2:$B$893,2,0)</f>
        <v xml:space="preserve">ATM UNP Consuelo </v>
      </c>
      <c r="H143" s="99" t="str">
        <f>VLOOKUP(E143,VIP!$A$2:$O16316,7,FALSE)</f>
        <v>Si</v>
      </c>
      <c r="I143" s="99" t="str">
        <f>VLOOKUP(E143,VIP!$A$2:$O8281,8,FALSE)</f>
        <v>Si</v>
      </c>
      <c r="J143" s="99" t="str">
        <f>VLOOKUP(E143,VIP!$A$2:$O8231,8,FALSE)</f>
        <v>Si</v>
      </c>
      <c r="K143" s="99" t="str">
        <f>VLOOKUP(E143,VIP!$A$2:$O11805,6,0)</f>
        <v>NO</v>
      </c>
      <c r="L143" s="110" t="s">
        <v>2430</v>
      </c>
      <c r="M143" s="109" t="s">
        <v>2473</v>
      </c>
      <c r="N143" s="106" t="s">
        <v>2481</v>
      </c>
      <c r="O143" s="104" t="s">
        <v>2482</v>
      </c>
      <c r="P143" s="104"/>
      <c r="Q143" s="109" t="s">
        <v>2430</v>
      </c>
    </row>
    <row r="144" spans="1:17" ht="18" x14ac:dyDescent="0.25">
      <c r="A144" s="85" t="str">
        <f>VLOOKUP(E144,'LISTADO ATM'!$A$2:$C$894,3,0)</f>
        <v>NORTE</v>
      </c>
      <c r="B144" s="116" t="s">
        <v>2562</v>
      </c>
      <c r="C144" s="105">
        <v>44213.556504629632</v>
      </c>
      <c r="D144" s="104" t="s">
        <v>2496</v>
      </c>
      <c r="E144" s="100">
        <v>857</v>
      </c>
      <c r="F144" s="85" t="str">
        <f>VLOOKUP(E144,VIP!$A$2:$O11394,2,0)</f>
        <v>DRBR857</v>
      </c>
      <c r="G144" s="99" t="str">
        <f>VLOOKUP(E144,'LISTADO ATM'!$A$2:$B$893,2,0)</f>
        <v xml:space="preserve">ATM Oficina Los Alamos </v>
      </c>
      <c r="H144" s="99" t="str">
        <f>VLOOKUP(E144,VIP!$A$2:$O16315,7,FALSE)</f>
        <v>Si</v>
      </c>
      <c r="I144" s="99" t="str">
        <f>VLOOKUP(E144,VIP!$A$2:$O8280,8,FALSE)</f>
        <v>Si</v>
      </c>
      <c r="J144" s="99" t="str">
        <f>VLOOKUP(E144,VIP!$A$2:$O8230,8,FALSE)</f>
        <v>Si</v>
      </c>
      <c r="K144" s="99" t="str">
        <f>VLOOKUP(E144,VIP!$A$2:$O11804,6,0)</f>
        <v>NO</v>
      </c>
      <c r="L144" s="110" t="s">
        <v>2430</v>
      </c>
      <c r="M144" s="109" t="s">
        <v>2473</v>
      </c>
      <c r="N144" s="106" t="s">
        <v>2481</v>
      </c>
      <c r="O144" s="104" t="s">
        <v>2498</v>
      </c>
      <c r="P144" s="104"/>
      <c r="Q144" s="109" t="s">
        <v>2430</v>
      </c>
    </row>
    <row r="145" spans="1:17" ht="18" x14ac:dyDescent="0.25">
      <c r="A145" s="85" t="str">
        <f>VLOOKUP(E145,'LISTADO ATM'!$A$2:$C$894,3,0)</f>
        <v>DISTRITO NACIONAL</v>
      </c>
      <c r="B145" s="116" t="s">
        <v>2561</v>
      </c>
      <c r="C145" s="105">
        <v>44213.559953703705</v>
      </c>
      <c r="D145" s="104" t="s">
        <v>2477</v>
      </c>
      <c r="E145" s="100">
        <v>875</v>
      </c>
      <c r="F145" s="85" t="str">
        <f>VLOOKUP(E145,VIP!$A$2:$O11393,2,0)</f>
        <v>DRBR875</v>
      </c>
      <c r="G145" s="99" t="str">
        <f>VLOOKUP(E145,'LISTADO ATM'!$A$2:$B$893,2,0)</f>
        <v xml:space="preserve">ATM Texaco Aut. Duarte KM 14 1/2 (Los Alcarrizos) </v>
      </c>
      <c r="H145" s="99" t="str">
        <f>VLOOKUP(E145,VIP!$A$2:$O16314,7,FALSE)</f>
        <v>Si</v>
      </c>
      <c r="I145" s="99" t="str">
        <f>VLOOKUP(E145,VIP!$A$2:$O8279,8,FALSE)</f>
        <v>Si</v>
      </c>
      <c r="J145" s="99" t="str">
        <f>VLOOKUP(E145,VIP!$A$2:$O8229,8,FALSE)</f>
        <v>Si</v>
      </c>
      <c r="K145" s="99" t="str">
        <f>VLOOKUP(E145,VIP!$A$2:$O11803,6,0)</f>
        <v>NO</v>
      </c>
      <c r="L145" s="110" t="s">
        <v>2430</v>
      </c>
      <c r="M145" s="109" t="s">
        <v>2473</v>
      </c>
      <c r="N145" s="106" t="s">
        <v>2481</v>
      </c>
      <c r="O145" s="104" t="s">
        <v>2482</v>
      </c>
      <c r="P145" s="104"/>
      <c r="Q145" s="109" t="s">
        <v>2430</v>
      </c>
    </row>
    <row r="146" spans="1:17" ht="18" x14ac:dyDescent="0.25">
      <c r="A146" s="85" t="str">
        <f>VLOOKUP(E146,'LISTADO ATM'!$A$2:$C$894,3,0)</f>
        <v>ESTE</v>
      </c>
      <c r="B146" s="116" t="s">
        <v>2560</v>
      </c>
      <c r="C146" s="105">
        <v>44213.566365740742</v>
      </c>
      <c r="D146" s="104" t="s">
        <v>2477</v>
      </c>
      <c r="E146" s="100">
        <v>159</v>
      </c>
      <c r="F146" s="85" t="str">
        <f>VLOOKUP(E146,VIP!$A$2:$O11392,2,0)</f>
        <v>DRBR159</v>
      </c>
      <c r="G146" s="99" t="str">
        <f>VLOOKUP(E146,'LISTADO ATM'!$A$2:$B$893,2,0)</f>
        <v xml:space="preserve">ATM Hotel Dreams Bayahibe I </v>
      </c>
      <c r="H146" s="99" t="str">
        <f>VLOOKUP(E146,VIP!$A$2:$O16313,7,FALSE)</f>
        <v>Si</v>
      </c>
      <c r="I146" s="99" t="str">
        <f>VLOOKUP(E146,VIP!$A$2:$O8278,8,FALSE)</f>
        <v>Si</v>
      </c>
      <c r="J146" s="99" t="str">
        <f>VLOOKUP(E146,VIP!$A$2:$O8228,8,FALSE)</f>
        <v>Si</v>
      </c>
      <c r="K146" s="99" t="str">
        <f>VLOOKUP(E146,VIP!$A$2:$O11802,6,0)</f>
        <v>NO</v>
      </c>
      <c r="L146" s="110" t="s">
        <v>2466</v>
      </c>
      <c r="M146" s="109" t="s">
        <v>2473</v>
      </c>
      <c r="N146" s="106" t="s">
        <v>2481</v>
      </c>
      <c r="O146" s="104" t="s">
        <v>2482</v>
      </c>
      <c r="P146" s="104"/>
      <c r="Q146" s="109" t="s">
        <v>2466</v>
      </c>
    </row>
    <row r="147" spans="1:17" ht="18" x14ac:dyDescent="0.25">
      <c r="A147" s="85" t="str">
        <f>VLOOKUP(E147,'LISTADO ATM'!$A$2:$C$894,3,0)</f>
        <v>NORTE</v>
      </c>
      <c r="B147" s="116" t="s">
        <v>2559</v>
      </c>
      <c r="C147" s="105">
        <v>44213.568854166668</v>
      </c>
      <c r="D147" s="104" t="s">
        <v>2502</v>
      </c>
      <c r="E147" s="100">
        <v>189</v>
      </c>
      <c r="F147" s="85" t="str">
        <f>VLOOKUP(E147,VIP!$A$2:$O11391,2,0)</f>
        <v>DRBR189</v>
      </c>
      <c r="G147" s="99" t="str">
        <f>VLOOKUP(E147,'LISTADO ATM'!$A$2:$B$893,2,0)</f>
        <v xml:space="preserve">ATM Comando Regional Cibao Central P.N. </v>
      </c>
      <c r="H147" s="99" t="str">
        <f>VLOOKUP(E147,VIP!$A$2:$O16312,7,FALSE)</f>
        <v>Si</v>
      </c>
      <c r="I147" s="99" t="str">
        <f>VLOOKUP(E147,VIP!$A$2:$O8277,8,FALSE)</f>
        <v>Si</v>
      </c>
      <c r="J147" s="99" t="str">
        <f>VLOOKUP(E147,VIP!$A$2:$O8227,8,FALSE)</f>
        <v>Si</v>
      </c>
      <c r="K147" s="99" t="str">
        <f>VLOOKUP(E147,VIP!$A$2:$O11801,6,0)</f>
        <v>NO</v>
      </c>
      <c r="L147" s="110" t="s">
        <v>2430</v>
      </c>
      <c r="M147" s="109" t="s">
        <v>2473</v>
      </c>
      <c r="N147" s="106" t="s">
        <v>2481</v>
      </c>
      <c r="O147" s="104" t="s">
        <v>2500</v>
      </c>
      <c r="P147" s="104"/>
      <c r="Q147" s="109" t="s">
        <v>2430</v>
      </c>
    </row>
    <row r="148" spans="1:17" ht="18" x14ac:dyDescent="0.25">
      <c r="A148" s="85" t="str">
        <f>VLOOKUP(E148,'LISTADO ATM'!$A$2:$C$894,3,0)</f>
        <v>DISTRITO NACIONAL</v>
      </c>
      <c r="B148" s="116" t="s">
        <v>2558</v>
      </c>
      <c r="C148" s="105">
        <v>44213.572835648149</v>
      </c>
      <c r="D148" s="104" t="s">
        <v>2477</v>
      </c>
      <c r="E148" s="100">
        <v>192</v>
      </c>
      <c r="F148" s="85" t="str">
        <f>VLOOKUP(E148,VIP!$A$2:$O11390,2,0)</f>
        <v>DRBR192</v>
      </c>
      <c r="G148" s="99" t="str">
        <f>VLOOKUP(E148,'LISTADO ATM'!$A$2:$B$893,2,0)</f>
        <v xml:space="preserve">ATM Autobanco Luperón II </v>
      </c>
      <c r="H148" s="99" t="str">
        <f>VLOOKUP(E148,VIP!$A$2:$O16311,7,FALSE)</f>
        <v>Si</v>
      </c>
      <c r="I148" s="99" t="str">
        <f>VLOOKUP(E148,VIP!$A$2:$O8276,8,FALSE)</f>
        <v>Si</v>
      </c>
      <c r="J148" s="99" t="str">
        <f>VLOOKUP(E148,VIP!$A$2:$O8226,8,FALSE)</f>
        <v>Si</v>
      </c>
      <c r="K148" s="99" t="str">
        <f>VLOOKUP(E148,VIP!$A$2:$O11800,6,0)</f>
        <v>NO</v>
      </c>
      <c r="L148" s="110" t="s">
        <v>2430</v>
      </c>
      <c r="M148" s="109" t="s">
        <v>2473</v>
      </c>
      <c r="N148" s="106" t="s">
        <v>2481</v>
      </c>
      <c r="O148" s="104" t="s">
        <v>2482</v>
      </c>
      <c r="P148" s="104"/>
      <c r="Q148" s="109" t="s">
        <v>2430</v>
      </c>
    </row>
    <row r="149" spans="1:17" ht="18" x14ac:dyDescent="0.25">
      <c r="A149" s="85" t="str">
        <f>VLOOKUP(E149,'LISTADO ATM'!$A$2:$C$894,3,0)</f>
        <v>SUR</v>
      </c>
      <c r="B149" s="116" t="s">
        <v>2557</v>
      </c>
      <c r="C149" s="105">
        <v>44213.577824074076</v>
      </c>
      <c r="D149" s="104" t="s">
        <v>2189</v>
      </c>
      <c r="E149" s="100">
        <v>751</v>
      </c>
      <c r="F149" s="85" t="str">
        <f>VLOOKUP(E149,VIP!$A$2:$O11389,2,0)</f>
        <v>DRBR751</v>
      </c>
      <c r="G149" s="99" t="str">
        <f>VLOOKUP(E149,'LISTADO ATM'!$A$2:$B$893,2,0)</f>
        <v>ATM Eco Petroleo Camilo</v>
      </c>
      <c r="H149" s="99" t="str">
        <f>VLOOKUP(E149,VIP!$A$2:$O16310,7,FALSE)</f>
        <v>N/A</v>
      </c>
      <c r="I149" s="99" t="str">
        <f>VLOOKUP(E149,VIP!$A$2:$O8275,8,FALSE)</f>
        <v>N/A</v>
      </c>
      <c r="J149" s="99" t="str">
        <f>VLOOKUP(E149,VIP!$A$2:$O8225,8,FALSE)</f>
        <v>N/A</v>
      </c>
      <c r="K149" s="99" t="str">
        <f>VLOOKUP(E149,VIP!$A$2:$O11799,6,0)</f>
        <v>N/A</v>
      </c>
      <c r="L149" s="110" t="s">
        <v>2254</v>
      </c>
      <c r="M149" s="109" t="s">
        <v>2473</v>
      </c>
      <c r="N149" s="106" t="s">
        <v>2481</v>
      </c>
      <c r="O149" s="104" t="s">
        <v>2483</v>
      </c>
      <c r="P149" s="104"/>
      <c r="Q149" s="109" t="s">
        <v>2254</v>
      </c>
    </row>
    <row r="150" spans="1:17" ht="18" x14ac:dyDescent="0.25">
      <c r="A150" s="85" t="str">
        <f>VLOOKUP(E150,'LISTADO ATM'!$A$2:$C$894,3,0)</f>
        <v>SUR</v>
      </c>
      <c r="B150" s="116" t="s">
        <v>2556</v>
      </c>
      <c r="C150" s="105">
        <v>44213.581956018519</v>
      </c>
      <c r="D150" s="104" t="s">
        <v>2477</v>
      </c>
      <c r="E150" s="100">
        <v>252</v>
      </c>
      <c r="F150" s="85" t="str">
        <f>VLOOKUP(E150,VIP!$A$2:$O11388,2,0)</f>
        <v>DRBR252</v>
      </c>
      <c r="G150" s="99" t="str">
        <f>VLOOKUP(E150,'LISTADO ATM'!$A$2:$B$893,2,0)</f>
        <v xml:space="preserve">ATM Banco Agrícola (Barahona) </v>
      </c>
      <c r="H150" s="99" t="str">
        <f>VLOOKUP(E150,VIP!$A$2:$O16309,7,FALSE)</f>
        <v>Si</v>
      </c>
      <c r="I150" s="99" t="str">
        <f>VLOOKUP(E150,VIP!$A$2:$O8274,8,FALSE)</f>
        <v>Si</v>
      </c>
      <c r="J150" s="99" t="str">
        <f>VLOOKUP(E150,VIP!$A$2:$O8224,8,FALSE)</f>
        <v>Si</v>
      </c>
      <c r="K150" s="99" t="str">
        <f>VLOOKUP(E150,VIP!$A$2:$O11798,6,0)</f>
        <v>NO</v>
      </c>
      <c r="L150" s="110" t="s">
        <v>2430</v>
      </c>
      <c r="M150" s="109" t="s">
        <v>2473</v>
      </c>
      <c r="N150" s="106" t="s">
        <v>2481</v>
      </c>
      <c r="O150" s="104" t="s">
        <v>2482</v>
      </c>
      <c r="P150" s="104"/>
      <c r="Q150" s="109" t="s">
        <v>2430</v>
      </c>
    </row>
    <row r="151" spans="1:17" ht="18" x14ac:dyDescent="0.25">
      <c r="A151" s="85" t="str">
        <f>VLOOKUP(E151,'LISTADO ATM'!$A$2:$C$894,3,0)</f>
        <v>ESTE</v>
      </c>
      <c r="B151" s="116" t="s">
        <v>2555</v>
      </c>
      <c r="C151" s="105">
        <v>44213.582615740743</v>
      </c>
      <c r="D151" s="104" t="s">
        <v>2189</v>
      </c>
      <c r="E151" s="100">
        <v>385</v>
      </c>
      <c r="F151" s="85" t="str">
        <f>VLOOKUP(E151,VIP!$A$2:$O11387,2,0)</f>
        <v>DRBR385</v>
      </c>
      <c r="G151" s="99" t="str">
        <f>VLOOKUP(E151,'LISTADO ATM'!$A$2:$B$893,2,0)</f>
        <v xml:space="preserve">ATM Plaza Verón I </v>
      </c>
      <c r="H151" s="99" t="str">
        <f>VLOOKUP(E151,VIP!$A$2:$O16308,7,FALSE)</f>
        <v>Si</v>
      </c>
      <c r="I151" s="99" t="str">
        <f>VLOOKUP(E151,VIP!$A$2:$O8273,8,FALSE)</f>
        <v>Si</v>
      </c>
      <c r="J151" s="99" t="str">
        <f>VLOOKUP(E151,VIP!$A$2:$O8223,8,FALSE)</f>
        <v>Si</v>
      </c>
      <c r="K151" s="99" t="str">
        <f>VLOOKUP(E151,VIP!$A$2:$O11797,6,0)</f>
        <v>NO</v>
      </c>
      <c r="L151" s="110" t="s">
        <v>2228</v>
      </c>
      <c r="M151" s="109" t="s">
        <v>2473</v>
      </c>
      <c r="N151" s="106" t="s">
        <v>2481</v>
      </c>
      <c r="O151" s="104" t="s">
        <v>2483</v>
      </c>
      <c r="P151" s="104"/>
      <c r="Q151" s="109" t="s">
        <v>2228</v>
      </c>
    </row>
    <row r="152" spans="1:17" ht="18" x14ac:dyDescent="0.25">
      <c r="A152" s="85" t="str">
        <f>VLOOKUP(E152,'LISTADO ATM'!$A$2:$C$894,3,0)</f>
        <v>NORTE</v>
      </c>
      <c r="B152" s="116" t="s">
        <v>2554</v>
      </c>
      <c r="C152" s="105">
        <v>44213.587372685186</v>
      </c>
      <c r="D152" s="104" t="s">
        <v>2190</v>
      </c>
      <c r="E152" s="100">
        <v>64</v>
      </c>
      <c r="F152" s="85" t="str">
        <f>VLOOKUP(E152,VIP!$A$2:$O11386,2,0)</f>
        <v>DRBR064</v>
      </c>
      <c r="G152" s="99" t="str">
        <f>VLOOKUP(E152,'LISTADO ATM'!$A$2:$B$893,2,0)</f>
        <v xml:space="preserve">ATM COOPALINA (Cotuí) </v>
      </c>
      <c r="H152" s="99" t="str">
        <f>VLOOKUP(E152,VIP!$A$2:$O16307,7,FALSE)</f>
        <v>Si</v>
      </c>
      <c r="I152" s="99" t="str">
        <f>VLOOKUP(E152,VIP!$A$2:$O8272,8,FALSE)</f>
        <v>Si</v>
      </c>
      <c r="J152" s="99" t="str">
        <f>VLOOKUP(E152,VIP!$A$2:$O8222,8,FALSE)</f>
        <v>Si</v>
      </c>
      <c r="K152" s="99" t="str">
        <f>VLOOKUP(E152,VIP!$A$2:$O11796,6,0)</f>
        <v>NO</v>
      </c>
      <c r="L152" s="110" t="s">
        <v>2254</v>
      </c>
      <c r="M152" s="109" t="s">
        <v>2473</v>
      </c>
      <c r="N152" s="106" t="s">
        <v>2481</v>
      </c>
      <c r="O152" s="104" t="s">
        <v>2512</v>
      </c>
      <c r="P152" s="104"/>
      <c r="Q152" s="109" t="s">
        <v>2254</v>
      </c>
    </row>
    <row r="153" spans="1:17" ht="18" x14ac:dyDescent="0.25">
      <c r="A153" s="85" t="str">
        <f>VLOOKUP(E153,'LISTADO ATM'!$A$2:$C$894,3,0)</f>
        <v>DISTRITO NACIONAL</v>
      </c>
      <c r="B153" s="116" t="s">
        <v>2553</v>
      </c>
      <c r="C153" s="105">
        <v>44213.589224537034</v>
      </c>
      <c r="D153" s="104" t="s">
        <v>2189</v>
      </c>
      <c r="E153" s="100">
        <v>175</v>
      </c>
      <c r="F153" s="85" t="str">
        <f>VLOOKUP(E153,VIP!$A$2:$O11385,2,0)</f>
        <v>DRBR175</v>
      </c>
      <c r="G153" s="99" t="str">
        <f>VLOOKUP(E153,'LISTADO ATM'!$A$2:$B$893,2,0)</f>
        <v xml:space="preserve">ATM Dirección de Ingeniería </v>
      </c>
      <c r="H153" s="99" t="str">
        <f>VLOOKUP(E153,VIP!$A$2:$O16306,7,FALSE)</f>
        <v>Si</v>
      </c>
      <c r="I153" s="99" t="str">
        <f>VLOOKUP(E153,VIP!$A$2:$O8271,8,FALSE)</f>
        <v>No</v>
      </c>
      <c r="J153" s="99" t="str">
        <f>VLOOKUP(E153,VIP!$A$2:$O8221,8,FALSE)</f>
        <v>No</v>
      </c>
      <c r="K153" s="99" t="str">
        <f>VLOOKUP(E153,VIP!$A$2:$O11795,6,0)</f>
        <v>NO</v>
      </c>
      <c r="L153" s="110" t="s">
        <v>2254</v>
      </c>
      <c r="M153" s="109" t="s">
        <v>2473</v>
      </c>
      <c r="N153" s="106" t="s">
        <v>2481</v>
      </c>
      <c r="O153" s="104" t="s">
        <v>2483</v>
      </c>
      <c r="P153" s="104"/>
      <c r="Q153" s="109" t="s">
        <v>2254</v>
      </c>
    </row>
    <row r="154" spans="1:17" ht="18" x14ac:dyDescent="0.25">
      <c r="A154" s="85" t="str">
        <f>VLOOKUP(E154,'LISTADO ATM'!$A$2:$C$894,3,0)</f>
        <v>DISTRITO NACIONAL</v>
      </c>
      <c r="B154" s="116" t="s">
        <v>2552</v>
      </c>
      <c r="C154" s="105">
        <v>44213.589884259258</v>
      </c>
      <c r="D154" s="104" t="s">
        <v>2477</v>
      </c>
      <c r="E154" s="100">
        <v>406</v>
      </c>
      <c r="F154" s="85" t="str">
        <f>VLOOKUP(E154,VIP!$A$2:$O11384,2,0)</f>
        <v>DRBR406</v>
      </c>
      <c r="G154" s="99" t="str">
        <f>VLOOKUP(E154,'LISTADO ATM'!$A$2:$B$893,2,0)</f>
        <v xml:space="preserve">ATM UNP Plaza Lama Máximo Gómez </v>
      </c>
      <c r="H154" s="99" t="str">
        <f>VLOOKUP(E154,VIP!$A$2:$O16305,7,FALSE)</f>
        <v>Si</v>
      </c>
      <c r="I154" s="99" t="str">
        <f>VLOOKUP(E154,VIP!$A$2:$O8270,8,FALSE)</f>
        <v>Si</v>
      </c>
      <c r="J154" s="99" t="str">
        <f>VLOOKUP(E154,VIP!$A$2:$O8220,8,FALSE)</f>
        <v>Si</v>
      </c>
      <c r="K154" s="99" t="str">
        <f>VLOOKUP(E154,VIP!$A$2:$O11794,6,0)</f>
        <v>SI</v>
      </c>
      <c r="L154" s="110" t="s">
        <v>2466</v>
      </c>
      <c r="M154" s="109" t="s">
        <v>2473</v>
      </c>
      <c r="N154" s="106" t="s">
        <v>2481</v>
      </c>
      <c r="O154" s="104" t="s">
        <v>2482</v>
      </c>
      <c r="P154" s="104"/>
      <c r="Q154" s="109" t="s">
        <v>2466</v>
      </c>
    </row>
    <row r="155" spans="1:17" ht="18" x14ac:dyDescent="0.25">
      <c r="A155" s="85" t="str">
        <f>VLOOKUP(E155,'LISTADO ATM'!$A$2:$C$894,3,0)</f>
        <v>NORTE</v>
      </c>
      <c r="B155" s="116" t="s">
        <v>2551</v>
      </c>
      <c r="C155" s="105">
        <v>44213.591446759259</v>
      </c>
      <c r="D155" s="104" t="s">
        <v>2190</v>
      </c>
      <c r="E155" s="100">
        <v>332</v>
      </c>
      <c r="F155" s="85" t="str">
        <f>VLOOKUP(E155,VIP!$A$2:$O11383,2,0)</f>
        <v>DRBR332</v>
      </c>
      <c r="G155" s="99" t="str">
        <f>VLOOKUP(E155,'LISTADO ATM'!$A$2:$B$893,2,0)</f>
        <v>ATM Estación Sigma (Cotuí)</v>
      </c>
      <c r="H155" s="99" t="str">
        <f>VLOOKUP(E155,VIP!$A$2:$O16304,7,FALSE)</f>
        <v>Si</v>
      </c>
      <c r="I155" s="99" t="str">
        <f>VLOOKUP(E155,VIP!$A$2:$O8269,8,FALSE)</f>
        <v>Si</v>
      </c>
      <c r="J155" s="99" t="str">
        <f>VLOOKUP(E155,VIP!$A$2:$O8219,8,FALSE)</f>
        <v>Si</v>
      </c>
      <c r="K155" s="99" t="str">
        <f>VLOOKUP(E155,VIP!$A$2:$O11793,6,0)</f>
        <v>NO</v>
      </c>
      <c r="L155" s="110" t="s">
        <v>2254</v>
      </c>
      <c r="M155" s="109" t="s">
        <v>2473</v>
      </c>
      <c r="N155" s="106" t="s">
        <v>2481</v>
      </c>
      <c r="O155" s="104" t="s">
        <v>2512</v>
      </c>
      <c r="P155" s="104"/>
      <c r="Q155" s="109" t="s">
        <v>2254</v>
      </c>
    </row>
    <row r="156" spans="1:17" ht="18" x14ac:dyDescent="0.25">
      <c r="A156" s="85" t="str">
        <f>VLOOKUP(E156,'LISTADO ATM'!$A$2:$C$894,3,0)</f>
        <v>DISTRITO NACIONAL</v>
      </c>
      <c r="B156" s="116" t="s">
        <v>2550</v>
      </c>
      <c r="C156" s="105">
        <v>44213.59170138889</v>
      </c>
      <c r="D156" s="104" t="s">
        <v>2477</v>
      </c>
      <c r="E156" s="100">
        <v>516</v>
      </c>
      <c r="F156" s="85" t="str">
        <f>VLOOKUP(E156,VIP!$A$2:$O11382,2,0)</f>
        <v>DRBR516</v>
      </c>
      <c r="G156" s="99" t="str">
        <f>VLOOKUP(E156,'LISTADO ATM'!$A$2:$B$893,2,0)</f>
        <v xml:space="preserve">ATM Oficina Gascue </v>
      </c>
      <c r="H156" s="99" t="str">
        <f>VLOOKUP(E156,VIP!$A$2:$O16303,7,FALSE)</f>
        <v>Si</v>
      </c>
      <c r="I156" s="99" t="str">
        <f>VLOOKUP(E156,VIP!$A$2:$O8268,8,FALSE)</f>
        <v>Si</v>
      </c>
      <c r="J156" s="99" t="str">
        <f>VLOOKUP(E156,VIP!$A$2:$O8218,8,FALSE)</f>
        <v>Si</v>
      </c>
      <c r="K156" s="99" t="str">
        <f>VLOOKUP(E156,VIP!$A$2:$O11792,6,0)</f>
        <v>SI</v>
      </c>
      <c r="L156" s="110" t="s">
        <v>2430</v>
      </c>
      <c r="M156" s="109" t="s">
        <v>2473</v>
      </c>
      <c r="N156" s="106" t="s">
        <v>2481</v>
      </c>
      <c r="O156" s="104" t="s">
        <v>2482</v>
      </c>
      <c r="P156" s="104"/>
      <c r="Q156" s="109" t="s">
        <v>2430</v>
      </c>
    </row>
    <row r="157" spans="1:17" ht="18" x14ac:dyDescent="0.25">
      <c r="A157" s="85" t="str">
        <f>VLOOKUP(E157,'LISTADO ATM'!$A$2:$C$894,3,0)</f>
        <v>DISTRITO NACIONAL</v>
      </c>
      <c r="B157" s="116" t="s">
        <v>2549</v>
      </c>
      <c r="C157" s="105">
        <v>44213.594050925924</v>
      </c>
      <c r="D157" s="104" t="s">
        <v>2189</v>
      </c>
      <c r="E157" s="100">
        <v>34</v>
      </c>
      <c r="F157" s="85" t="str">
        <f>VLOOKUP(E157,VIP!$A$2:$O11381,2,0)</f>
        <v>DRBR034</v>
      </c>
      <c r="G157" s="99" t="str">
        <f>VLOOKUP(E157,'LISTADO ATM'!$A$2:$B$893,2,0)</f>
        <v xml:space="preserve">ATM Plaza de la Salud </v>
      </c>
      <c r="H157" s="99" t="str">
        <f>VLOOKUP(E157,VIP!$A$2:$O16302,7,FALSE)</f>
        <v>Si</v>
      </c>
      <c r="I157" s="99" t="str">
        <f>VLOOKUP(E157,VIP!$A$2:$O8267,8,FALSE)</f>
        <v>Si</v>
      </c>
      <c r="J157" s="99" t="str">
        <f>VLOOKUP(E157,VIP!$A$2:$O8217,8,FALSE)</f>
        <v>Si</v>
      </c>
      <c r="K157" s="99" t="str">
        <f>VLOOKUP(E157,VIP!$A$2:$O11791,6,0)</f>
        <v>NO</v>
      </c>
      <c r="L157" s="110" t="s">
        <v>2228</v>
      </c>
      <c r="M157" s="109" t="s">
        <v>2473</v>
      </c>
      <c r="N157" s="106" t="s">
        <v>2481</v>
      </c>
      <c r="O157" s="104" t="s">
        <v>2483</v>
      </c>
      <c r="P157" s="104"/>
      <c r="Q157" s="109" t="s">
        <v>2228</v>
      </c>
    </row>
    <row r="158" spans="1:17" ht="18" x14ac:dyDescent="0.25">
      <c r="A158" s="85" t="str">
        <f>VLOOKUP(E158,'LISTADO ATM'!$A$2:$C$894,3,0)</f>
        <v>DISTRITO NACIONAL</v>
      </c>
      <c r="B158" s="116" t="s">
        <v>2548</v>
      </c>
      <c r="C158" s="105">
        <v>44213.594212962962</v>
      </c>
      <c r="D158" s="104" t="s">
        <v>2477</v>
      </c>
      <c r="E158" s="100">
        <v>717</v>
      </c>
      <c r="F158" s="85" t="str">
        <f>VLOOKUP(E158,VIP!$A$2:$O11380,2,0)</f>
        <v>DRBR24K</v>
      </c>
      <c r="G158" s="99" t="str">
        <f>VLOOKUP(E158,'LISTADO ATM'!$A$2:$B$893,2,0)</f>
        <v xml:space="preserve">ATM Oficina Los Alcarrizos </v>
      </c>
      <c r="H158" s="99" t="str">
        <f>VLOOKUP(E158,VIP!$A$2:$O16301,7,FALSE)</f>
        <v>Si</v>
      </c>
      <c r="I158" s="99" t="str">
        <f>VLOOKUP(E158,VIP!$A$2:$O8266,8,FALSE)</f>
        <v>Si</v>
      </c>
      <c r="J158" s="99" t="str">
        <f>VLOOKUP(E158,VIP!$A$2:$O8216,8,FALSE)</f>
        <v>Si</v>
      </c>
      <c r="K158" s="99" t="str">
        <f>VLOOKUP(E158,VIP!$A$2:$O11790,6,0)</f>
        <v>SI</v>
      </c>
      <c r="L158" s="110" t="s">
        <v>2430</v>
      </c>
      <c r="M158" s="109" t="s">
        <v>2473</v>
      </c>
      <c r="N158" s="106" t="s">
        <v>2481</v>
      </c>
      <c r="O158" s="104" t="s">
        <v>2482</v>
      </c>
      <c r="P158" s="104"/>
      <c r="Q158" s="109" t="s">
        <v>2430</v>
      </c>
    </row>
    <row r="159" spans="1:17" ht="18" x14ac:dyDescent="0.25">
      <c r="A159" s="85" t="str">
        <f>VLOOKUP(E159,'LISTADO ATM'!$A$2:$C$894,3,0)</f>
        <v>NORTE</v>
      </c>
      <c r="B159" s="116" t="s">
        <v>2547</v>
      </c>
      <c r="C159" s="105">
        <v>44213.595601851855</v>
      </c>
      <c r="D159" s="104" t="s">
        <v>2496</v>
      </c>
      <c r="E159" s="100">
        <v>778</v>
      </c>
      <c r="F159" s="85" t="str">
        <f>VLOOKUP(E159,VIP!$A$2:$O11379,2,0)</f>
        <v>DRBR202</v>
      </c>
      <c r="G159" s="99" t="str">
        <f>VLOOKUP(E159,'LISTADO ATM'!$A$2:$B$893,2,0)</f>
        <v xml:space="preserve">ATM Oficina Esperanza (Mao) </v>
      </c>
      <c r="H159" s="99" t="str">
        <f>VLOOKUP(E159,VIP!$A$2:$O16300,7,FALSE)</f>
        <v>Si</v>
      </c>
      <c r="I159" s="99" t="str">
        <f>VLOOKUP(E159,VIP!$A$2:$O8265,8,FALSE)</f>
        <v>Si</v>
      </c>
      <c r="J159" s="99" t="str">
        <f>VLOOKUP(E159,VIP!$A$2:$O8215,8,FALSE)</f>
        <v>Si</v>
      </c>
      <c r="K159" s="99" t="str">
        <f>VLOOKUP(E159,VIP!$A$2:$O11789,6,0)</f>
        <v>NO</v>
      </c>
      <c r="L159" s="110" t="s">
        <v>2430</v>
      </c>
      <c r="M159" s="109" t="s">
        <v>2473</v>
      </c>
      <c r="N159" s="106" t="s">
        <v>2481</v>
      </c>
      <c r="O159" s="104" t="s">
        <v>2498</v>
      </c>
      <c r="P159" s="104"/>
      <c r="Q159" s="109" t="s">
        <v>2430</v>
      </c>
    </row>
    <row r="160" spans="1:17" ht="18" x14ac:dyDescent="0.25">
      <c r="A160" s="85" t="str">
        <f>VLOOKUP(E160,'LISTADO ATM'!$A$2:$C$894,3,0)</f>
        <v>DISTRITO NACIONAL</v>
      </c>
      <c r="B160" s="116" t="s">
        <v>2546</v>
      </c>
      <c r="C160" s="105">
        <v>44213.598252314812</v>
      </c>
      <c r="D160" s="104" t="s">
        <v>2477</v>
      </c>
      <c r="E160" s="100">
        <v>889</v>
      </c>
      <c r="F160" s="85" t="str">
        <f>VLOOKUP(E160,VIP!$A$2:$O11378,2,0)</f>
        <v>DRBR889</v>
      </c>
      <c r="G160" s="99" t="str">
        <f>VLOOKUP(E160,'LISTADO ATM'!$A$2:$B$893,2,0)</f>
        <v>ATM Oficina Plaza Lama Máximo Gómez II</v>
      </c>
      <c r="H160" s="99" t="str">
        <f>VLOOKUP(E160,VIP!$A$2:$O16299,7,FALSE)</f>
        <v>Si</v>
      </c>
      <c r="I160" s="99" t="str">
        <f>VLOOKUP(E160,VIP!$A$2:$O8264,8,FALSE)</f>
        <v>Si</v>
      </c>
      <c r="J160" s="99" t="str">
        <f>VLOOKUP(E160,VIP!$A$2:$O8214,8,FALSE)</f>
        <v>Si</v>
      </c>
      <c r="K160" s="99" t="str">
        <f>VLOOKUP(E160,VIP!$A$2:$O11788,6,0)</f>
        <v>NO</v>
      </c>
      <c r="L160" s="110" t="s">
        <v>2430</v>
      </c>
      <c r="M160" s="109" t="s">
        <v>2473</v>
      </c>
      <c r="N160" s="106" t="s">
        <v>2481</v>
      </c>
      <c r="O160" s="104" t="s">
        <v>2482</v>
      </c>
      <c r="P160" s="104"/>
      <c r="Q160" s="109" t="s">
        <v>2430</v>
      </c>
    </row>
    <row r="161" spans="1:17" ht="18" x14ac:dyDescent="0.25">
      <c r="A161" s="85" t="str">
        <f>VLOOKUP(E161,'LISTADO ATM'!$A$2:$C$894,3,0)</f>
        <v>DISTRITO NACIONAL</v>
      </c>
      <c r="B161" s="116" t="s">
        <v>2545</v>
      </c>
      <c r="C161" s="105">
        <v>44213.600902777776</v>
      </c>
      <c r="D161" s="104" t="s">
        <v>2477</v>
      </c>
      <c r="E161" s="100">
        <v>957</v>
      </c>
      <c r="F161" s="85" t="str">
        <f>VLOOKUP(E161,VIP!$A$2:$O11377,2,0)</f>
        <v>DRBR23F</v>
      </c>
      <c r="G161" s="99" t="str">
        <f>VLOOKUP(E161,'LISTADO ATM'!$A$2:$B$893,2,0)</f>
        <v xml:space="preserve">ATM Oficina Venezuela </v>
      </c>
      <c r="H161" s="99" t="str">
        <f>VLOOKUP(E161,VIP!$A$2:$O16298,7,FALSE)</f>
        <v>Si</v>
      </c>
      <c r="I161" s="99" t="str">
        <f>VLOOKUP(E161,VIP!$A$2:$O8263,8,FALSE)</f>
        <v>Si</v>
      </c>
      <c r="J161" s="99" t="str">
        <f>VLOOKUP(E161,VIP!$A$2:$O8213,8,FALSE)</f>
        <v>Si</v>
      </c>
      <c r="K161" s="99" t="str">
        <f>VLOOKUP(E161,VIP!$A$2:$O11787,6,0)</f>
        <v>SI</v>
      </c>
      <c r="L161" s="110" t="s">
        <v>2466</v>
      </c>
      <c r="M161" s="109" t="s">
        <v>2473</v>
      </c>
      <c r="N161" s="106" t="s">
        <v>2481</v>
      </c>
      <c r="O161" s="104" t="s">
        <v>2482</v>
      </c>
      <c r="P161" s="104"/>
      <c r="Q161" s="109" t="s">
        <v>2466</v>
      </c>
    </row>
  </sheetData>
  <autoFilter ref="A4:Q161">
    <sortState ref="A5:Q161">
      <sortCondition ref="M4:M16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2:B1048576 B55:B91 B1:B4">
    <cfRule type="duplicateValues" dxfId="632" priority="306546"/>
  </conditionalFormatting>
  <conditionalFormatting sqref="B162:B1048576 B55:B91">
    <cfRule type="duplicateValues" dxfId="631" priority="306550"/>
  </conditionalFormatting>
  <conditionalFormatting sqref="B162:B1048576 B55:B91 B1:B4">
    <cfRule type="duplicateValues" dxfId="630" priority="306553"/>
    <cfRule type="duplicateValues" dxfId="629" priority="306554"/>
    <cfRule type="duplicateValues" dxfId="628" priority="306555"/>
  </conditionalFormatting>
  <conditionalFormatting sqref="B162:B1048576 B55:B91 B1:B4">
    <cfRule type="duplicateValues" dxfId="627" priority="306565"/>
    <cfRule type="duplicateValues" dxfId="626" priority="306566"/>
  </conditionalFormatting>
  <conditionalFormatting sqref="B162:B1048576 B55:B91">
    <cfRule type="duplicateValues" dxfId="625" priority="306573"/>
    <cfRule type="duplicateValues" dxfId="624" priority="306574"/>
    <cfRule type="duplicateValues" dxfId="623" priority="306575"/>
  </conditionalFormatting>
  <conditionalFormatting sqref="B162:B1048576">
    <cfRule type="duplicateValues" dxfId="622" priority="652"/>
  </conditionalFormatting>
  <conditionalFormatting sqref="E162:E1048576 E98:E103 E1:E90">
    <cfRule type="duplicateValues" dxfId="621" priority="506"/>
    <cfRule type="duplicateValues" dxfId="620" priority="507"/>
  </conditionalFormatting>
  <conditionalFormatting sqref="E162:E1048576 E98:E103 E5:E90">
    <cfRule type="duplicateValues" dxfId="619" priority="315770"/>
    <cfRule type="duplicateValues" dxfId="618" priority="315771"/>
  </conditionalFormatting>
  <conditionalFormatting sqref="E162:E1048576 E98:E103 E5:E90">
    <cfRule type="duplicateValues" dxfId="617" priority="315778"/>
  </conditionalFormatting>
  <conditionalFormatting sqref="E162:E1048576 E98:E103 E1:E90">
    <cfRule type="duplicateValues" dxfId="616" priority="315782"/>
    <cfRule type="duplicateValues" dxfId="615" priority="315783"/>
    <cfRule type="duplicateValues" dxfId="614" priority="315784"/>
  </conditionalFormatting>
  <conditionalFormatting sqref="E162:E1048576 E98:E103 E5:E90">
    <cfRule type="duplicateValues" dxfId="613" priority="315794"/>
    <cfRule type="duplicateValues" dxfId="612" priority="315795"/>
    <cfRule type="duplicateValues" dxfId="611" priority="315796"/>
  </conditionalFormatting>
  <conditionalFormatting sqref="E162:E1048576 E98:E103 E1:E90">
    <cfRule type="duplicateValues" dxfId="610" priority="315806"/>
  </conditionalFormatting>
  <conditionalFormatting sqref="E20">
    <cfRule type="duplicateValues" dxfId="609" priority="310"/>
  </conditionalFormatting>
  <conditionalFormatting sqref="E20">
    <cfRule type="duplicateValues" dxfId="608" priority="308"/>
    <cfRule type="duplicateValues" dxfId="607" priority="309"/>
  </conditionalFormatting>
  <conditionalFormatting sqref="E20">
    <cfRule type="duplicateValues" dxfId="606" priority="306"/>
    <cfRule type="duplicateValues" dxfId="605" priority="307"/>
  </conditionalFormatting>
  <conditionalFormatting sqref="E20">
    <cfRule type="duplicateValues" dxfId="604" priority="305"/>
  </conditionalFormatting>
  <conditionalFormatting sqref="E20">
    <cfRule type="duplicateValues" dxfId="603" priority="302"/>
    <cfRule type="duplicateValues" dxfId="602" priority="303"/>
    <cfRule type="duplicateValues" dxfId="601" priority="304"/>
  </conditionalFormatting>
  <conditionalFormatting sqref="B20">
    <cfRule type="duplicateValues" dxfId="600" priority="301"/>
  </conditionalFormatting>
  <conditionalFormatting sqref="B20">
    <cfRule type="duplicateValues" dxfId="599" priority="300"/>
  </conditionalFormatting>
  <conditionalFormatting sqref="B20">
    <cfRule type="duplicateValues" dxfId="598" priority="297"/>
    <cfRule type="duplicateValues" dxfId="597" priority="298"/>
    <cfRule type="duplicateValues" dxfId="596" priority="299"/>
  </conditionalFormatting>
  <conditionalFormatting sqref="B20">
    <cfRule type="duplicateValues" dxfId="595" priority="295"/>
    <cfRule type="duplicateValues" dxfId="594" priority="296"/>
  </conditionalFormatting>
  <conditionalFormatting sqref="B20">
    <cfRule type="duplicateValues" dxfId="593" priority="292"/>
    <cfRule type="duplicateValues" dxfId="592" priority="293"/>
    <cfRule type="duplicateValues" dxfId="591" priority="294"/>
  </conditionalFormatting>
  <conditionalFormatting sqref="B20">
    <cfRule type="duplicateValues" dxfId="590" priority="291"/>
  </conditionalFormatting>
  <conditionalFormatting sqref="B20">
    <cfRule type="duplicateValues" dxfId="589" priority="290"/>
  </conditionalFormatting>
  <conditionalFormatting sqref="B20">
    <cfRule type="duplicateValues" dxfId="588" priority="287"/>
    <cfRule type="duplicateValues" dxfId="587" priority="288"/>
    <cfRule type="duplicateValues" dxfId="586" priority="289"/>
  </conditionalFormatting>
  <conditionalFormatting sqref="B20">
    <cfRule type="duplicateValues" dxfId="585" priority="285"/>
    <cfRule type="duplicateValues" dxfId="584" priority="286"/>
  </conditionalFormatting>
  <conditionalFormatting sqref="B20">
    <cfRule type="duplicateValues" dxfId="583" priority="283"/>
    <cfRule type="duplicateValues" dxfId="582" priority="284"/>
  </conditionalFormatting>
  <conditionalFormatting sqref="E21">
    <cfRule type="duplicateValues" dxfId="581" priority="318342"/>
    <cfRule type="duplicateValues" dxfId="580" priority="318343"/>
  </conditionalFormatting>
  <conditionalFormatting sqref="E21">
    <cfRule type="duplicateValues" dxfId="579" priority="318344"/>
  </conditionalFormatting>
  <conditionalFormatting sqref="E21">
    <cfRule type="duplicateValues" dxfId="578" priority="318345"/>
    <cfRule type="duplicateValues" dxfId="577" priority="318346"/>
    <cfRule type="duplicateValues" dxfId="576" priority="318347"/>
  </conditionalFormatting>
  <conditionalFormatting sqref="B21:B22">
    <cfRule type="duplicateValues" dxfId="575" priority="318348"/>
  </conditionalFormatting>
  <conditionalFormatting sqref="B21:B22">
    <cfRule type="duplicateValues" dxfId="574" priority="318349"/>
    <cfRule type="duplicateValues" dxfId="573" priority="318350"/>
    <cfRule type="duplicateValues" dxfId="572" priority="318351"/>
  </conditionalFormatting>
  <conditionalFormatting sqref="B21:B22">
    <cfRule type="duplicateValues" dxfId="571" priority="318352"/>
    <cfRule type="duplicateValues" dxfId="570" priority="318353"/>
  </conditionalFormatting>
  <conditionalFormatting sqref="B23:B34">
    <cfRule type="duplicateValues" dxfId="569" priority="242"/>
  </conditionalFormatting>
  <conditionalFormatting sqref="B23:B34">
    <cfRule type="duplicateValues" dxfId="568" priority="239"/>
    <cfRule type="duplicateValues" dxfId="567" priority="240"/>
    <cfRule type="duplicateValues" dxfId="566" priority="241"/>
  </conditionalFormatting>
  <conditionalFormatting sqref="B23:B34">
    <cfRule type="duplicateValues" dxfId="565" priority="237"/>
    <cfRule type="duplicateValues" dxfId="564" priority="238"/>
  </conditionalFormatting>
  <conditionalFormatting sqref="E22:E33">
    <cfRule type="duplicateValues" dxfId="563" priority="235"/>
    <cfRule type="duplicateValues" dxfId="562" priority="236"/>
  </conditionalFormatting>
  <conditionalFormatting sqref="E22:E33">
    <cfRule type="duplicateValues" dxfId="561" priority="233"/>
    <cfRule type="duplicateValues" dxfId="560" priority="234"/>
  </conditionalFormatting>
  <conditionalFormatting sqref="E22:E33">
    <cfRule type="duplicateValues" dxfId="559" priority="232"/>
  </conditionalFormatting>
  <conditionalFormatting sqref="E22:E33">
    <cfRule type="duplicateValues" dxfId="558" priority="229"/>
    <cfRule type="duplicateValues" dxfId="557" priority="230"/>
    <cfRule type="duplicateValues" dxfId="556" priority="231"/>
  </conditionalFormatting>
  <conditionalFormatting sqref="E22:E33">
    <cfRule type="duplicateValues" dxfId="555" priority="226"/>
    <cfRule type="duplicateValues" dxfId="554" priority="227"/>
    <cfRule type="duplicateValues" dxfId="553" priority="228"/>
  </conditionalFormatting>
  <conditionalFormatting sqref="E22:E33">
    <cfRule type="duplicateValues" dxfId="552" priority="225"/>
  </conditionalFormatting>
  <conditionalFormatting sqref="E22:E33">
    <cfRule type="duplicateValues" dxfId="551" priority="224"/>
  </conditionalFormatting>
  <conditionalFormatting sqref="E22:E33">
    <cfRule type="duplicateValues" dxfId="550" priority="222"/>
    <cfRule type="duplicateValues" dxfId="549" priority="223"/>
  </conditionalFormatting>
  <conditionalFormatting sqref="E22:E33">
    <cfRule type="duplicateValues" dxfId="548" priority="219"/>
    <cfRule type="duplicateValues" dxfId="547" priority="220"/>
    <cfRule type="duplicateValues" dxfId="546" priority="221"/>
  </conditionalFormatting>
  <conditionalFormatting sqref="E34:E53">
    <cfRule type="duplicateValues" dxfId="545" priority="211"/>
    <cfRule type="duplicateValues" dxfId="544" priority="212"/>
  </conditionalFormatting>
  <conditionalFormatting sqref="E34:E53">
    <cfRule type="duplicateValues" dxfId="543" priority="209"/>
    <cfRule type="duplicateValues" dxfId="542" priority="210"/>
  </conditionalFormatting>
  <conditionalFormatting sqref="E34:E53">
    <cfRule type="duplicateValues" dxfId="541" priority="208"/>
  </conditionalFormatting>
  <conditionalFormatting sqref="E34:E53">
    <cfRule type="duplicateValues" dxfId="540" priority="205"/>
    <cfRule type="duplicateValues" dxfId="539" priority="206"/>
    <cfRule type="duplicateValues" dxfId="538" priority="207"/>
  </conditionalFormatting>
  <conditionalFormatting sqref="E34:E53">
    <cfRule type="duplicateValues" dxfId="537" priority="202"/>
    <cfRule type="duplicateValues" dxfId="536" priority="203"/>
    <cfRule type="duplicateValues" dxfId="535" priority="204"/>
  </conditionalFormatting>
  <conditionalFormatting sqref="E34:E53">
    <cfRule type="duplicateValues" dxfId="534" priority="201"/>
  </conditionalFormatting>
  <conditionalFormatting sqref="E34:E53">
    <cfRule type="duplicateValues" dxfId="533" priority="200"/>
  </conditionalFormatting>
  <conditionalFormatting sqref="E34:E53">
    <cfRule type="duplicateValues" dxfId="532" priority="198"/>
    <cfRule type="duplicateValues" dxfId="531" priority="199"/>
  </conditionalFormatting>
  <conditionalFormatting sqref="E34:E53">
    <cfRule type="duplicateValues" dxfId="530" priority="195"/>
    <cfRule type="duplicateValues" dxfId="529" priority="196"/>
    <cfRule type="duplicateValues" dxfId="528" priority="197"/>
  </conditionalFormatting>
  <conditionalFormatting sqref="B7:B19">
    <cfRule type="duplicateValues" dxfId="527" priority="318388"/>
  </conditionalFormatting>
  <conditionalFormatting sqref="B7:B19">
    <cfRule type="duplicateValues" dxfId="526" priority="318390"/>
    <cfRule type="duplicateValues" dxfId="525" priority="318391"/>
    <cfRule type="duplicateValues" dxfId="524" priority="318392"/>
  </conditionalFormatting>
  <conditionalFormatting sqref="B7:B19">
    <cfRule type="duplicateValues" dxfId="523" priority="318393"/>
    <cfRule type="duplicateValues" dxfId="522" priority="318394"/>
  </conditionalFormatting>
  <conditionalFormatting sqref="E71">
    <cfRule type="duplicateValues" dxfId="521" priority="175"/>
    <cfRule type="duplicateValues" dxfId="520" priority="176"/>
  </conditionalFormatting>
  <conditionalFormatting sqref="E71">
    <cfRule type="duplicateValues" dxfId="519" priority="173"/>
    <cfRule type="duplicateValues" dxfId="518" priority="174"/>
  </conditionalFormatting>
  <conditionalFormatting sqref="E71">
    <cfRule type="duplicateValues" dxfId="517" priority="172"/>
  </conditionalFormatting>
  <conditionalFormatting sqref="E71">
    <cfRule type="duplicateValues" dxfId="516" priority="169"/>
    <cfRule type="duplicateValues" dxfId="515" priority="170"/>
    <cfRule type="duplicateValues" dxfId="514" priority="171"/>
  </conditionalFormatting>
  <conditionalFormatting sqref="E71">
    <cfRule type="duplicateValues" dxfId="513" priority="166"/>
    <cfRule type="duplicateValues" dxfId="512" priority="167"/>
    <cfRule type="duplicateValues" dxfId="511" priority="168"/>
  </conditionalFormatting>
  <conditionalFormatting sqref="E71">
    <cfRule type="duplicateValues" dxfId="510" priority="165"/>
  </conditionalFormatting>
  <conditionalFormatting sqref="E71">
    <cfRule type="duplicateValues" dxfId="509" priority="164"/>
  </conditionalFormatting>
  <conditionalFormatting sqref="E71">
    <cfRule type="duplicateValues" dxfId="508" priority="162"/>
    <cfRule type="duplicateValues" dxfId="507" priority="163"/>
  </conditionalFormatting>
  <conditionalFormatting sqref="E71">
    <cfRule type="duplicateValues" dxfId="506" priority="159"/>
    <cfRule type="duplicateValues" dxfId="505" priority="160"/>
    <cfRule type="duplicateValues" dxfId="504" priority="161"/>
  </conditionalFormatting>
  <conditionalFormatting sqref="B35:B70">
    <cfRule type="duplicateValues" dxfId="503" priority="318692"/>
  </conditionalFormatting>
  <conditionalFormatting sqref="B35:B70">
    <cfRule type="duplicateValues" dxfId="502" priority="318693"/>
    <cfRule type="duplicateValues" dxfId="501" priority="318694"/>
    <cfRule type="duplicateValues" dxfId="500" priority="318695"/>
  </conditionalFormatting>
  <conditionalFormatting sqref="B35:B70">
    <cfRule type="duplicateValues" dxfId="499" priority="318696"/>
    <cfRule type="duplicateValues" dxfId="498" priority="318697"/>
  </conditionalFormatting>
  <conditionalFormatting sqref="E54:E70">
    <cfRule type="duplicateValues" dxfId="497" priority="318698"/>
    <cfRule type="duplicateValues" dxfId="496" priority="318699"/>
  </conditionalFormatting>
  <conditionalFormatting sqref="E54:E70">
    <cfRule type="duplicateValues" dxfId="495" priority="318700"/>
  </conditionalFormatting>
  <conditionalFormatting sqref="E54:E70">
    <cfRule type="duplicateValues" dxfId="494" priority="318701"/>
    <cfRule type="duplicateValues" dxfId="493" priority="318702"/>
    <cfRule type="duplicateValues" dxfId="492" priority="318703"/>
  </conditionalFormatting>
  <conditionalFormatting sqref="B71">
    <cfRule type="duplicateValues" dxfId="491" priority="318759"/>
  </conditionalFormatting>
  <conditionalFormatting sqref="B71">
    <cfRule type="duplicateValues" dxfId="490" priority="318760"/>
    <cfRule type="duplicateValues" dxfId="489" priority="318761"/>
    <cfRule type="duplicateValues" dxfId="488" priority="318762"/>
  </conditionalFormatting>
  <conditionalFormatting sqref="B71">
    <cfRule type="duplicateValues" dxfId="487" priority="318763"/>
    <cfRule type="duplicateValues" dxfId="486" priority="318764"/>
  </conditionalFormatting>
  <conditionalFormatting sqref="E89:E91">
    <cfRule type="duplicateValues" dxfId="485" priority="127"/>
    <cfRule type="duplicateValues" dxfId="484" priority="128"/>
  </conditionalFormatting>
  <conditionalFormatting sqref="E89:E91">
    <cfRule type="duplicateValues" dxfId="483" priority="126"/>
  </conditionalFormatting>
  <conditionalFormatting sqref="E89:E91">
    <cfRule type="duplicateValues" dxfId="482" priority="123"/>
    <cfRule type="duplicateValues" dxfId="481" priority="124"/>
    <cfRule type="duplicateValues" dxfId="480" priority="125"/>
  </conditionalFormatting>
  <conditionalFormatting sqref="B92:B97">
    <cfRule type="duplicateValues" dxfId="479" priority="122"/>
  </conditionalFormatting>
  <conditionalFormatting sqref="B92:B97">
    <cfRule type="duplicateValues" dxfId="478" priority="121"/>
  </conditionalFormatting>
  <conditionalFormatting sqref="B92:B97">
    <cfRule type="duplicateValues" dxfId="477" priority="118"/>
    <cfRule type="duplicateValues" dxfId="476" priority="119"/>
    <cfRule type="duplicateValues" dxfId="475" priority="120"/>
  </conditionalFormatting>
  <conditionalFormatting sqref="B92:B97">
    <cfRule type="duplicateValues" dxfId="474" priority="116"/>
    <cfRule type="duplicateValues" dxfId="473" priority="117"/>
  </conditionalFormatting>
  <conditionalFormatting sqref="B92:B97">
    <cfRule type="duplicateValues" dxfId="472" priority="113"/>
    <cfRule type="duplicateValues" dxfId="471" priority="114"/>
    <cfRule type="duplicateValues" dxfId="470" priority="115"/>
  </conditionalFormatting>
  <conditionalFormatting sqref="B92:B97">
    <cfRule type="duplicateValues" dxfId="469" priority="112"/>
  </conditionalFormatting>
  <conditionalFormatting sqref="B92:B97">
    <cfRule type="duplicateValues" dxfId="468" priority="111"/>
  </conditionalFormatting>
  <conditionalFormatting sqref="B92:B97">
    <cfRule type="duplicateValues" dxfId="467" priority="108"/>
    <cfRule type="duplicateValues" dxfId="466" priority="109"/>
    <cfRule type="duplicateValues" dxfId="465" priority="110"/>
  </conditionalFormatting>
  <conditionalFormatting sqref="B92:B97">
    <cfRule type="duplicateValues" dxfId="464" priority="106"/>
    <cfRule type="duplicateValues" dxfId="463" priority="107"/>
  </conditionalFormatting>
  <conditionalFormatting sqref="E92:E103">
    <cfRule type="duplicateValues" dxfId="462" priority="104"/>
    <cfRule type="duplicateValues" dxfId="461" priority="105"/>
  </conditionalFormatting>
  <conditionalFormatting sqref="E92:E103">
    <cfRule type="duplicateValues" dxfId="460" priority="103"/>
  </conditionalFormatting>
  <conditionalFormatting sqref="E92:E103">
    <cfRule type="duplicateValues" dxfId="459" priority="100"/>
    <cfRule type="duplicateValues" dxfId="458" priority="101"/>
    <cfRule type="duplicateValues" dxfId="457" priority="102"/>
  </conditionalFormatting>
  <conditionalFormatting sqref="E162:E1048576 E1:E103">
    <cfRule type="duplicateValues" dxfId="456" priority="99"/>
  </conditionalFormatting>
  <conditionalFormatting sqref="B98:B103">
    <cfRule type="duplicateValues" dxfId="455" priority="98"/>
  </conditionalFormatting>
  <conditionalFormatting sqref="B98:B103">
    <cfRule type="duplicateValues" dxfId="454" priority="97"/>
  </conditionalFormatting>
  <conditionalFormatting sqref="B98:B103">
    <cfRule type="duplicateValues" dxfId="453" priority="94"/>
    <cfRule type="duplicateValues" dxfId="452" priority="95"/>
    <cfRule type="duplicateValues" dxfId="451" priority="96"/>
  </conditionalFormatting>
  <conditionalFormatting sqref="B98:B103">
    <cfRule type="duplicateValues" dxfId="450" priority="92"/>
    <cfRule type="duplicateValues" dxfId="449" priority="93"/>
  </conditionalFormatting>
  <conditionalFormatting sqref="B98:B103">
    <cfRule type="duplicateValues" dxfId="448" priority="89"/>
    <cfRule type="duplicateValues" dxfId="447" priority="90"/>
    <cfRule type="duplicateValues" dxfId="446" priority="91"/>
  </conditionalFormatting>
  <conditionalFormatting sqref="B98:B103">
    <cfRule type="duplicateValues" dxfId="445" priority="88"/>
  </conditionalFormatting>
  <conditionalFormatting sqref="B98:B103">
    <cfRule type="duplicateValues" dxfId="444" priority="87"/>
  </conditionalFormatting>
  <conditionalFormatting sqref="B98:B103">
    <cfRule type="duplicateValues" dxfId="443" priority="84"/>
    <cfRule type="duplicateValues" dxfId="442" priority="85"/>
    <cfRule type="duplicateValues" dxfId="441" priority="86"/>
  </conditionalFormatting>
  <conditionalFormatting sqref="B98:B103">
    <cfRule type="duplicateValues" dxfId="440" priority="82"/>
    <cfRule type="duplicateValues" dxfId="439" priority="83"/>
  </conditionalFormatting>
  <conditionalFormatting sqref="B5:B6">
    <cfRule type="duplicateValues" dxfId="438" priority="318972"/>
  </conditionalFormatting>
  <conditionalFormatting sqref="B5:B6">
    <cfRule type="duplicateValues" dxfId="437" priority="318974"/>
    <cfRule type="duplicateValues" dxfId="436" priority="318975"/>
    <cfRule type="duplicateValues" dxfId="435" priority="318976"/>
  </conditionalFormatting>
  <conditionalFormatting sqref="B5:B6">
    <cfRule type="duplicateValues" dxfId="434" priority="318977"/>
    <cfRule type="duplicateValues" dxfId="433" priority="318978"/>
  </conditionalFormatting>
  <conditionalFormatting sqref="E104:E109">
    <cfRule type="duplicateValues" dxfId="432" priority="319225"/>
    <cfRule type="duplicateValues" dxfId="431" priority="319226"/>
  </conditionalFormatting>
  <conditionalFormatting sqref="E104:E109">
    <cfRule type="duplicateValues" dxfId="430" priority="319227"/>
  </conditionalFormatting>
  <conditionalFormatting sqref="E104:E109">
    <cfRule type="duplicateValues" dxfId="429" priority="319228"/>
    <cfRule type="duplicateValues" dxfId="428" priority="319229"/>
    <cfRule type="duplicateValues" dxfId="427" priority="319230"/>
  </conditionalFormatting>
  <conditionalFormatting sqref="B104:B109">
    <cfRule type="duplicateValues" dxfId="426" priority="319231"/>
  </conditionalFormatting>
  <conditionalFormatting sqref="B104:B109">
    <cfRule type="duplicateValues" dxfId="425" priority="319232"/>
    <cfRule type="duplicateValues" dxfId="424" priority="319233"/>
    <cfRule type="duplicateValues" dxfId="423" priority="319234"/>
  </conditionalFormatting>
  <conditionalFormatting sqref="B104:B109">
    <cfRule type="duplicateValues" dxfId="422" priority="319235"/>
    <cfRule type="duplicateValues" dxfId="421" priority="319236"/>
  </conditionalFormatting>
  <conditionalFormatting sqref="E162:E1048576 E1:E109">
    <cfRule type="duplicateValues" dxfId="420" priority="44"/>
    <cfRule type="duplicateValues" dxfId="419" priority="45"/>
  </conditionalFormatting>
  <conditionalFormatting sqref="E110:E131">
    <cfRule type="duplicateValues" dxfId="418" priority="42"/>
    <cfRule type="duplicateValues" dxfId="417" priority="43"/>
  </conditionalFormatting>
  <conditionalFormatting sqref="E110:E131">
    <cfRule type="duplicateValues" dxfId="416" priority="41"/>
  </conditionalFormatting>
  <conditionalFormatting sqref="E110:E131">
    <cfRule type="duplicateValues" dxfId="415" priority="38"/>
    <cfRule type="duplicateValues" dxfId="414" priority="39"/>
    <cfRule type="duplicateValues" dxfId="413" priority="40"/>
  </conditionalFormatting>
  <conditionalFormatting sqref="B110:B131">
    <cfRule type="duplicateValues" dxfId="412" priority="37"/>
  </conditionalFormatting>
  <conditionalFormatting sqref="B110:B131">
    <cfRule type="duplicateValues" dxfId="411" priority="34"/>
    <cfRule type="duplicateValues" dxfId="410" priority="35"/>
    <cfRule type="duplicateValues" dxfId="409" priority="36"/>
  </conditionalFormatting>
  <conditionalFormatting sqref="B110:B131">
    <cfRule type="duplicateValues" dxfId="408" priority="32"/>
    <cfRule type="duplicateValues" dxfId="407" priority="33"/>
  </conditionalFormatting>
  <conditionalFormatting sqref="E110:E131">
    <cfRule type="duplicateValues" dxfId="406" priority="30"/>
    <cfRule type="duplicateValues" dxfId="405" priority="31"/>
  </conditionalFormatting>
  <conditionalFormatting sqref="E132:E135">
    <cfRule type="duplicateValues" dxfId="404" priority="28"/>
    <cfRule type="duplicateValues" dxfId="403" priority="29"/>
  </conditionalFormatting>
  <conditionalFormatting sqref="E132:E135">
    <cfRule type="duplicateValues" dxfId="402" priority="27"/>
  </conditionalFormatting>
  <conditionalFormatting sqref="E132:E135">
    <cfRule type="duplicateValues" dxfId="401" priority="24"/>
    <cfRule type="duplicateValues" dxfId="400" priority="25"/>
    <cfRule type="duplicateValues" dxfId="399" priority="26"/>
  </conditionalFormatting>
  <conditionalFormatting sqref="B132:B135">
    <cfRule type="duplicateValues" dxfId="398" priority="23"/>
  </conditionalFormatting>
  <conditionalFormatting sqref="B132:B135">
    <cfRule type="duplicateValues" dxfId="397" priority="20"/>
    <cfRule type="duplicateValues" dxfId="396" priority="21"/>
    <cfRule type="duplicateValues" dxfId="395" priority="22"/>
  </conditionalFormatting>
  <conditionalFormatting sqref="B132:B135">
    <cfRule type="duplicateValues" dxfId="394" priority="18"/>
    <cfRule type="duplicateValues" dxfId="393" priority="19"/>
  </conditionalFormatting>
  <conditionalFormatting sqref="E132:E135">
    <cfRule type="duplicateValues" dxfId="392" priority="16"/>
    <cfRule type="duplicateValues" dxfId="391" priority="17"/>
  </conditionalFormatting>
  <conditionalFormatting sqref="B72:B91">
    <cfRule type="duplicateValues" dxfId="390" priority="319299"/>
  </conditionalFormatting>
  <conditionalFormatting sqref="B72:B91">
    <cfRule type="duplicateValues" dxfId="389" priority="319301"/>
    <cfRule type="duplicateValues" dxfId="388" priority="319302"/>
    <cfRule type="duplicateValues" dxfId="387" priority="319303"/>
  </conditionalFormatting>
  <conditionalFormatting sqref="B72:B91">
    <cfRule type="duplicateValues" dxfId="386" priority="319307"/>
    <cfRule type="duplicateValues" dxfId="385" priority="319308"/>
  </conditionalFormatting>
  <conditionalFormatting sqref="E72:E88">
    <cfRule type="duplicateValues" dxfId="384" priority="319311"/>
    <cfRule type="duplicateValues" dxfId="383" priority="319312"/>
  </conditionalFormatting>
  <conditionalFormatting sqref="E72:E88">
    <cfRule type="duplicateValues" dxfId="382" priority="319315"/>
  </conditionalFormatting>
  <conditionalFormatting sqref="E72:E88">
    <cfRule type="duplicateValues" dxfId="381" priority="319317"/>
    <cfRule type="duplicateValues" dxfId="380" priority="319318"/>
    <cfRule type="duplicateValues" dxfId="379" priority="319319"/>
  </conditionalFormatting>
  <conditionalFormatting sqref="E5:E90">
    <cfRule type="duplicateValues" dxfId="378" priority="319325"/>
  </conditionalFormatting>
  <conditionalFormatting sqref="E5:E90">
    <cfRule type="duplicateValues" dxfId="377" priority="319327"/>
    <cfRule type="duplicateValues" dxfId="376" priority="319328"/>
  </conditionalFormatting>
  <conditionalFormatting sqref="E5:E90">
    <cfRule type="duplicateValues" dxfId="375" priority="319331"/>
    <cfRule type="duplicateValues" dxfId="374" priority="319332"/>
    <cfRule type="duplicateValues" dxfId="373" priority="319333"/>
  </conditionalFormatting>
  <conditionalFormatting sqref="E136:E161">
    <cfRule type="duplicateValues" dxfId="372" priority="14"/>
    <cfRule type="duplicateValues" dxfId="371" priority="15"/>
  </conditionalFormatting>
  <conditionalFormatting sqref="E136:E161">
    <cfRule type="duplicateValues" dxfId="370" priority="13"/>
  </conditionalFormatting>
  <conditionalFormatting sqref="E136:E161">
    <cfRule type="duplicateValues" dxfId="369" priority="10"/>
    <cfRule type="duplicateValues" dxfId="368" priority="11"/>
    <cfRule type="duplicateValues" dxfId="367" priority="12"/>
  </conditionalFormatting>
  <conditionalFormatting sqref="B136:B161">
    <cfRule type="duplicateValues" dxfId="366" priority="9"/>
  </conditionalFormatting>
  <conditionalFormatting sqref="B136:B161">
    <cfRule type="duplicateValues" dxfId="365" priority="6"/>
    <cfRule type="duplicateValues" dxfId="364" priority="7"/>
    <cfRule type="duplicateValues" dxfId="363" priority="8"/>
  </conditionalFormatting>
  <conditionalFormatting sqref="B136:B161">
    <cfRule type="duplicateValues" dxfId="362" priority="4"/>
    <cfRule type="duplicateValues" dxfId="361" priority="5"/>
  </conditionalFormatting>
  <conditionalFormatting sqref="E136:E161">
    <cfRule type="duplicateValues" dxfId="360" priority="2"/>
    <cfRule type="duplicateValues" dxfId="359" priority="3"/>
  </conditionalFormatting>
  <conditionalFormatting sqref="E1:E1048576">
    <cfRule type="duplicateValues" dxfId="35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7"/>
  <sheetViews>
    <sheetView topLeftCell="A10" zoomScale="80" zoomScaleNormal="80" workbookViewId="0">
      <selection activeCell="F26" sqref="F26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113" bestFit="1" customWidth="1"/>
    <col min="3" max="3" width="63.140625" style="87" customWidth="1"/>
    <col min="4" max="4" width="39.28515625" style="87" bestFit="1" customWidth="1"/>
    <col min="5" max="5" width="13" style="87" bestFit="1" customWidth="1"/>
    <col min="6" max="16384" width="52.7109375" style="87"/>
  </cols>
  <sheetData>
    <row r="2" spans="1:5" ht="22.5" x14ac:dyDescent="0.25">
      <c r="A2" s="151" t="s">
        <v>2479</v>
      </c>
      <c r="B2" s="152"/>
      <c r="C2" s="152"/>
      <c r="D2" s="152"/>
      <c r="E2" s="153"/>
    </row>
    <row r="3" spans="1:5" ht="22.5" x14ac:dyDescent="0.25">
      <c r="A3" s="151" t="s">
        <v>2158</v>
      </c>
      <c r="B3" s="152"/>
      <c r="C3" s="152"/>
      <c r="D3" s="152"/>
      <c r="E3" s="153"/>
    </row>
    <row r="4" spans="1:5" ht="25.5" x14ac:dyDescent="0.25">
      <c r="A4" s="136" t="s">
        <v>2479</v>
      </c>
      <c r="B4" s="137"/>
      <c r="C4" s="137"/>
      <c r="D4" s="137"/>
      <c r="E4" s="138"/>
    </row>
    <row r="6" spans="1:5" ht="18.75" thickBot="1" x14ac:dyDescent="0.3">
      <c r="A6" s="88" t="s">
        <v>2423</v>
      </c>
      <c r="B6" s="111" t="s">
        <v>2504</v>
      </c>
      <c r="C6" s="89"/>
      <c r="D6" s="90"/>
      <c r="E6" s="91"/>
    </row>
    <row r="7" spans="1:5" ht="18.75" thickBot="1" x14ac:dyDescent="0.3">
      <c r="A7" s="88" t="s">
        <v>2424</v>
      </c>
      <c r="B7" s="111" t="s">
        <v>2506</v>
      </c>
      <c r="C7" s="89"/>
      <c r="D7" s="90"/>
      <c r="E7" s="91"/>
    </row>
    <row r="8" spans="1:5" ht="15.75" thickBot="1" x14ac:dyDescent="0.3"/>
    <row r="9" spans="1:5" ht="18.75" thickBot="1" x14ac:dyDescent="0.3">
      <c r="A9" s="139" t="s">
        <v>2425</v>
      </c>
      <c r="B9" s="140"/>
      <c r="C9" s="140"/>
      <c r="D9" s="140"/>
      <c r="E9" s="141"/>
    </row>
    <row r="10" spans="1:5" ht="18" x14ac:dyDescent="0.25">
      <c r="A10" s="92" t="s">
        <v>15</v>
      </c>
      <c r="B10" s="92" t="s">
        <v>2426</v>
      </c>
      <c r="C10" s="93" t="s">
        <v>46</v>
      </c>
      <c r="D10" s="93" t="s">
        <v>2433</v>
      </c>
      <c r="E10" s="93" t="s">
        <v>2427</v>
      </c>
    </row>
    <row r="11" spans="1:5" ht="18" x14ac:dyDescent="0.25">
      <c r="A11" s="100" t="str">
        <f>VLOOKUP(B11,'[1]LISTADO ATM'!$A$2:$C$817,3,0)</f>
        <v>DISTRITO NACIONAL</v>
      </c>
      <c r="B11" s="100">
        <v>449</v>
      </c>
      <c r="C11" s="100" t="str">
        <f>VLOOKUP(B11,'[1]LISTADO ATM'!$A$2:$B$816,2,0)</f>
        <v>ATM Autobanco Lope de Vega II</v>
      </c>
      <c r="D11" s="101" t="s">
        <v>2486</v>
      </c>
      <c r="E11" s="77">
        <v>335764854</v>
      </c>
    </row>
    <row r="12" spans="1:5" ht="18" x14ac:dyDescent="0.25">
      <c r="A12" s="100" t="str">
        <f>VLOOKUP(B12,'[1]LISTADO ATM'!$A$2:$C$817,3,0)</f>
        <v>DISTRITO NACIONAL</v>
      </c>
      <c r="B12" s="100">
        <v>755</v>
      </c>
      <c r="C12" s="100" t="str">
        <f>VLOOKUP(B12,'[1]LISTADO ATM'!$A$2:$B$816,2,0)</f>
        <v xml:space="preserve">ATM Oficina Galería del Este (Plaza) </v>
      </c>
      <c r="D12" s="101" t="s">
        <v>2486</v>
      </c>
      <c r="E12" s="77">
        <v>335765440</v>
      </c>
    </row>
    <row r="13" spans="1:5" ht="18" x14ac:dyDescent="0.25">
      <c r="A13" s="100" t="str">
        <f>VLOOKUP(B13,'[1]LISTADO ATM'!$A$2:$C$817,3,0)</f>
        <v>DISTRITO NACIONAL</v>
      </c>
      <c r="B13" s="100">
        <v>391</v>
      </c>
      <c r="C13" s="100" t="str">
        <f>VLOOKUP(B13,'[1]LISTADO ATM'!$A$2:$B$816,2,0)</f>
        <v xml:space="preserve">ATM S/M Jumbo Luperón </v>
      </c>
      <c r="D13" s="101" t="s">
        <v>2486</v>
      </c>
      <c r="E13" s="77">
        <v>335765557</v>
      </c>
    </row>
    <row r="14" spans="1:5" ht="18" x14ac:dyDescent="0.25">
      <c r="A14" s="119" t="str">
        <f>VLOOKUP(B14,'[1]LISTADO ATM'!$A$2:$C$817,3,0)</f>
        <v>DISTRITO NACIONAL</v>
      </c>
      <c r="B14" s="100">
        <v>684</v>
      </c>
      <c r="C14" s="119" t="str">
        <f>VLOOKUP(B14,'[1]LISTADO ATM'!$A$2:$B$816,2,0)</f>
        <v>ATM Estación Texaco Prolongación 27 Febrero</v>
      </c>
      <c r="D14" s="101" t="s">
        <v>2486</v>
      </c>
      <c r="E14" s="100">
        <v>335765612</v>
      </c>
    </row>
    <row r="15" spans="1:5" ht="18" x14ac:dyDescent="0.25">
      <c r="A15" s="100" t="str">
        <f>VLOOKUP(B15,'[1]LISTADO ATM'!$A$2:$C$817,3,0)</f>
        <v>SUR</v>
      </c>
      <c r="B15" s="100">
        <v>356</v>
      </c>
      <c r="C15" s="100" t="str">
        <f>VLOOKUP(B15,'[1]LISTADO ATM'!$A$2:$B$816,2,0)</f>
        <v xml:space="preserve">ATM Estación Sigma (San Cristóbal) </v>
      </c>
      <c r="D15" s="101" t="s">
        <v>2486</v>
      </c>
      <c r="E15" s="77">
        <v>335764783</v>
      </c>
    </row>
    <row r="16" spans="1:5" ht="18" x14ac:dyDescent="0.25">
      <c r="A16" s="100" t="str">
        <f>VLOOKUP(B16,'[1]LISTADO ATM'!$A$2:$C$817,3,0)</f>
        <v>DISTRITO NACIONAL</v>
      </c>
      <c r="B16" s="100">
        <v>165</v>
      </c>
      <c r="C16" s="100" t="str">
        <f>VLOOKUP(B16,'[1]LISTADO ATM'!$A$2:$B$816,2,0)</f>
        <v>ATM Autoservicio Megacentro</v>
      </c>
      <c r="D16" s="101" t="s">
        <v>2486</v>
      </c>
      <c r="E16" s="77">
        <v>335765013</v>
      </c>
    </row>
    <row r="17" spans="1:5" ht="18" x14ac:dyDescent="0.25">
      <c r="A17" s="100" t="str">
        <f>VLOOKUP(B17,'[1]LISTADO ATM'!$A$2:$C$817,3,0)</f>
        <v>SUR</v>
      </c>
      <c r="B17" s="100">
        <v>592</v>
      </c>
      <c r="C17" s="100" t="str">
        <f>VLOOKUP(B17,'[1]LISTADO ATM'!$A$2:$B$816,2,0)</f>
        <v xml:space="preserve">ATM Centro de Caja San Cristóbal I </v>
      </c>
      <c r="D17" s="101" t="s">
        <v>2486</v>
      </c>
      <c r="E17" s="77">
        <v>335765286</v>
      </c>
    </row>
    <row r="18" spans="1:5" ht="18" x14ac:dyDescent="0.25">
      <c r="A18" s="100" t="str">
        <f>VLOOKUP(B18,'[1]LISTADO ATM'!$A$2:$C$817,3,0)</f>
        <v>DISTRITO NACIONAL</v>
      </c>
      <c r="B18" s="100">
        <v>714</v>
      </c>
      <c r="C18" s="100" t="str">
        <f>VLOOKUP(B18,'[1]LISTADO ATM'!$A$2:$B$816,2,0)</f>
        <v xml:space="preserve">ATM Hospital de Herrera </v>
      </c>
      <c r="D18" s="101" t="s">
        <v>2486</v>
      </c>
      <c r="E18" s="77">
        <v>335765394</v>
      </c>
    </row>
    <row r="19" spans="1:5" ht="18" x14ac:dyDescent="0.25">
      <c r="A19" s="100" t="str">
        <f>VLOOKUP(B19,'[1]LISTADO ATM'!$A$2:$C$817,3,0)</f>
        <v>SUR</v>
      </c>
      <c r="B19" s="100">
        <v>995</v>
      </c>
      <c r="C19" s="100" t="str">
        <f>VLOOKUP(B19,'[1]LISTADO ATM'!$A$2:$B$916,2,0)</f>
        <v xml:space="preserve">ATM Oficina San Cristobal III (Lobby) </v>
      </c>
      <c r="D19" s="101" t="s">
        <v>2486</v>
      </c>
      <c r="E19" s="77">
        <v>335765396</v>
      </c>
    </row>
    <row r="20" spans="1:5" ht="18" x14ac:dyDescent="0.25">
      <c r="A20" s="100" t="str">
        <f>VLOOKUP(B20,'[1]LISTADO ATM'!$A$2:$C$817,3,0)</f>
        <v>SUR</v>
      </c>
      <c r="B20" s="100">
        <v>584</v>
      </c>
      <c r="C20" s="100" t="str">
        <f>VLOOKUP(B20,'[1]LISTADO ATM'!$A$2:$B$816,2,0)</f>
        <v xml:space="preserve">ATM Oficina San Cristóbal I </v>
      </c>
      <c r="D20" s="101" t="s">
        <v>2486</v>
      </c>
      <c r="E20" s="77">
        <v>335765476</v>
      </c>
    </row>
    <row r="21" spans="1:5" ht="18" x14ac:dyDescent="0.25">
      <c r="A21" s="100" t="str">
        <f>VLOOKUP(B21,'[1]LISTADO ATM'!$A$2:$C$817,3,0)</f>
        <v>DISTRITO NACIONAL</v>
      </c>
      <c r="B21" s="100">
        <v>540</v>
      </c>
      <c r="C21" s="100" t="str">
        <f>VLOOKUP(B21,'[1]LISTADO ATM'!$A$2:$B$816,2,0)</f>
        <v xml:space="preserve">ATM Autoservicio Sambil I </v>
      </c>
      <c r="D21" s="101" t="s">
        <v>2486</v>
      </c>
      <c r="E21" s="77">
        <v>335765661</v>
      </c>
    </row>
    <row r="22" spans="1:5" ht="18" x14ac:dyDescent="0.25">
      <c r="A22" s="100" t="str">
        <f>VLOOKUP(B22,'[1]LISTADO ATM'!$A$2:$C$817,3,0)</f>
        <v>DISTRITO NACIONAL</v>
      </c>
      <c r="B22" s="127">
        <v>655</v>
      </c>
      <c r="C22" s="100" t="str">
        <f>VLOOKUP(B22,'[1]LISTADO ATM'!$A$2:$B$816,2,0)</f>
        <v>ATM Farmacia Sandra</v>
      </c>
      <c r="D22" s="101" t="s">
        <v>2486</v>
      </c>
      <c r="E22" s="77">
        <v>335764970</v>
      </c>
    </row>
    <row r="23" spans="1:5" ht="18" x14ac:dyDescent="0.25">
      <c r="A23" s="100" t="str">
        <f>VLOOKUP(B23,'[1]LISTADO ATM'!$A$2:$C$817,3,0)</f>
        <v>DISTRITO NACIONAL</v>
      </c>
      <c r="B23" s="100">
        <v>541</v>
      </c>
      <c r="C23" s="100" t="str">
        <f>VLOOKUP(B23,'[1]LISTADO ATM'!$A$2:$B$816,2,0)</f>
        <v xml:space="preserve">ATM Oficina Sambil II </v>
      </c>
      <c r="D23" s="101" t="s">
        <v>2486</v>
      </c>
      <c r="E23" s="77">
        <v>335765508</v>
      </c>
    </row>
    <row r="24" spans="1:5" ht="18" x14ac:dyDescent="0.25">
      <c r="A24" s="100" t="str">
        <f>VLOOKUP(B24,'[1]LISTADO ATM'!$A$2:$C$817,3,0)</f>
        <v>DISTRITO NACIONAL</v>
      </c>
      <c r="B24" s="100">
        <v>974</v>
      </c>
      <c r="C24" s="100" t="str">
        <f>VLOOKUP(B24,'[1]LISTADO ATM'!$A$2:$B$816,2,0)</f>
        <v xml:space="preserve">ATM S/M Nacional Ave. Lope de Vega </v>
      </c>
      <c r="D24" s="101" t="s">
        <v>2486</v>
      </c>
      <c r="E24" s="77">
        <v>335765667</v>
      </c>
    </row>
    <row r="25" spans="1:5" ht="18" x14ac:dyDescent="0.25">
      <c r="A25" s="100" t="str">
        <f>VLOOKUP(B25,'[1]LISTADO ATM'!$A$2:$C$817,3,0)</f>
        <v>DISTRITO NACIONAL</v>
      </c>
      <c r="B25" s="100">
        <v>20</v>
      </c>
      <c r="C25" s="100" t="str">
        <f>VLOOKUP(B25,'[1]LISTADO ATM'!$A$2:$B$816,2,0)</f>
        <v>ATM S/M Aprezio Las Palmas</v>
      </c>
      <c r="D25" s="101" t="s">
        <v>2486</v>
      </c>
      <c r="E25" s="77">
        <v>335765182</v>
      </c>
    </row>
    <row r="26" spans="1:5" ht="18" x14ac:dyDescent="0.25">
      <c r="A26" s="100" t="e">
        <f>VLOOKUP(B26,'[1]LISTADO ATM'!$A$2:$C$817,3,0)</f>
        <v>#N/A</v>
      </c>
      <c r="B26" s="100"/>
      <c r="C26" s="100" t="e">
        <f>VLOOKUP(B26,'[1]LISTADO ATM'!$A$2:$B$816,2,0)</f>
        <v>#N/A</v>
      </c>
      <c r="D26" s="101" t="s">
        <v>2486</v>
      </c>
      <c r="E26" s="77"/>
    </row>
    <row r="27" spans="1:5" ht="18" x14ac:dyDescent="0.25">
      <c r="A27" s="100" t="str">
        <f>VLOOKUP(B27,'[1]LISTADO ATM'!$A$2:$C$817,3,0)</f>
        <v>NORTE</v>
      </c>
      <c r="B27" s="100">
        <v>732</v>
      </c>
      <c r="C27" s="100" t="str">
        <f>VLOOKUP(B27,'[1]LISTADO ATM'!$A$2:$B$816,2,0)</f>
        <v xml:space="preserve">ATM Molino del Valle (Santiago) </v>
      </c>
      <c r="D27" s="101" t="s">
        <v>2486</v>
      </c>
      <c r="E27" s="77">
        <v>335765653</v>
      </c>
    </row>
    <row r="28" spans="1:5" ht="18" x14ac:dyDescent="0.25">
      <c r="A28" s="100" t="e">
        <f>VLOOKUP(B28,'[1]LISTADO ATM'!$A$2:$C$817,3,0)</f>
        <v>#N/A</v>
      </c>
      <c r="B28" s="100"/>
      <c r="C28" s="100" t="e">
        <f>VLOOKUP(B28,'[1]LISTADO ATM'!$A$2:$B$816,2,0)</f>
        <v>#N/A</v>
      </c>
      <c r="D28" s="101" t="s">
        <v>2486</v>
      </c>
      <c r="E28" s="77"/>
    </row>
    <row r="29" spans="1:5" ht="18" x14ac:dyDescent="0.25">
      <c r="A29" s="100" t="e">
        <f>VLOOKUP(B29,'[1]LISTADO ATM'!$A$2:$C$817,3,0)</f>
        <v>#N/A</v>
      </c>
      <c r="B29" s="100"/>
      <c r="C29" s="100" t="e">
        <f>VLOOKUP(B29,'[1]LISTADO ATM'!$A$2:$B$816,2,0)</f>
        <v>#N/A</v>
      </c>
      <c r="D29" s="101" t="s">
        <v>2486</v>
      </c>
      <c r="E29" s="77"/>
    </row>
    <row r="30" spans="1:5" ht="18" x14ac:dyDescent="0.25">
      <c r="A30" s="100" t="e">
        <f>VLOOKUP(B30,'[1]LISTADO ATM'!$A$2:$C$817,3,0)</f>
        <v>#N/A</v>
      </c>
      <c r="B30" s="100"/>
      <c r="C30" s="100" t="e">
        <f>VLOOKUP(B30,'[1]LISTADO ATM'!$A$2:$B$816,2,0)</f>
        <v>#N/A</v>
      </c>
      <c r="D30" s="101" t="s">
        <v>2486</v>
      </c>
      <c r="E30" s="77"/>
    </row>
    <row r="31" spans="1:5" ht="18.75" thickBot="1" x14ac:dyDescent="0.3">
      <c r="A31" s="96" t="s">
        <v>2428</v>
      </c>
      <c r="B31" s="112">
        <f>COUNT(B11:B30)</f>
        <v>16</v>
      </c>
      <c r="C31" s="142"/>
      <c r="D31" s="143"/>
      <c r="E31" s="144"/>
    </row>
    <row r="32" spans="1:5" ht="15.75" thickBot="1" x14ac:dyDescent="0.3"/>
    <row r="33" spans="1:5" ht="18.75" thickBot="1" x14ac:dyDescent="0.3">
      <c r="A33" s="139" t="s">
        <v>2430</v>
      </c>
      <c r="B33" s="140"/>
      <c r="C33" s="140"/>
      <c r="D33" s="140"/>
      <c r="E33" s="141"/>
    </row>
    <row r="34" spans="1:5" ht="18" x14ac:dyDescent="0.25">
      <c r="A34" s="92" t="s">
        <v>15</v>
      </c>
      <c r="B34" s="92" t="s">
        <v>2426</v>
      </c>
      <c r="C34" s="93" t="s">
        <v>46</v>
      </c>
      <c r="D34" s="93" t="s">
        <v>2433</v>
      </c>
      <c r="E34" s="93" t="s">
        <v>2427</v>
      </c>
    </row>
    <row r="35" spans="1:5" ht="18" x14ac:dyDescent="0.25">
      <c r="A35" s="100" t="str">
        <f>VLOOKUP(B35,'[1]LISTADO ATM'!$A$2:$C$817,3,0)</f>
        <v>DISTRITO NACIONAL</v>
      </c>
      <c r="B35" s="100">
        <v>958</v>
      </c>
      <c r="C35" s="100" t="str">
        <f>VLOOKUP(B35,'[1]LISTADO ATM'!$A$2:$B$816,2,0)</f>
        <v xml:space="preserve">ATM Olé Aut. San Isidro </v>
      </c>
      <c r="D35" s="102" t="s">
        <v>2455</v>
      </c>
      <c r="E35" s="77">
        <v>335764689</v>
      </c>
    </row>
    <row r="36" spans="1:5" ht="18" x14ac:dyDescent="0.25">
      <c r="A36" s="100" t="str">
        <f>VLOOKUP(B36,'[1]LISTADO ATM'!$A$2:$C$817,3,0)</f>
        <v>ESTE</v>
      </c>
      <c r="B36" s="100">
        <v>963</v>
      </c>
      <c r="C36" s="100" t="str">
        <f>VLOOKUP(B36,'[1]LISTADO ATM'!$A$2:$B$816,2,0)</f>
        <v xml:space="preserve">ATM Multiplaza La Romana </v>
      </c>
      <c r="D36" s="102" t="s">
        <v>2455</v>
      </c>
      <c r="E36" s="77">
        <v>335764977</v>
      </c>
    </row>
    <row r="37" spans="1:5" ht="18" x14ac:dyDescent="0.25">
      <c r="A37" s="100" t="e">
        <f>VLOOKUP(B37,'[1]LISTADO ATM'!$A$2:$C$817,3,0)</f>
        <v>#N/A</v>
      </c>
      <c r="B37" s="100"/>
      <c r="C37" s="100" t="e">
        <f>VLOOKUP(B37,'[1]LISTADO ATM'!$A$2:$B$816,2,0)</f>
        <v>#N/A</v>
      </c>
      <c r="D37" s="102" t="s">
        <v>2455</v>
      </c>
      <c r="E37" s="77"/>
    </row>
    <row r="38" spans="1:5" ht="18" x14ac:dyDescent="0.25">
      <c r="A38" s="100" t="str">
        <f>VLOOKUP(B38,'[1]LISTADO ATM'!$A$2:$C$817,3,0)</f>
        <v>DISTRITO NACIONAL</v>
      </c>
      <c r="B38" s="100">
        <v>325</v>
      </c>
      <c r="C38" s="100" t="str">
        <f>VLOOKUP(B38,'[1]LISTADO ATM'!$A$2:$B$816,2,0)</f>
        <v>ATM Casa Edwin</v>
      </c>
      <c r="D38" s="102" t="s">
        <v>2455</v>
      </c>
      <c r="E38" s="77">
        <v>335765269</v>
      </c>
    </row>
    <row r="39" spans="1:5" ht="18" x14ac:dyDescent="0.25">
      <c r="A39" s="100" t="str">
        <f>VLOOKUP(B39,'[1]LISTADO ATM'!$A$2:$C$817,3,0)</f>
        <v>DISTRITO NACIONAL</v>
      </c>
      <c r="B39" s="100">
        <v>377</v>
      </c>
      <c r="C39" s="100" t="str">
        <f>VLOOKUP(B39,'[1]LISTADO ATM'!$A$2:$B$816,2,0)</f>
        <v>ATM Estación del Metro Eduardo Brito</v>
      </c>
      <c r="D39" s="102" t="s">
        <v>2455</v>
      </c>
      <c r="E39" s="77">
        <v>335765374</v>
      </c>
    </row>
    <row r="40" spans="1:5" ht="18" x14ac:dyDescent="0.25">
      <c r="A40" s="100" t="str">
        <f>VLOOKUP(B40,'[1]LISTADO ATM'!$A$2:$C$817,3,0)</f>
        <v>DISTRITO NACIONAL</v>
      </c>
      <c r="B40" s="100">
        <v>183</v>
      </c>
      <c r="C40" s="100" t="str">
        <f>VLOOKUP(B40,'[1]LISTADO ATM'!$A$2:$B$816,2,0)</f>
        <v>ATM Estación Nativa Km. 22 Aut. Duarte.</v>
      </c>
      <c r="D40" s="102" t="s">
        <v>2455</v>
      </c>
      <c r="E40" s="77">
        <v>335765400</v>
      </c>
    </row>
    <row r="41" spans="1:5" ht="18" x14ac:dyDescent="0.25">
      <c r="A41" s="100" t="str">
        <f>VLOOKUP(B41,'[1]LISTADO ATM'!$A$2:$C$817,3,0)</f>
        <v>NORTE</v>
      </c>
      <c r="B41" s="100">
        <v>895</v>
      </c>
      <c r="C41" s="100" t="str">
        <f>VLOOKUP(B41,'[1]LISTADO ATM'!$A$2:$B$816,2,0)</f>
        <v xml:space="preserve">ATM S/M Bravo (Santiago) </v>
      </c>
      <c r="D41" s="102" t="s">
        <v>2455</v>
      </c>
      <c r="E41" s="77">
        <v>335765559</v>
      </c>
    </row>
    <row r="42" spans="1:5" ht="18" x14ac:dyDescent="0.25">
      <c r="A42" s="100" t="str">
        <f>VLOOKUP(B42,'[1]LISTADO ATM'!$A$2:$C$817,3,0)</f>
        <v>SUR</v>
      </c>
      <c r="B42" s="100">
        <v>750</v>
      </c>
      <c r="C42" s="100" t="str">
        <f>VLOOKUP(B42,'[1]LISTADO ATM'!$A$2:$B$816,2,0)</f>
        <v xml:space="preserve">ATM UNP Duvergé </v>
      </c>
      <c r="D42" s="102" t="s">
        <v>2455</v>
      </c>
      <c r="E42" s="77">
        <v>335765563</v>
      </c>
    </row>
    <row r="43" spans="1:5" ht="18" x14ac:dyDescent="0.25">
      <c r="A43" s="119" t="str">
        <f>VLOOKUP(B43,'[1]LISTADO ATM'!$A$2:$C$817,3,0)</f>
        <v>ESTE</v>
      </c>
      <c r="B43" s="100">
        <v>660</v>
      </c>
      <c r="C43" s="119" t="str">
        <f>VLOOKUP(B43,'[1]LISTADO ATM'!$A$2:$B$816,2,0)</f>
        <v>ATM Oficina Romana Norte II</v>
      </c>
      <c r="D43" s="120" t="s">
        <v>2455</v>
      </c>
      <c r="E43" s="100">
        <v>335765566</v>
      </c>
    </row>
    <row r="44" spans="1:5" ht="18" x14ac:dyDescent="0.25">
      <c r="A44" s="119" t="str">
        <f>VLOOKUP(B44,'[1]LISTADO ATM'!$A$2:$C$817,3,0)</f>
        <v>DISTRITO NACIONAL</v>
      </c>
      <c r="B44" s="100">
        <v>946</v>
      </c>
      <c r="C44" s="119" t="str">
        <f>VLOOKUP(B44,'[1]LISTADO ATM'!$A$2:$B$816,2,0)</f>
        <v xml:space="preserve">ATM Oficina Núñez de Cáceres I </v>
      </c>
      <c r="D44" s="120" t="s">
        <v>2455</v>
      </c>
      <c r="E44" s="100">
        <v>335765580</v>
      </c>
    </row>
    <row r="45" spans="1:5" ht="18" x14ac:dyDescent="0.25">
      <c r="A45" s="119" t="str">
        <f>VLOOKUP(B45,'[1]LISTADO ATM'!$A$2:$C$817,3,0)</f>
        <v>SUR</v>
      </c>
      <c r="B45" s="100">
        <v>783</v>
      </c>
      <c r="C45" s="119" t="str">
        <f>VLOOKUP(B45,'[1]LISTADO ATM'!$A$2:$B$816,2,0)</f>
        <v xml:space="preserve">ATM Autobanco Alfa y Omega (Barahona) </v>
      </c>
      <c r="D45" s="120" t="s">
        <v>2455</v>
      </c>
      <c r="E45" s="100">
        <v>335765600</v>
      </c>
    </row>
    <row r="46" spans="1:5" ht="18" x14ac:dyDescent="0.25">
      <c r="A46" s="119" t="str">
        <f>VLOOKUP(B46,'[1]LISTADO ATM'!$A$2:$C$817,3,0)</f>
        <v>DISTRITO NACIONAL</v>
      </c>
      <c r="B46" s="100">
        <v>900</v>
      </c>
      <c r="C46" s="119" t="str">
        <f>VLOOKUP(B46,'[1]LISTADO ATM'!$A$2:$B$816,2,0)</f>
        <v xml:space="preserve">ATM UNP Merca Santo Domingo </v>
      </c>
      <c r="D46" s="120" t="s">
        <v>2455</v>
      </c>
      <c r="E46" s="100">
        <v>335765604</v>
      </c>
    </row>
    <row r="47" spans="1:5" ht="18" x14ac:dyDescent="0.25">
      <c r="A47" s="119" t="str">
        <f>VLOOKUP(B47,'[1]LISTADO ATM'!$A$2:$C$817,3,0)</f>
        <v>ESTE</v>
      </c>
      <c r="B47" s="100">
        <v>742</v>
      </c>
      <c r="C47" s="119" t="str">
        <f>VLOOKUP(B47,'[1]LISTADO ATM'!$A$2:$B$816,2,0)</f>
        <v xml:space="preserve">ATM Oficina Plaza del Rey (La Romana) </v>
      </c>
      <c r="D47" s="120" t="s">
        <v>2455</v>
      </c>
      <c r="E47" s="100">
        <v>335765606</v>
      </c>
    </row>
    <row r="48" spans="1:5" ht="18" x14ac:dyDescent="0.25">
      <c r="A48" s="119" t="str">
        <f>VLOOKUP(B48,'[1]LISTADO ATM'!$A$2:$C$817,3,0)</f>
        <v>ESTE</v>
      </c>
      <c r="B48" s="100">
        <v>211</v>
      </c>
      <c r="C48" s="119" t="str">
        <f>VLOOKUP(B48,'[1]LISTADO ATM'!$A$2:$B$816,2,0)</f>
        <v xml:space="preserve">ATM Oficina La Romana I </v>
      </c>
      <c r="D48" s="120" t="s">
        <v>2455</v>
      </c>
      <c r="E48" s="100">
        <v>335765619</v>
      </c>
    </row>
    <row r="49" spans="1:5" ht="18" x14ac:dyDescent="0.25">
      <c r="A49" s="119" t="str">
        <f>VLOOKUP(B49,'[1]LISTADO ATM'!$A$2:$C$817,3,0)</f>
        <v>DISTRITO NACIONAL</v>
      </c>
      <c r="B49" s="100">
        <v>821</v>
      </c>
      <c r="C49" s="119" t="str">
        <f>VLOOKUP(B49,'[1]LISTADO ATM'!$A$2:$B$816,2,0)</f>
        <v xml:space="preserve">ATM S/M Bravo Churchill </v>
      </c>
      <c r="D49" s="120" t="s">
        <v>2455</v>
      </c>
      <c r="E49" s="100">
        <v>335765624</v>
      </c>
    </row>
    <row r="50" spans="1:5" ht="18" x14ac:dyDescent="0.25">
      <c r="A50" s="119" t="str">
        <f>VLOOKUP(B50,'[1]LISTADO ATM'!$A$2:$C$817,3,0)</f>
        <v>NORTE</v>
      </c>
      <c r="B50" s="100">
        <v>716</v>
      </c>
      <c r="C50" s="119" t="str">
        <f>VLOOKUP(B50,'[1]LISTADO ATM'!$A$2:$B$816,2,0)</f>
        <v xml:space="preserve">ATM Oficina Zona Franca (Santiago) </v>
      </c>
      <c r="D50" s="120" t="s">
        <v>2455</v>
      </c>
      <c r="E50" s="100">
        <v>335765629</v>
      </c>
    </row>
    <row r="51" spans="1:5" ht="18" x14ac:dyDescent="0.25">
      <c r="A51" s="100" t="str">
        <f>VLOOKUP(B51,'[1]LISTADO ATM'!$A$2:$C$817,3,0)</f>
        <v>NORTE</v>
      </c>
      <c r="B51" s="100">
        <v>837</v>
      </c>
      <c r="C51" s="100" t="str">
        <f>VLOOKUP(B51,'[1]LISTADO ATM'!$A$2:$B$816,2,0)</f>
        <v>ATM Estación Next Canabacoa</v>
      </c>
      <c r="D51" s="120" t="s">
        <v>2455</v>
      </c>
      <c r="E51" s="77">
        <v>335765413</v>
      </c>
    </row>
    <row r="52" spans="1:5" ht="18" x14ac:dyDescent="0.25">
      <c r="A52" s="100" t="str">
        <f>VLOOKUP(B52,'[1]LISTADO ATM'!$A$2:$C$817,3,0)</f>
        <v>NORTE</v>
      </c>
      <c r="B52" s="100">
        <v>171</v>
      </c>
      <c r="C52" s="100" t="str">
        <f>VLOOKUP(B52,'[1]LISTADO ATM'!$A$2:$B$816,2,0)</f>
        <v xml:space="preserve">ATM Oficina Moca </v>
      </c>
      <c r="D52" s="120" t="s">
        <v>2455</v>
      </c>
      <c r="E52" s="77">
        <v>335765637</v>
      </c>
    </row>
    <row r="53" spans="1:5" ht="18" x14ac:dyDescent="0.25">
      <c r="A53" s="100" t="str">
        <f>VLOOKUP(B53,'[1]LISTADO ATM'!$A$2:$C$817,3,0)</f>
        <v>NORTE</v>
      </c>
      <c r="B53" s="100">
        <v>950</v>
      </c>
      <c r="C53" s="100" t="str">
        <f>VLOOKUP(B53,'[1]LISTADO ATM'!$A$2:$B$816,2,0)</f>
        <v xml:space="preserve">ATM Oficina Monterrico </v>
      </c>
      <c r="D53" s="120" t="s">
        <v>2455</v>
      </c>
      <c r="E53" s="77">
        <v>335765640</v>
      </c>
    </row>
    <row r="54" spans="1:5" ht="18" x14ac:dyDescent="0.25">
      <c r="A54" s="100" t="e">
        <f>VLOOKUP(B54,'[1]LISTADO ATM'!$A$2:$C$817,3,0)</f>
        <v>#N/A</v>
      </c>
      <c r="B54" s="100"/>
      <c r="C54" s="100" t="e">
        <f>VLOOKUP(B54,'[1]LISTADO ATM'!$A$2:$B$816,2,0)</f>
        <v>#N/A</v>
      </c>
      <c r="D54" s="120" t="s">
        <v>2455</v>
      </c>
      <c r="E54" s="77"/>
    </row>
    <row r="55" spans="1:5" ht="18" x14ac:dyDescent="0.25">
      <c r="A55" s="100" t="str">
        <f>VLOOKUP(B55,'[1]LISTADO ATM'!$A$2:$C$817,3,0)</f>
        <v>DISTRITO NACIONAL</v>
      </c>
      <c r="B55" s="100">
        <v>410</v>
      </c>
      <c r="C55" s="100" t="str">
        <f>VLOOKUP(B55,'[1]LISTADO ATM'!$A$2:$B$816,2,0)</f>
        <v xml:space="preserve">ATM Oficina Las Palmas de Herrera II </v>
      </c>
      <c r="D55" s="120" t="s">
        <v>2455</v>
      </c>
      <c r="E55" s="77">
        <v>335765662</v>
      </c>
    </row>
    <row r="56" spans="1:5" ht="18" x14ac:dyDescent="0.25">
      <c r="A56" s="100" t="str">
        <f>VLOOKUP(B56,'[1]LISTADO ATM'!$A$2:$C$817,3,0)</f>
        <v>DISTRITO NACIONAL</v>
      </c>
      <c r="B56" s="100">
        <v>347</v>
      </c>
      <c r="C56" s="100" t="str">
        <f>VLOOKUP(B56,'[1]LISTADO ATM'!$A$2:$B$816,2,0)</f>
        <v>ATM Patio de Colombia</v>
      </c>
      <c r="D56" s="120" t="s">
        <v>2455</v>
      </c>
      <c r="E56" s="77">
        <v>335765676</v>
      </c>
    </row>
    <row r="57" spans="1:5" ht="18" x14ac:dyDescent="0.25">
      <c r="A57" s="100" t="str">
        <f>VLOOKUP(B57,'[1]LISTADO ATM'!$A$2:$C$817,3,0)</f>
        <v>NORTE</v>
      </c>
      <c r="B57" s="100">
        <v>605</v>
      </c>
      <c r="C57" s="100" t="str">
        <f>VLOOKUP(B57,'[1]LISTADO ATM'!$A$2:$B$816,2,0)</f>
        <v xml:space="preserve">ATM Oficina Bonao I </v>
      </c>
      <c r="D57" s="120" t="s">
        <v>2455</v>
      </c>
      <c r="E57" s="77">
        <v>335765677</v>
      </c>
    </row>
    <row r="58" spans="1:5" ht="18" x14ac:dyDescent="0.25">
      <c r="A58" s="100" t="str">
        <f>VLOOKUP(B58,'[1]LISTADO ATM'!$A$2:$C$817,3,0)</f>
        <v>DISTRITO NACIONAL</v>
      </c>
      <c r="B58" s="100">
        <v>706</v>
      </c>
      <c r="C58" s="100" t="str">
        <f>VLOOKUP(B58,'[1]LISTADO ATM'!$A$2:$B$816,2,0)</f>
        <v xml:space="preserve">ATM S/M Pristine </v>
      </c>
      <c r="D58" s="120" t="s">
        <v>2455</v>
      </c>
      <c r="E58" s="77">
        <v>335765679</v>
      </c>
    </row>
    <row r="59" spans="1:5" ht="18" x14ac:dyDescent="0.25">
      <c r="A59" s="100" t="str">
        <f>VLOOKUP(B59,'[1]LISTADO ATM'!$A$2:$C$817,3,0)</f>
        <v>NORTE</v>
      </c>
      <c r="B59" s="100">
        <v>157</v>
      </c>
      <c r="C59" s="100" t="str">
        <f>VLOOKUP(B59,'[1]LISTADO ATM'!$A$2:$B$816,2,0)</f>
        <v xml:space="preserve">ATM Oficina Samaná </v>
      </c>
      <c r="D59" s="120" t="s">
        <v>2455</v>
      </c>
      <c r="E59" s="77" t="s">
        <v>2536</v>
      </c>
    </row>
    <row r="60" spans="1:5" ht="18" x14ac:dyDescent="0.25">
      <c r="A60" s="100" t="str">
        <f>VLOOKUP(B60,'[1]LISTADO ATM'!$A$2:$C$817,3,0)</f>
        <v>SUR</v>
      </c>
      <c r="B60" s="100">
        <v>512</v>
      </c>
      <c r="C60" s="100" t="str">
        <f>VLOOKUP(B60,'[1]LISTADO ATM'!$A$2:$B$816,2,0)</f>
        <v>ATM Plaza Jesús Ferreira</v>
      </c>
      <c r="D60" s="120" t="s">
        <v>2455</v>
      </c>
      <c r="E60" s="77">
        <v>335765683</v>
      </c>
    </row>
    <row r="61" spans="1:5" ht="18" x14ac:dyDescent="0.25">
      <c r="A61" s="100" t="str">
        <f>VLOOKUP(B61,'[1]LISTADO ATM'!$A$2:$C$817,3,0)</f>
        <v>DISTRITO NACIONAL</v>
      </c>
      <c r="B61" s="100">
        <v>721</v>
      </c>
      <c r="C61" s="100" t="str">
        <f>VLOOKUP(B61,'[1]LISTADO ATM'!$A$2:$B$816,2,0)</f>
        <v xml:space="preserve">ATM Oficina Charles de Gaulle II </v>
      </c>
      <c r="D61" s="120" t="s">
        <v>2455</v>
      </c>
      <c r="E61" s="77">
        <v>335765684</v>
      </c>
    </row>
    <row r="62" spans="1:5" ht="18" x14ac:dyDescent="0.25">
      <c r="A62" s="100" t="e">
        <f>VLOOKUP(B62,'[1]LISTADO ATM'!$A$2:$C$817,3,0)</f>
        <v>#N/A</v>
      </c>
      <c r="B62" s="100"/>
      <c r="C62" s="100" t="e">
        <f>VLOOKUP(B62,'[1]LISTADO ATM'!$A$2:$B$816,2,0)</f>
        <v>#N/A</v>
      </c>
      <c r="D62" s="120" t="s">
        <v>2455</v>
      </c>
      <c r="E62" s="77"/>
    </row>
    <row r="63" spans="1:5" ht="18" x14ac:dyDescent="0.25">
      <c r="A63" s="100" t="str">
        <f>VLOOKUP(B63,'[1]LISTADO ATM'!$A$2:$C$817,3,0)</f>
        <v>ESTE</v>
      </c>
      <c r="B63" s="100">
        <v>838</v>
      </c>
      <c r="C63" s="100" t="str">
        <f>VLOOKUP(B63,'[1]LISTADO ATM'!$A$2:$B$816,2,0)</f>
        <v xml:space="preserve">ATM UNP Consuelo </v>
      </c>
      <c r="D63" s="120" t="s">
        <v>2455</v>
      </c>
      <c r="E63" s="77">
        <v>335765706</v>
      </c>
    </row>
    <row r="64" spans="1:5" ht="18" x14ac:dyDescent="0.25">
      <c r="A64" s="100" t="str">
        <f>VLOOKUP(B64,'[1]LISTADO ATM'!$A$2:$C$817,3,0)</f>
        <v>NORTE</v>
      </c>
      <c r="B64" s="100">
        <v>857</v>
      </c>
      <c r="C64" s="100" t="str">
        <f>VLOOKUP(B64,'[1]LISTADO ATM'!$A$2:$B$816,2,0)</f>
        <v xml:space="preserve">ATM Oficina Los Alamos </v>
      </c>
      <c r="D64" s="120" t="s">
        <v>2455</v>
      </c>
      <c r="E64" s="77">
        <v>335765707</v>
      </c>
    </row>
    <row r="65" spans="1:5" ht="18" x14ac:dyDescent="0.25">
      <c r="A65" s="100" t="str">
        <f>VLOOKUP(B65,'[1]LISTADO ATM'!$A$2:$C$817,3,0)</f>
        <v>DISTRITO NACIONAL</v>
      </c>
      <c r="B65" s="100">
        <v>875</v>
      </c>
      <c r="C65" s="100" t="str">
        <f>VLOOKUP(B65,'[1]LISTADO ATM'!$A$2:$B$816,2,0)</f>
        <v xml:space="preserve">ATM Texaco Aut. Duarte KM 14 1/2 (Los Alcarrizos) </v>
      </c>
      <c r="D65" s="102" t="s">
        <v>2455</v>
      </c>
      <c r="E65" s="77">
        <v>335765708</v>
      </c>
    </row>
    <row r="66" spans="1:5" ht="18" x14ac:dyDescent="0.25">
      <c r="A66" s="100" t="str">
        <f>VLOOKUP(B66,'[1]LISTADO ATM'!$A$2:$C$817,3,0)</f>
        <v>NORTE</v>
      </c>
      <c r="B66" s="100">
        <v>189</v>
      </c>
      <c r="C66" s="100" t="str">
        <f>VLOOKUP(B66,'[1]LISTADO ATM'!$A$2:$B$816,2,0)</f>
        <v xml:space="preserve">ATM Comando Regional Cibao Central P.N. </v>
      </c>
      <c r="D66" s="120" t="s">
        <v>2455</v>
      </c>
      <c r="E66" s="77">
        <v>335765710</v>
      </c>
    </row>
    <row r="67" spans="1:5" ht="18" x14ac:dyDescent="0.25">
      <c r="A67" s="100" t="str">
        <f>VLOOKUP(B67,'[1]LISTADO ATM'!$A$2:$C$817,3,0)</f>
        <v>DISTRITO NACIONAL</v>
      </c>
      <c r="B67" s="100">
        <v>192</v>
      </c>
      <c r="C67" s="100" t="str">
        <f>VLOOKUP(B67,'[1]LISTADO ATM'!$A$2:$B$816,2,0)</f>
        <v xml:space="preserve">ATM Autobanco Luperón II </v>
      </c>
      <c r="D67" s="102" t="s">
        <v>2455</v>
      </c>
      <c r="E67" s="77">
        <v>335765711</v>
      </c>
    </row>
    <row r="68" spans="1:5" ht="18" x14ac:dyDescent="0.25">
      <c r="A68" s="100" t="str">
        <f>VLOOKUP(B68,'[1]LISTADO ATM'!$A$2:$C$817,3,0)</f>
        <v>SUR</v>
      </c>
      <c r="B68" s="100">
        <v>252</v>
      </c>
      <c r="C68" s="100" t="str">
        <f>VLOOKUP(B68,'[1]LISTADO ATM'!$A$2:$B$816,2,0)</f>
        <v xml:space="preserve">ATM Banco Agrícola (Barahona) </v>
      </c>
      <c r="D68" s="120" t="s">
        <v>2455</v>
      </c>
      <c r="E68" s="77">
        <v>335765713</v>
      </c>
    </row>
    <row r="69" spans="1:5" ht="18" x14ac:dyDescent="0.25">
      <c r="A69" s="100" t="str">
        <f>VLOOKUP(B69,'[1]LISTADO ATM'!$A$2:$C$817,3,0)</f>
        <v>DISTRITO NACIONAL</v>
      </c>
      <c r="B69" s="100">
        <v>516</v>
      </c>
      <c r="C69" s="100" t="str">
        <f>VLOOKUP(B69,'[1]LISTADO ATM'!$A$2:$B$916,2,0)</f>
        <v xml:space="preserve">ATM Oficina Gascue </v>
      </c>
      <c r="D69" s="102" t="s">
        <v>2455</v>
      </c>
      <c r="E69" s="77">
        <v>335765719</v>
      </c>
    </row>
    <row r="70" spans="1:5" ht="18" x14ac:dyDescent="0.25">
      <c r="A70" s="100" t="str">
        <f>VLOOKUP(B70,'[1]LISTADO ATM'!$A$2:$C$817,3,0)</f>
        <v>DISTRITO NACIONAL</v>
      </c>
      <c r="B70" s="100">
        <v>717</v>
      </c>
      <c r="C70" s="100" t="str">
        <f>VLOOKUP(B70,'[1]LISTADO ATM'!$A$2:$B$816,2,0)</f>
        <v xml:space="preserve">ATM Oficina Los Alcarrizos </v>
      </c>
      <c r="D70" s="102" t="s">
        <v>2455</v>
      </c>
      <c r="E70" s="77">
        <v>335765722</v>
      </c>
    </row>
    <row r="71" spans="1:5" ht="18" x14ac:dyDescent="0.25">
      <c r="A71" s="100" t="str">
        <f>VLOOKUP(B71,'[1]LISTADO ATM'!$A$2:$C$817,3,0)</f>
        <v>NORTE</v>
      </c>
      <c r="B71" s="100">
        <v>778</v>
      </c>
      <c r="C71" s="100" t="str">
        <f>VLOOKUP(B71,'[1]LISTADO ATM'!$A$2:$B$816,2,0)</f>
        <v xml:space="preserve">ATM Oficina Esperanza (Mao) </v>
      </c>
      <c r="D71" s="102" t="s">
        <v>2455</v>
      </c>
      <c r="E71" s="77">
        <v>335765723</v>
      </c>
    </row>
    <row r="72" spans="1:5" ht="18" x14ac:dyDescent="0.25">
      <c r="A72" s="100" t="str">
        <f>VLOOKUP(B72,'[1]LISTADO ATM'!$A$2:$C$817,3,0)</f>
        <v>DISTRITO NACIONAL</v>
      </c>
      <c r="B72" s="100">
        <v>889</v>
      </c>
      <c r="C72" s="100" t="str">
        <f>VLOOKUP(B72,'[1]LISTADO ATM'!$A$2:$B$816,2,0)</f>
        <v>ATM Oficina Plaza Lama Máximo Gómez II</v>
      </c>
      <c r="D72" s="102" t="s">
        <v>2455</v>
      </c>
      <c r="E72" s="77">
        <v>335765724</v>
      </c>
    </row>
    <row r="73" spans="1:5" ht="18" x14ac:dyDescent="0.25">
      <c r="A73" s="100" t="str">
        <f>VLOOKUP(B73,'[1]LISTADO ATM'!$A$2:$C$817,3,0)</f>
        <v>SUR</v>
      </c>
      <c r="B73" s="100">
        <v>45</v>
      </c>
      <c r="C73" s="100" t="str">
        <f>VLOOKUP(B73,'[1]LISTADO ATM'!$A$2:$B$816,2,0)</f>
        <v xml:space="preserve">ATM Oficina Tamayo </v>
      </c>
      <c r="D73" s="102" t="s">
        <v>2455</v>
      </c>
      <c r="E73" s="116" t="s">
        <v>2566</v>
      </c>
    </row>
    <row r="74" spans="1:5" ht="18" x14ac:dyDescent="0.25">
      <c r="A74" s="100" t="e">
        <f>VLOOKUP(B74,'[1]LISTADO ATM'!$A$2:$C$817,3,0)</f>
        <v>#N/A</v>
      </c>
      <c r="B74" s="100"/>
      <c r="C74" s="100" t="e">
        <f>VLOOKUP(B74,'[1]LISTADO ATM'!$A$2:$B$816,2,0)</f>
        <v>#N/A</v>
      </c>
      <c r="D74" s="102" t="s">
        <v>2455</v>
      </c>
      <c r="E74" s="77"/>
    </row>
    <row r="75" spans="1:5" ht="18" x14ac:dyDescent="0.25">
      <c r="A75" s="100" t="e">
        <f>VLOOKUP(B75,'[1]LISTADO ATM'!$A$2:$C$817,3,0)</f>
        <v>#N/A</v>
      </c>
      <c r="B75" s="100"/>
      <c r="C75" s="100" t="e">
        <f>VLOOKUP(B75,'[1]LISTADO ATM'!$A$2:$B$816,2,0)</f>
        <v>#N/A</v>
      </c>
      <c r="D75" s="120" t="s">
        <v>2455</v>
      </c>
      <c r="E75" s="77"/>
    </row>
    <row r="76" spans="1:5" ht="18" x14ac:dyDescent="0.25">
      <c r="A76" s="119" t="e">
        <f>VLOOKUP(B76,'[1]LISTADO ATM'!$A$2:$C$817,3,0)</f>
        <v>#N/A</v>
      </c>
      <c r="B76" s="100"/>
      <c r="C76" s="119" t="e">
        <f>VLOOKUP(B76,'[1]LISTADO ATM'!$A$2:$B$816,2,0)</f>
        <v>#N/A</v>
      </c>
      <c r="D76" s="120" t="s">
        <v>2455</v>
      </c>
      <c r="E76" s="100"/>
    </row>
    <row r="77" spans="1:5" ht="18" x14ac:dyDescent="0.25">
      <c r="A77" s="100" t="e">
        <f>VLOOKUP(B77,'[1]LISTADO ATM'!$A$2:$C$817,3,0)</f>
        <v>#N/A</v>
      </c>
      <c r="B77" s="100"/>
      <c r="C77" s="100" t="e">
        <f>VLOOKUP(B77,'[1]LISTADO ATM'!$A$2:$B$816,2,0)</f>
        <v>#N/A</v>
      </c>
      <c r="D77" s="102" t="s">
        <v>2455</v>
      </c>
      <c r="E77" s="77"/>
    </row>
    <row r="78" spans="1:5" ht="18" x14ac:dyDescent="0.25">
      <c r="A78" s="100" t="e">
        <f>VLOOKUP(B78,'[1]LISTADO ATM'!$A$2:$C$817,3,0)</f>
        <v>#N/A</v>
      </c>
      <c r="B78" s="100"/>
      <c r="C78" s="100" t="e">
        <f>VLOOKUP(B78,'[1]LISTADO ATM'!$A$2:$B$816,2,0)</f>
        <v>#N/A</v>
      </c>
      <c r="D78" s="120" t="s">
        <v>2455</v>
      </c>
      <c r="E78" s="77"/>
    </row>
    <row r="79" spans="1:5" ht="18" x14ac:dyDescent="0.25">
      <c r="A79" s="100" t="e">
        <f>VLOOKUP(B79,'[1]LISTADO ATM'!$A$2:$C$817,3,0)</f>
        <v>#N/A</v>
      </c>
      <c r="B79" s="100"/>
      <c r="C79" s="100" t="e">
        <f>VLOOKUP(B79,'[1]LISTADO ATM'!$A$2:$B$816,2,0)</f>
        <v>#N/A</v>
      </c>
      <c r="D79" s="120" t="s">
        <v>2455</v>
      </c>
      <c r="E79" s="77"/>
    </row>
    <row r="80" spans="1:5" ht="18" x14ac:dyDescent="0.25">
      <c r="A80" s="100" t="e">
        <f>VLOOKUP(B80,'[1]LISTADO ATM'!$A$2:$C$817,3,0)</f>
        <v>#N/A</v>
      </c>
      <c r="B80" s="100"/>
      <c r="C80" s="100" t="e">
        <f>VLOOKUP(B80,'[1]LISTADO ATM'!$A$2:$B$816,2,0)</f>
        <v>#N/A</v>
      </c>
      <c r="D80" s="120" t="s">
        <v>2455</v>
      </c>
      <c r="E80" s="77"/>
    </row>
    <row r="81" spans="1:5" ht="18" x14ac:dyDescent="0.25">
      <c r="A81" s="100" t="e">
        <f>VLOOKUP(B81,'[1]LISTADO ATM'!$A$2:$C$817,3,0)</f>
        <v>#N/A</v>
      </c>
      <c r="B81" s="100"/>
      <c r="C81" s="100" t="e">
        <f>VLOOKUP(B81,'[1]LISTADO ATM'!$A$2:$B$816,2,0)</f>
        <v>#N/A</v>
      </c>
      <c r="D81" s="120" t="s">
        <v>2455</v>
      </c>
      <c r="E81" s="77"/>
    </row>
    <row r="82" spans="1:5" ht="18" x14ac:dyDescent="0.25">
      <c r="A82" s="100" t="e">
        <f>VLOOKUP(B82,'[1]LISTADO ATM'!$A$2:$C$817,3,0)</f>
        <v>#N/A</v>
      </c>
      <c r="B82" s="100"/>
      <c r="C82" s="100" t="e">
        <f>VLOOKUP(B82,'[1]LISTADO ATM'!$A$2:$B$816,2,0)</f>
        <v>#N/A</v>
      </c>
      <c r="D82" s="120" t="s">
        <v>2455</v>
      </c>
      <c r="E82" s="77"/>
    </row>
    <row r="83" spans="1:5" ht="18" x14ac:dyDescent="0.25">
      <c r="A83" s="121" t="s">
        <v>2428</v>
      </c>
      <c r="B83" s="122">
        <f>COUNT(B35:B82)</f>
        <v>36</v>
      </c>
      <c r="C83" s="123"/>
      <c r="D83" s="123"/>
      <c r="E83" s="123"/>
    </row>
    <row r="84" spans="1:5" ht="15.75" thickBot="1" x14ac:dyDescent="0.3"/>
    <row r="85" spans="1:5" ht="18.75" thickBot="1" x14ac:dyDescent="0.3">
      <c r="A85" s="139" t="s">
        <v>2431</v>
      </c>
      <c r="B85" s="140"/>
      <c r="C85" s="140"/>
      <c r="D85" s="140"/>
      <c r="E85" s="141"/>
    </row>
    <row r="86" spans="1:5" ht="18" x14ac:dyDescent="0.25">
      <c r="A86" s="92" t="s">
        <v>15</v>
      </c>
      <c r="B86" s="92" t="s">
        <v>2426</v>
      </c>
      <c r="C86" s="93" t="s">
        <v>46</v>
      </c>
      <c r="D86" s="93" t="s">
        <v>2433</v>
      </c>
      <c r="E86" s="93" t="s">
        <v>2427</v>
      </c>
    </row>
    <row r="87" spans="1:5" ht="18" x14ac:dyDescent="0.25">
      <c r="A87" s="100" t="str">
        <f>VLOOKUP(B87,'[1]LISTADO ATM'!$A$2:$C$817,3,0)</f>
        <v>DISTRITO NACIONAL</v>
      </c>
      <c r="B87" s="100">
        <v>570</v>
      </c>
      <c r="C87" s="100" t="str">
        <f>VLOOKUP(B87,'[1]LISTADO ATM'!$A$2:$B$816,2,0)</f>
        <v xml:space="preserve">ATM S/M Liverpool Villa Mella </v>
      </c>
      <c r="D87" s="100" t="s">
        <v>2459</v>
      </c>
      <c r="E87" s="77">
        <v>335765179</v>
      </c>
    </row>
    <row r="88" spans="1:5" ht="18" x14ac:dyDescent="0.25">
      <c r="A88" s="100" t="str">
        <f>VLOOKUP(B88,'[1]LISTADO ATM'!$A$2:$C$817,3,0)</f>
        <v>DISTRITO NACIONAL</v>
      </c>
      <c r="B88" s="100">
        <v>153</v>
      </c>
      <c r="C88" s="100" t="str">
        <f>VLOOKUP(B88,'[1]LISTADO ATM'!$A$2:$B$816,2,0)</f>
        <v xml:space="preserve">ATM Rehabilitación </v>
      </c>
      <c r="D88" s="100" t="s">
        <v>2459</v>
      </c>
      <c r="E88" s="77">
        <v>335765198</v>
      </c>
    </row>
    <row r="89" spans="1:5" ht="18" x14ac:dyDescent="0.25">
      <c r="A89" s="100" t="str">
        <f>VLOOKUP(B89,'[1]LISTADO ATM'!$A$2:$C$817,3,0)</f>
        <v>ESTE</v>
      </c>
      <c r="B89" s="100">
        <v>673</v>
      </c>
      <c r="C89" s="100" t="str">
        <f>VLOOKUP(B89,'[1]LISTADO ATM'!$A$2:$B$816,2,0)</f>
        <v>ATM Clínica Dr. Cruz Jiminián</v>
      </c>
      <c r="D89" s="100" t="s">
        <v>2459</v>
      </c>
      <c r="E89" s="77">
        <v>335765449</v>
      </c>
    </row>
    <row r="90" spans="1:5" ht="18" x14ac:dyDescent="0.25">
      <c r="A90" s="100" t="str">
        <f>VLOOKUP(B90,'[1]LISTADO ATM'!$A$2:$C$817,3,0)</f>
        <v>DISTRITO NACIONAL</v>
      </c>
      <c r="B90" s="100">
        <v>710</v>
      </c>
      <c r="C90" s="100" t="str">
        <f>VLOOKUP(B90,'[1]LISTADO ATM'!$A$2:$B$816,2,0)</f>
        <v xml:space="preserve">ATM S/M Soberano </v>
      </c>
      <c r="D90" s="100" t="s">
        <v>2459</v>
      </c>
      <c r="E90" s="77">
        <v>335765532</v>
      </c>
    </row>
    <row r="91" spans="1:5" ht="18" x14ac:dyDescent="0.25">
      <c r="A91" s="100" t="str">
        <f>VLOOKUP(B91,'[1]LISTADO ATM'!$A$2:$C$817,3,0)</f>
        <v>NORTE</v>
      </c>
      <c r="B91" s="100">
        <v>142</v>
      </c>
      <c r="C91" s="118" t="str">
        <f>VLOOKUP(B91,'[1]LISTADO ATM'!$A$2:$B$816,2,0)</f>
        <v xml:space="preserve">ATM Centro de Caja Galerías Bonao </v>
      </c>
      <c r="D91" s="100" t="s">
        <v>2459</v>
      </c>
      <c r="E91" s="77">
        <v>335765602</v>
      </c>
    </row>
    <row r="92" spans="1:5" ht="18" x14ac:dyDescent="0.25">
      <c r="A92" s="100" t="str">
        <f>VLOOKUP(B92,'[1]LISTADO ATM'!$A$2:$C$817,3,0)</f>
        <v>DISTRITO NACIONAL</v>
      </c>
      <c r="B92" s="100">
        <v>232</v>
      </c>
      <c r="C92" s="118" t="str">
        <f>VLOOKUP(B92,'[1]LISTADO ATM'!$A$2:$B$816,2,0)</f>
        <v xml:space="preserve">ATM S/M Nacional Charles de Gaulle </v>
      </c>
      <c r="D92" s="100" t="s">
        <v>2459</v>
      </c>
      <c r="E92" s="77">
        <v>335765621</v>
      </c>
    </row>
    <row r="93" spans="1:5" ht="18" x14ac:dyDescent="0.25">
      <c r="A93" s="100" t="str">
        <f>VLOOKUP(B93,'[1]LISTADO ATM'!$A$2:$C$817,3,0)</f>
        <v>NORTE</v>
      </c>
      <c r="B93" s="100">
        <v>501</v>
      </c>
      <c r="C93" s="100" t="str">
        <f>VLOOKUP(B93,'[1]LISTADO ATM'!$A$2:$B$816,2,0)</f>
        <v xml:space="preserve">ATM UNP La Canela </v>
      </c>
      <c r="D93" s="100" t="s">
        <v>2459</v>
      </c>
      <c r="E93" s="77">
        <v>335765562</v>
      </c>
    </row>
    <row r="94" spans="1:5" ht="18" x14ac:dyDescent="0.25">
      <c r="A94" s="100" t="str">
        <f>VLOOKUP(B94,'[1]LISTADO ATM'!$A$2:$C$817,3,0)</f>
        <v>DISTRITO NACIONAL</v>
      </c>
      <c r="B94" s="100">
        <v>354</v>
      </c>
      <c r="C94" s="100" t="str">
        <f>VLOOKUP(B94,'[1]LISTADO ATM'!$A$2:$B$816,2,0)</f>
        <v xml:space="preserve">ATM Oficina Núñez de Cáceres II </v>
      </c>
      <c r="D94" s="100" t="s">
        <v>2459</v>
      </c>
      <c r="E94" s="77">
        <v>335765561</v>
      </c>
    </row>
    <row r="95" spans="1:5" ht="18" x14ac:dyDescent="0.25">
      <c r="A95" s="100" t="str">
        <f>VLOOKUP(B95,'[1]LISTADO ATM'!$A$2:$C$817,3,0)</f>
        <v>NORTE</v>
      </c>
      <c r="B95" s="100">
        <v>882</v>
      </c>
      <c r="C95" s="100" t="str">
        <f>VLOOKUP(B95,'[1]LISTADO ATM'!$A$2:$B$816,2,0)</f>
        <v xml:space="preserve">ATM Oficina Moca II </v>
      </c>
      <c r="D95" s="100" t="s">
        <v>2459</v>
      </c>
      <c r="E95" s="77">
        <v>335765638</v>
      </c>
    </row>
    <row r="96" spans="1:5" ht="18" x14ac:dyDescent="0.25">
      <c r="A96" s="100" t="str">
        <f>VLOOKUP(B96,'[1]LISTADO ATM'!$A$2:$C$817,3,0)</f>
        <v>DISTRITO NACIONAL</v>
      </c>
      <c r="B96" s="100">
        <v>911</v>
      </c>
      <c r="C96" s="100" t="str">
        <f>VLOOKUP(B96,'[1]LISTADO ATM'!$A$2:$B$816,2,0)</f>
        <v xml:space="preserve">ATM Oficina Venezuela II </v>
      </c>
      <c r="D96" s="100" t="s">
        <v>2459</v>
      </c>
      <c r="E96" s="77">
        <v>335765639</v>
      </c>
    </row>
    <row r="97" spans="1:5" ht="18" x14ac:dyDescent="0.25">
      <c r="A97" s="100" t="str">
        <f>VLOOKUP(B97,'[1]LISTADO ATM'!$A$2:$C$817,3,0)</f>
        <v>DISTRITO NACIONAL</v>
      </c>
      <c r="B97" s="100">
        <v>938</v>
      </c>
      <c r="C97" s="100" t="str">
        <f>VLOOKUP(B97,'[1]LISTADO ATM'!$A$2:$B$816,2,0)</f>
        <v xml:space="preserve">ATM Autobanco Oficina Filadelfia Plaza </v>
      </c>
      <c r="D97" s="100" t="s">
        <v>2459</v>
      </c>
      <c r="E97" s="77">
        <v>335765641</v>
      </c>
    </row>
    <row r="98" spans="1:5" ht="18" x14ac:dyDescent="0.25">
      <c r="A98" s="100" t="str">
        <f>VLOOKUP(B98,'[1]LISTADO ATM'!$A$2:$C$817,3,0)</f>
        <v>NORTE</v>
      </c>
      <c r="B98" s="100">
        <v>4</v>
      </c>
      <c r="C98" s="100" t="str">
        <f>VLOOKUP(B98,'[1]LISTADO ATM'!$A$2:$B$816,2,0)</f>
        <v>ATM Avenida Rivas</v>
      </c>
      <c r="D98" s="100" t="s">
        <v>2459</v>
      </c>
      <c r="E98" s="77">
        <v>335765665</v>
      </c>
    </row>
    <row r="99" spans="1:5" ht="18" x14ac:dyDescent="0.25">
      <c r="A99" s="100" t="str">
        <f>VLOOKUP(B99,'[1]LISTADO ATM'!$A$2:$C$817,3,0)</f>
        <v>NORTE</v>
      </c>
      <c r="B99" s="100">
        <v>333</v>
      </c>
      <c r="C99" s="100" t="str">
        <f>VLOOKUP(B99,'[1]LISTADO ATM'!$A$2:$B$816,2,0)</f>
        <v>ATM Oficina Turey Maimón</v>
      </c>
      <c r="D99" s="100" t="s">
        <v>2459</v>
      </c>
      <c r="E99" s="77">
        <v>335765678</v>
      </c>
    </row>
    <row r="100" spans="1:5" ht="18" x14ac:dyDescent="0.25">
      <c r="A100" s="100" t="str">
        <f>VLOOKUP(B100,'[1]LISTADO ATM'!$A$2:$C$817,3,0)</f>
        <v>DISTRITO NACIONAL</v>
      </c>
      <c r="B100" s="100">
        <v>298</v>
      </c>
      <c r="C100" s="100" t="str">
        <f>VLOOKUP(B100,'[1]LISTADO ATM'!$A$2:$B$816,2,0)</f>
        <v xml:space="preserve">ATM S/M Aprezio Engombe </v>
      </c>
      <c r="D100" s="100" t="s">
        <v>2459</v>
      </c>
      <c r="E100" s="77">
        <v>335765682</v>
      </c>
    </row>
    <row r="101" spans="1:5" ht="18" x14ac:dyDescent="0.25">
      <c r="A101" s="100" t="e">
        <f>VLOOKUP(B101,'[1]LISTADO ATM'!$A$2:$C$817,3,0)</f>
        <v>#N/A</v>
      </c>
      <c r="B101" s="100"/>
      <c r="C101" s="100" t="e">
        <f>VLOOKUP(B101,'[1]LISTADO ATM'!$A$2:$B$816,2,0)</f>
        <v>#N/A</v>
      </c>
      <c r="D101" s="100" t="s">
        <v>2459</v>
      </c>
      <c r="E101" s="77"/>
    </row>
    <row r="102" spans="1:5" ht="18" x14ac:dyDescent="0.25">
      <c r="A102" s="100" t="str">
        <f>VLOOKUP(B102,'[1]LISTADO ATM'!$A$2:$C$817,3,0)</f>
        <v>NORTE</v>
      </c>
      <c r="B102" s="100">
        <v>383</v>
      </c>
      <c r="C102" s="100" t="str">
        <f>VLOOKUP(B102,'[1]LISTADO ATM'!$A$2:$B$816,2,0)</f>
        <v>ATM S/M Daniel (Dajabón)</v>
      </c>
      <c r="D102" s="100" t="s">
        <v>2459</v>
      </c>
      <c r="E102" s="77">
        <v>335765699</v>
      </c>
    </row>
    <row r="103" spans="1:5" ht="18" x14ac:dyDescent="0.25">
      <c r="A103" s="100" t="str">
        <f>VLOOKUP(B103,'[1]LISTADO ATM'!$A$2:$C$817,3,0)</f>
        <v>DISTRITO NACIONAL</v>
      </c>
      <c r="B103" s="100">
        <v>567</v>
      </c>
      <c r="C103" s="100" t="str">
        <f>VLOOKUP(B103,'[1]LISTADO ATM'!$A$2:$B$816,2,0)</f>
        <v xml:space="preserve">ATM Oficina Máximo Gómez </v>
      </c>
      <c r="D103" s="100" t="s">
        <v>2459</v>
      </c>
      <c r="E103" s="77" t="s">
        <v>2571</v>
      </c>
    </row>
    <row r="104" spans="1:5" ht="18" x14ac:dyDescent="0.25">
      <c r="A104" s="100" t="str">
        <f>VLOOKUP(B104,'[1]LISTADO ATM'!$A$2:$C$817,3,0)</f>
        <v>ESTE</v>
      </c>
      <c r="B104" s="127">
        <v>159</v>
      </c>
      <c r="C104" s="100" t="str">
        <f>VLOOKUP(B104,'[1]LISTADO ATM'!$A$2:$B$816,2,0)</f>
        <v xml:space="preserve">ATM Hotel Dreams Bayahibe I </v>
      </c>
      <c r="D104" s="100" t="s">
        <v>2459</v>
      </c>
      <c r="E104" s="77">
        <v>335765709</v>
      </c>
    </row>
    <row r="105" spans="1:5" ht="18" x14ac:dyDescent="0.25">
      <c r="A105" s="100" t="str">
        <f>VLOOKUP(B105,'[1]LISTADO ATM'!$A$2:$C$817,3,0)</f>
        <v>DISTRITO NACIONAL</v>
      </c>
      <c r="B105" s="100">
        <v>406</v>
      </c>
      <c r="C105" s="100" t="str">
        <f>VLOOKUP(B105,'[1]LISTADO ATM'!$A$2:$B$816,2,0)</f>
        <v xml:space="preserve">ATM UNP Plaza Lama Máximo Gómez </v>
      </c>
      <c r="D105" s="100" t="s">
        <v>2459</v>
      </c>
      <c r="E105" s="77">
        <v>335765717</v>
      </c>
    </row>
    <row r="106" spans="1:5" ht="18" x14ac:dyDescent="0.25">
      <c r="A106" s="100" t="str">
        <f>VLOOKUP(B106,'[1]LISTADO ATM'!$A$2:$C$817,3,0)</f>
        <v>DISTRITO NACIONAL</v>
      </c>
      <c r="B106" s="100">
        <v>957</v>
      </c>
      <c r="C106" s="100" t="str">
        <f>VLOOKUP(B106,'[1]LISTADO ATM'!$A$2:$B$816,2,0)</f>
        <v xml:space="preserve">ATM Oficina Venezuela </v>
      </c>
      <c r="D106" s="100" t="s">
        <v>2459</v>
      </c>
      <c r="E106" s="77">
        <v>335765725</v>
      </c>
    </row>
    <row r="107" spans="1:5" ht="18" x14ac:dyDescent="0.25">
      <c r="A107" s="100" t="e">
        <f>VLOOKUP(B107,'[1]LISTADO ATM'!$A$2:$C$817,3,0)</f>
        <v>#N/A</v>
      </c>
      <c r="B107" s="100"/>
      <c r="C107" s="100" t="e">
        <f>VLOOKUP(B107,'[1]LISTADO ATM'!$A$2:$B$816,2,0)</f>
        <v>#N/A</v>
      </c>
      <c r="D107" s="100" t="s">
        <v>2459</v>
      </c>
      <c r="E107" s="77"/>
    </row>
    <row r="108" spans="1:5" ht="18" x14ac:dyDescent="0.25">
      <c r="A108" s="100" t="e">
        <f>VLOOKUP(B108,'[1]LISTADO ATM'!$A$2:$C$817,3,0)</f>
        <v>#N/A</v>
      </c>
      <c r="B108" s="100"/>
      <c r="C108" s="100" t="e">
        <f>VLOOKUP(B108,'[1]LISTADO ATM'!$A$2:$B$816,2,0)</f>
        <v>#N/A</v>
      </c>
      <c r="D108" s="100" t="s">
        <v>2459</v>
      </c>
      <c r="E108" s="77"/>
    </row>
    <row r="109" spans="1:5" ht="18" x14ac:dyDescent="0.25">
      <c r="A109" s="100" t="e">
        <f>VLOOKUP(B109,'[1]LISTADO ATM'!$A$2:$C$817,3,0)</f>
        <v>#N/A</v>
      </c>
      <c r="B109" s="100"/>
      <c r="C109" s="100" t="e">
        <f>VLOOKUP(B109,'[1]LISTADO ATM'!$A$2:$B$816,2,0)</f>
        <v>#N/A</v>
      </c>
      <c r="D109" s="100" t="s">
        <v>2459</v>
      </c>
      <c r="E109" s="77"/>
    </row>
    <row r="110" spans="1:5" ht="18" x14ac:dyDescent="0.25">
      <c r="A110" s="100" t="e">
        <f>VLOOKUP(B110,'[1]LISTADO ATM'!$A$2:$C$817,3,0)</f>
        <v>#N/A</v>
      </c>
      <c r="B110" s="100"/>
      <c r="C110" s="100" t="e">
        <f>VLOOKUP(B110,'[1]LISTADO ATM'!$A$2:$B$816,2,0)</f>
        <v>#N/A</v>
      </c>
      <c r="D110" s="100" t="s">
        <v>2459</v>
      </c>
      <c r="E110" s="77"/>
    </row>
    <row r="111" spans="1:5" ht="18" x14ac:dyDescent="0.25">
      <c r="A111" s="100" t="e">
        <f>VLOOKUP(B111,'[1]LISTADO ATM'!$A$2:$C$817,3,0)</f>
        <v>#N/A</v>
      </c>
      <c r="B111" s="100"/>
      <c r="C111" s="100" t="e">
        <f>VLOOKUP(B111,'[1]LISTADO ATM'!$A$2:$B$816,2,0)</f>
        <v>#N/A</v>
      </c>
      <c r="D111" s="100" t="s">
        <v>2459</v>
      </c>
      <c r="E111" s="77"/>
    </row>
    <row r="112" spans="1:5" ht="18.75" thickBot="1" x14ac:dyDescent="0.3">
      <c r="A112" s="96" t="s">
        <v>2428</v>
      </c>
      <c r="B112" s="112">
        <f>COUNT(B87:B111)</f>
        <v>19</v>
      </c>
      <c r="C112" s="94"/>
      <c r="D112" s="94"/>
      <c r="E112" s="95"/>
    </row>
    <row r="113" spans="1:5" ht="15.75" thickBot="1" x14ac:dyDescent="0.3"/>
    <row r="114" spans="1:5" ht="18.75" thickBot="1" x14ac:dyDescent="0.3">
      <c r="A114" s="145" t="s">
        <v>2429</v>
      </c>
      <c r="B114" s="146"/>
    </row>
    <row r="115" spans="1:5" ht="18.75" thickBot="1" x14ac:dyDescent="0.3">
      <c r="A115" s="147">
        <f>+B83+B112</f>
        <v>55</v>
      </c>
      <c r="B115" s="148"/>
    </row>
    <row r="116" spans="1:5" ht="15.75" thickBot="1" x14ac:dyDescent="0.3"/>
    <row r="117" spans="1:5" ht="18.75" thickBot="1" x14ac:dyDescent="0.3">
      <c r="A117" s="139" t="s">
        <v>2432</v>
      </c>
      <c r="B117" s="140"/>
      <c r="C117" s="140"/>
      <c r="D117" s="140"/>
      <c r="E117" s="141"/>
    </row>
    <row r="118" spans="1:5" ht="18" x14ac:dyDescent="0.25">
      <c r="A118" s="92" t="s">
        <v>15</v>
      </c>
      <c r="B118" s="92" t="s">
        <v>2426</v>
      </c>
      <c r="C118" s="97" t="s">
        <v>46</v>
      </c>
      <c r="D118" s="149" t="s">
        <v>2433</v>
      </c>
      <c r="E118" s="150"/>
    </row>
    <row r="119" spans="1:5" ht="18" x14ac:dyDescent="0.25">
      <c r="A119" s="100" t="str">
        <f>VLOOKUP(B119,'[1]LISTADO ATM'!$A$2:$C$817,3,0)</f>
        <v>DISTRITO NACIONAL</v>
      </c>
      <c r="B119" s="100">
        <v>713</v>
      </c>
      <c r="C119" s="118" t="str">
        <f>VLOOKUP(B119,'[1]LISTADO ATM'!$A$2:$B$816,2,0)</f>
        <v xml:space="preserve">ATM Oficina Las Américas </v>
      </c>
      <c r="D119" s="134" t="s">
        <v>2487</v>
      </c>
      <c r="E119" s="135"/>
    </row>
    <row r="120" spans="1:5" ht="18" x14ac:dyDescent="0.25">
      <c r="A120" s="100" t="str">
        <f>VLOOKUP(B120,'[1]LISTADO ATM'!$A$2:$C$817,3,0)</f>
        <v>DISTRITO NACIONAL</v>
      </c>
      <c r="B120" s="100">
        <v>966</v>
      </c>
      <c r="C120" s="118" t="str">
        <f>VLOOKUP(B120,'[1]LISTADO ATM'!$A$2:$B$816,2,0)</f>
        <v>ATM Centro Medico Real</v>
      </c>
      <c r="D120" s="134" t="s">
        <v>2487</v>
      </c>
      <c r="E120" s="135"/>
    </row>
    <row r="121" spans="1:5" ht="18" x14ac:dyDescent="0.25">
      <c r="A121" s="100" t="str">
        <f>VLOOKUP(B121,'[1]LISTADO ATM'!$A$2:$C$817,3,0)</f>
        <v>ESTE</v>
      </c>
      <c r="B121" s="100">
        <v>204</v>
      </c>
      <c r="C121" s="118" t="str">
        <f>VLOOKUP(B121,'[1]LISTADO ATM'!$A$2:$B$816,2,0)</f>
        <v>ATM Hotel Dominicus II</v>
      </c>
      <c r="D121" s="134" t="s">
        <v>2487</v>
      </c>
      <c r="E121" s="135"/>
    </row>
    <row r="122" spans="1:5" ht="18" x14ac:dyDescent="0.25">
      <c r="A122" s="100" t="str">
        <f>VLOOKUP(B122,'[1]LISTADO ATM'!$A$2:$C$817,3,0)</f>
        <v>DISTRITO NACIONAL</v>
      </c>
      <c r="B122" s="100">
        <v>583</v>
      </c>
      <c r="C122" s="118" t="str">
        <f>VLOOKUP(B122,'[1]LISTADO ATM'!$A$2:$B$816,2,0)</f>
        <v xml:space="preserve">ATM Ministerio Fuerzas Armadas I </v>
      </c>
      <c r="D122" s="134" t="s">
        <v>2487</v>
      </c>
      <c r="E122" s="135"/>
    </row>
    <row r="123" spans="1:5" ht="18" x14ac:dyDescent="0.25">
      <c r="A123" s="100" t="str">
        <f>VLOOKUP(B123,'[1]LISTADO ATM'!$A$2:$C$817,3,0)</f>
        <v>NORTE</v>
      </c>
      <c r="B123" s="100">
        <v>853</v>
      </c>
      <c r="C123" s="118" t="str">
        <f>VLOOKUP(B123,'[1]LISTADO ATM'!$A$2:$B$816,2,0)</f>
        <v xml:space="preserve">ATM Inversiones JF Group (Shell Canabacoa) </v>
      </c>
      <c r="D123" s="134" t="s">
        <v>2487</v>
      </c>
      <c r="E123" s="135"/>
    </row>
    <row r="124" spans="1:5" ht="18" x14ac:dyDescent="0.25">
      <c r="A124" s="100" t="str">
        <f>VLOOKUP(B124,'[1]LISTADO ATM'!$A$2:$C$817,3,0)</f>
        <v>NORTE</v>
      </c>
      <c r="B124" s="100">
        <v>288</v>
      </c>
      <c r="C124" s="118" t="str">
        <f>VLOOKUP(B124,'[1]LISTADO ATM'!$A$2:$B$816,2,0)</f>
        <v xml:space="preserve">ATM Oficina Camino Real II (Puerto Plata) </v>
      </c>
      <c r="D124" s="134" t="s">
        <v>2476</v>
      </c>
      <c r="E124" s="135"/>
    </row>
    <row r="125" spans="1:5" ht="18" x14ac:dyDescent="0.25">
      <c r="A125" s="100" t="str">
        <f>VLOOKUP(B125,'[1]LISTADO ATM'!$A$2:$C$817,3,0)</f>
        <v>DISTRITO NACIONAL</v>
      </c>
      <c r="B125" s="100">
        <v>659</v>
      </c>
      <c r="C125" s="118" t="str">
        <f>VLOOKUP(B125,'[1]LISTADO ATM'!$A$2:$B$816,2,0)</f>
        <v>ATM Down Town Center</v>
      </c>
      <c r="D125" s="134" t="s">
        <v>2476</v>
      </c>
      <c r="E125" s="135"/>
    </row>
    <row r="126" spans="1:5" ht="18" x14ac:dyDescent="0.25">
      <c r="A126" s="100" t="str">
        <f>VLOOKUP(B126,'[1]LISTADO ATM'!$A$2:$C$817,3,0)</f>
        <v>SUR</v>
      </c>
      <c r="B126" s="100">
        <v>767</v>
      </c>
      <c r="C126" s="118" t="str">
        <f>VLOOKUP(B126,'[1]LISTADO ATM'!$A$2:$B$816,2,0)</f>
        <v xml:space="preserve">ATM S/M Diverso (Azua) </v>
      </c>
      <c r="D126" s="134" t="s">
        <v>2476</v>
      </c>
      <c r="E126" s="135"/>
    </row>
    <row r="127" spans="1:5" ht="18" x14ac:dyDescent="0.25">
      <c r="A127" s="100" t="str">
        <f>VLOOKUP(B127,'[1]LISTADO ATM'!$A$2:$C$817,3,0)</f>
        <v>NORTE</v>
      </c>
      <c r="B127" s="100">
        <v>862</v>
      </c>
      <c r="C127" s="118" t="str">
        <f>VLOOKUP(B127,'[1]LISTADO ATM'!$A$2:$B$816,2,0)</f>
        <v xml:space="preserve">ATM S/M Doble A (Sabaneta) </v>
      </c>
      <c r="D127" s="134" t="s">
        <v>2476</v>
      </c>
      <c r="E127" s="135"/>
    </row>
    <row r="128" spans="1:5" ht="18" x14ac:dyDescent="0.25">
      <c r="A128" s="100" t="str">
        <f>VLOOKUP(B128,'[1]LISTADO ATM'!$A$2:$C$817,3,0)</f>
        <v>DISTRITO NACIONAL</v>
      </c>
      <c r="B128" s="100">
        <v>955</v>
      </c>
      <c r="C128" s="118" t="str">
        <f>VLOOKUP(B128,'[1]LISTADO ATM'!$A$2:$B$816,2,0)</f>
        <v xml:space="preserve">ATM Oficina Americana Independencia II </v>
      </c>
      <c r="D128" s="134" t="s">
        <v>2476</v>
      </c>
      <c r="E128" s="135"/>
    </row>
    <row r="129" spans="1:5" ht="18" x14ac:dyDescent="0.25">
      <c r="A129" s="100" t="str">
        <f>VLOOKUP(B129,'[1]LISTADO ATM'!$A$2:$C$817,3,0)</f>
        <v>NORTE</v>
      </c>
      <c r="B129" s="100">
        <v>256</v>
      </c>
      <c r="C129" s="118" t="str">
        <f>VLOOKUP(B129,'[1]LISTADO ATM'!$A$2:$B$816,2,0)</f>
        <v xml:space="preserve">ATM Oficina Licey Al Medio </v>
      </c>
      <c r="D129" s="134" t="s">
        <v>2476</v>
      </c>
      <c r="E129" s="135"/>
    </row>
    <row r="130" spans="1:5" ht="18" x14ac:dyDescent="0.25">
      <c r="A130" s="100" t="str">
        <f>VLOOKUP(B130,'[1]LISTADO ATM'!$A$2:$C$817,3,0)</f>
        <v>NORTE</v>
      </c>
      <c r="B130" s="100">
        <v>594</v>
      </c>
      <c r="C130" s="118" t="str">
        <f>VLOOKUP(B130,'[1]LISTADO ATM'!$A$2:$B$816,2,0)</f>
        <v xml:space="preserve">ATM Plaza Venezuela II (Santiago) </v>
      </c>
      <c r="D130" s="134" t="s">
        <v>2476</v>
      </c>
      <c r="E130" s="135"/>
    </row>
    <row r="131" spans="1:5" ht="18" x14ac:dyDescent="0.25">
      <c r="A131" s="100" t="str">
        <f>VLOOKUP(B131,'[1]LISTADO ATM'!$A$2:$C$817,3,0)</f>
        <v>NORTE</v>
      </c>
      <c r="B131" s="100">
        <v>720</v>
      </c>
      <c r="C131" s="118" t="str">
        <f>VLOOKUP(B131,'[1]LISTADO ATM'!$A$2:$B$816,2,0)</f>
        <v xml:space="preserve">ATM OMSA (Santiago) </v>
      </c>
      <c r="D131" s="134" t="s">
        <v>2476</v>
      </c>
      <c r="E131" s="135"/>
    </row>
    <row r="132" spans="1:5" ht="18" x14ac:dyDescent="0.25">
      <c r="A132" s="100" t="str">
        <f>VLOOKUP(B132,'[1]LISTADO ATM'!$A$2:$C$817,3,0)</f>
        <v>NORTE</v>
      </c>
      <c r="B132" s="100">
        <v>757</v>
      </c>
      <c r="C132" s="118" t="str">
        <f>VLOOKUP(B132,'[1]LISTADO ATM'!$A$2:$B$816,2,0)</f>
        <v xml:space="preserve">ATM UNP Plaza Paseo (Santiago) </v>
      </c>
      <c r="D132" s="134" t="s">
        <v>2476</v>
      </c>
      <c r="E132" s="135"/>
    </row>
    <row r="133" spans="1:5" ht="18" x14ac:dyDescent="0.25">
      <c r="A133" s="100" t="str">
        <f>VLOOKUP(B133,'[1]LISTADO ATM'!$A$2:$C$817,3,0)</f>
        <v>DISTRITO NACIONAL</v>
      </c>
      <c r="B133" s="100">
        <v>580</v>
      </c>
      <c r="C133" s="118" t="str">
        <f>VLOOKUP(B133,'[1]LISTADO ATM'!$A$2:$B$816,2,0)</f>
        <v xml:space="preserve">ATM Edificio Propagas </v>
      </c>
      <c r="D133" s="134" t="s">
        <v>2487</v>
      </c>
      <c r="E133" s="135"/>
    </row>
    <row r="134" spans="1:5" ht="18" x14ac:dyDescent="0.25">
      <c r="A134" s="100" t="e">
        <f>VLOOKUP(B134,'[1]LISTADO ATM'!$A$2:$C$817,3,0)</f>
        <v>#N/A</v>
      </c>
      <c r="B134" s="100"/>
      <c r="C134" s="118" t="e">
        <f>VLOOKUP(B134,'[1]LISTADO ATM'!$A$2:$B$816,2,0)</f>
        <v>#N/A</v>
      </c>
      <c r="D134" s="124"/>
      <c r="E134" s="125"/>
    </row>
    <row r="135" spans="1:5" ht="18" x14ac:dyDescent="0.25">
      <c r="A135" s="100" t="str">
        <f>VLOOKUP(B135,'[1]LISTADO ATM'!$A$2:$C$817,3,0)</f>
        <v>NORTE</v>
      </c>
      <c r="B135" s="100">
        <v>3</v>
      </c>
      <c r="C135" s="118" t="str">
        <f>VLOOKUP(B135,'[1]LISTADO ATM'!$A$2:$B$816,2,0)</f>
        <v>ATM Autoservicio La Vega Real</v>
      </c>
      <c r="D135" s="134" t="s">
        <v>2476</v>
      </c>
      <c r="E135" s="135"/>
    </row>
    <row r="136" spans="1:5" ht="18" x14ac:dyDescent="0.25">
      <c r="A136" s="100" t="str">
        <f>VLOOKUP(B136,'[1]LISTADO ATM'!$A$2:$C$817,3,0)</f>
        <v>DISTRITO NACIONAL</v>
      </c>
      <c r="B136" s="100">
        <v>314</v>
      </c>
      <c r="C136" s="118" t="str">
        <f>VLOOKUP(B136,'[1]LISTADO ATM'!$A$2:$B$816,2,0)</f>
        <v xml:space="preserve">ATM UNP Cambita Garabito (San Cristóbal) </v>
      </c>
      <c r="D136" s="134" t="s">
        <v>2487</v>
      </c>
      <c r="E136" s="135"/>
    </row>
    <row r="137" spans="1:5" ht="18" x14ac:dyDescent="0.25">
      <c r="A137" s="100" t="str">
        <f>VLOOKUP(B137,'[1]LISTADO ATM'!$A$2:$C$817,3,0)</f>
        <v>DISTRITO NACIONAL</v>
      </c>
      <c r="B137" s="100">
        <v>319</v>
      </c>
      <c r="C137" s="118" t="str">
        <f>VLOOKUP(B137,'[1]LISTADO ATM'!$A$2:$B$816,2,0)</f>
        <v>ATM Autobanco Lopez de Vega</v>
      </c>
      <c r="D137" s="134" t="s">
        <v>2476</v>
      </c>
      <c r="E137" s="135"/>
    </row>
    <row r="138" spans="1:5" ht="18" x14ac:dyDescent="0.25">
      <c r="A138" s="100" t="str">
        <f>VLOOKUP(B138,'[1]LISTADO ATM'!$A$2:$C$817,3,0)</f>
        <v>NORTE</v>
      </c>
      <c r="B138" s="100">
        <v>350</v>
      </c>
      <c r="C138" s="118" t="str">
        <f>VLOOKUP(B138,'[1]LISTADO ATM'!$A$2:$B$816,2,0)</f>
        <v xml:space="preserve">ATM Oficina Villa Tapia </v>
      </c>
      <c r="D138" s="134" t="s">
        <v>2476</v>
      </c>
      <c r="E138" s="135"/>
    </row>
    <row r="139" spans="1:5" ht="18" x14ac:dyDescent="0.25">
      <c r="A139" s="100" t="str">
        <f>VLOOKUP(B139,'[1]LISTADO ATM'!$A$2:$C$817,3,0)</f>
        <v>ESTE</v>
      </c>
      <c r="B139" s="100">
        <v>385</v>
      </c>
      <c r="C139" s="118" t="str">
        <f>VLOOKUP(B139,'[1]LISTADO ATM'!$A$2:$B$816,2,0)</f>
        <v xml:space="preserve">ATM Plaza Verón I </v>
      </c>
      <c r="D139" s="134" t="s">
        <v>2476</v>
      </c>
      <c r="E139" s="135"/>
    </row>
    <row r="140" spans="1:5" ht="18" x14ac:dyDescent="0.25">
      <c r="A140" s="100" t="str">
        <f>VLOOKUP(B140,'[1]LISTADO ATM'!$A$2:$C$817,3,0)</f>
        <v>ESTE</v>
      </c>
      <c r="B140" s="100">
        <v>912</v>
      </c>
      <c r="C140" s="118" t="str">
        <f>VLOOKUP(B140,'[1]LISTADO ATM'!$A$2:$B$816,2,0)</f>
        <v xml:space="preserve">ATM Oficina San Pedro II </v>
      </c>
      <c r="D140" s="134" t="s">
        <v>2476</v>
      </c>
      <c r="E140" s="135"/>
    </row>
    <row r="141" spans="1:5" ht="18" x14ac:dyDescent="0.25">
      <c r="A141" s="100" t="e">
        <f>VLOOKUP(B141,'[1]LISTADO ATM'!$A$2:$C$817,3,0)</f>
        <v>#N/A</v>
      </c>
      <c r="B141" s="100"/>
      <c r="C141" s="118" t="e">
        <f>VLOOKUP(B141,'[1]LISTADO ATM'!$A$2:$B$816,2,0)</f>
        <v>#N/A</v>
      </c>
      <c r="D141" s="134" t="s">
        <v>2476</v>
      </c>
      <c r="E141" s="135"/>
    </row>
    <row r="142" spans="1:5" ht="18" x14ac:dyDescent="0.25">
      <c r="A142" s="100" t="e">
        <f>VLOOKUP(B142,'[1]LISTADO ATM'!$A$2:$C$817,3,0)</f>
        <v>#N/A</v>
      </c>
      <c r="B142" s="100"/>
      <c r="C142" s="100" t="e">
        <f>VLOOKUP(B142,'[1]LISTADO ATM'!$A$2:$B$816,2,0)</f>
        <v>#N/A</v>
      </c>
      <c r="D142" s="134" t="s">
        <v>2487</v>
      </c>
      <c r="E142" s="135"/>
    </row>
    <row r="143" spans="1:5" ht="18" x14ac:dyDescent="0.25">
      <c r="A143" s="100" t="e">
        <f>VLOOKUP(B143,'[1]LISTADO ATM'!$A$2:$C$817,3,0)</f>
        <v>#N/A</v>
      </c>
      <c r="B143" s="100"/>
      <c r="C143" s="118" t="e">
        <f>VLOOKUP(B143,'[1]LISTADO ATM'!$A$2:$B$816,2,0)</f>
        <v>#N/A</v>
      </c>
      <c r="D143" s="134" t="s">
        <v>2476</v>
      </c>
      <c r="E143" s="135"/>
    </row>
    <row r="144" spans="1:5" ht="18" x14ac:dyDescent="0.25">
      <c r="A144" s="100" t="e">
        <f>VLOOKUP(B144,'[1]LISTADO ATM'!$A$2:$C$817,3,0)</f>
        <v>#N/A</v>
      </c>
      <c r="B144" s="100"/>
      <c r="C144" s="118" t="e">
        <f>VLOOKUP(B144,'[1]LISTADO ATM'!$A$2:$B$816,2,0)</f>
        <v>#N/A</v>
      </c>
      <c r="D144" s="134" t="s">
        <v>2476</v>
      </c>
      <c r="E144" s="135"/>
    </row>
    <row r="145" spans="1:5" ht="18" x14ac:dyDescent="0.25">
      <c r="A145" s="100" t="e">
        <f>VLOOKUP(B145,'[1]LISTADO ATM'!$A$2:$C$817,3,0)</f>
        <v>#N/A</v>
      </c>
      <c r="B145" s="100"/>
      <c r="C145" s="118" t="e">
        <f>VLOOKUP(B145,'[1]LISTADO ATM'!$A$2:$B$816,2,0)</f>
        <v>#N/A</v>
      </c>
      <c r="D145" s="134" t="s">
        <v>2487</v>
      </c>
      <c r="E145" s="135"/>
    </row>
    <row r="146" spans="1:5" ht="18" x14ac:dyDescent="0.25">
      <c r="A146" s="100" t="e">
        <f>VLOOKUP(B146,'[1]LISTADO ATM'!$A$2:$C$817,3,0)</f>
        <v>#N/A</v>
      </c>
      <c r="B146" s="100"/>
      <c r="C146" s="118" t="e">
        <f>VLOOKUP(B146,'[1]LISTADO ATM'!$A$2:$B$816,2,0)</f>
        <v>#N/A</v>
      </c>
      <c r="D146" s="134" t="s">
        <v>2487</v>
      </c>
      <c r="E146" s="135"/>
    </row>
    <row r="147" spans="1:5" ht="18.75" thickBot="1" x14ac:dyDescent="0.3">
      <c r="A147" s="96" t="s">
        <v>2428</v>
      </c>
      <c r="B147" s="112">
        <f>COUNT(B119:B146)</f>
        <v>21</v>
      </c>
      <c r="C147" s="94"/>
      <c r="D147" s="94"/>
      <c r="E147" s="95"/>
    </row>
  </sheetData>
  <mergeCells count="38">
    <mergeCell ref="A2:E2"/>
    <mergeCell ref="A3:E3"/>
    <mergeCell ref="D123:E123"/>
    <mergeCell ref="D124:E124"/>
    <mergeCell ref="D125:E125"/>
    <mergeCell ref="D126:E126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31:E131"/>
    <mergeCell ref="D137:E137"/>
    <mergeCell ref="D138:E138"/>
    <mergeCell ref="D140:E140"/>
    <mergeCell ref="A4:E4"/>
    <mergeCell ref="A9:E9"/>
    <mergeCell ref="C31:E31"/>
    <mergeCell ref="A33:E33"/>
    <mergeCell ref="A85:E85"/>
    <mergeCell ref="A114:B114"/>
    <mergeCell ref="A115:B115"/>
    <mergeCell ref="A117:E117"/>
    <mergeCell ref="D139:E139"/>
    <mergeCell ref="D132:E132"/>
    <mergeCell ref="D133:E133"/>
    <mergeCell ref="D135:E135"/>
    <mergeCell ref="D136:E136"/>
    <mergeCell ref="D146:E146"/>
    <mergeCell ref="D141:E141"/>
    <mergeCell ref="D142:E142"/>
    <mergeCell ref="D143:E143"/>
    <mergeCell ref="D144:E144"/>
    <mergeCell ref="D145:E145"/>
  </mergeCells>
  <phoneticPr fontId="47" type="noConversion"/>
  <conditionalFormatting sqref="B54">
    <cfRule type="duplicateValues" dxfId="357" priority="291"/>
  </conditionalFormatting>
  <conditionalFormatting sqref="E54">
    <cfRule type="duplicateValues" dxfId="356" priority="290"/>
  </conditionalFormatting>
  <conditionalFormatting sqref="B68">
    <cfRule type="duplicateValues" dxfId="355" priority="289"/>
  </conditionalFormatting>
  <conditionalFormatting sqref="E68">
    <cfRule type="duplicateValues" dxfId="354" priority="288"/>
  </conditionalFormatting>
  <conditionalFormatting sqref="B140 B126">
    <cfRule type="duplicateValues" dxfId="353" priority="287"/>
  </conditionalFormatting>
  <conditionalFormatting sqref="E140 E126:E128 E143">
    <cfRule type="duplicateValues" dxfId="352" priority="286"/>
  </conditionalFormatting>
  <conditionalFormatting sqref="B75">
    <cfRule type="duplicateValues" dxfId="351" priority="285"/>
  </conditionalFormatting>
  <conditionalFormatting sqref="E75">
    <cfRule type="duplicateValues" dxfId="350" priority="284"/>
  </conditionalFormatting>
  <conditionalFormatting sqref="B82">
    <cfRule type="duplicateValues" dxfId="349" priority="283"/>
  </conditionalFormatting>
  <conditionalFormatting sqref="E82">
    <cfRule type="duplicateValues" dxfId="348" priority="282"/>
  </conditionalFormatting>
  <conditionalFormatting sqref="B66 B55:B61">
    <cfRule type="duplicateValues" dxfId="347" priority="281"/>
  </conditionalFormatting>
  <conditionalFormatting sqref="E66 E78:E81 E55:E64">
    <cfRule type="duplicateValues" dxfId="346" priority="280"/>
  </conditionalFormatting>
  <conditionalFormatting sqref="B107">
    <cfRule type="duplicateValues" dxfId="345" priority="279"/>
  </conditionalFormatting>
  <conditionalFormatting sqref="E99:E103 E106:E110">
    <cfRule type="duplicateValues" dxfId="344" priority="278"/>
  </conditionalFormatting>
  <conditionalFormatting sqref="B107">
    <cfRule type="duplicateValues" dxfId="343" priority="277"/>
  </conditionalFormatting>
  <conditionalFormatting sqref="B111">
    <cfRule type="duplicateValues" dxfId="342" priority="276"/>
  </conditionalFormatting>
  <conditionalFormatting sqref="E111">
    <cfRule type="duplicateValues" dxfId="341" priority="275"/>
  </conditionalFormatting>
  <conditionalFormatting sqref="B111">
    <cfRule type="duplicateValues" dxfId="340" priority="274"/>
  </conditionalFormatting>
  <conditionalFormatting sqref="B106 B98:B103 B108:B110">
    <cfRule type="duplicateValues" dxfId="339" priority="273"/>
  </conditionalFormatting>
  <conditionalFormatting sqref="E98">
    <cfRule type="duplicateValues" dxfId="338" priority="272"/>
  </conditionalFormatting>
  <conditionalFormatting sqref="B131:B134 B137:B139">
    <cfRule type="duplicateValues" dxfId="337" priority="271"/>
  </conditionalFormatting>
  <conditionalFormatting sqref="B131:B134 B137:B139">
    <cfRule type="duplicateValues" dxfId="336" priority="265"/>
    <cfRule type="duplicateValues" dxfId="335" priority="266"/>
    <cfRule type="duplicateValues" dxfId="334" priority="267"/>
    <cfRule type="duplicateValues" dxfId="333" priority="268"/>
    <cfRule type="duplicateValues" dxfId="332" priority="269"/>
    <cfRule type="duplicateValues" dxfId="331" priority="270"/>
  </conditionalFormatting>
  <conditionalFormatting sqref="E131">
    <cfRule type="duplicateValues" dxfId="330" priority="264"/>
  </conditionalFormatting>
  <conditionalFormatting sqref="E130">
    <cfRule type="duplicateValues" dxfId="329" priority="263"/>
  </conditionalFormatting>
  <conditionalFormatting sqref="B78:B81 B62:B64">
    <cfRule type="duplicateValues" dxfId="328" priority="262"/>
  </conditionalFormatting>
  <conditionalFormatting sqref="B78:B81 B62:B64">
    <cfRule type="duplicateValues" dxfId="327" priority="256"/>
    <cfRule type="duplicateValues" dxfId="326" priority="257"/>
    <cfRule type="duplicateValues" dxfId="325" priority="258"/>
    <cfRule type="duplicateValues" dxfId="324" priority="259"/>
    <cfRule type="duplicateValues" dxfId="323" priority="260"/>
    <cfRule type="duplicateValues" dxfId="322" priority="261"/>
  </conditionalFormatting>
  <conditionalFormatting sqref="E132">
    <cfRule type="duplicateValues" dxfId="321" priority="255"/>
  </conditionalFormatting>
  <conditionalFormatting sqref="E137">
    <cfRule type="duplicateValues" dxfId="320" priority="254"/>
  </conditionalFormatting>
  <conditionalFormatting sqref="E138">
    <cfRule type="duplicateValues" dxfId="319" priority="253"/>
  </conditionalFormatting>
  <conditionalFormatting sqref="E139">
    <cfRule type="duplicateValues" dxfId="318" priority="252"/>
  </conditionalFormatting>
  <conditionalFormatting sqref="B11">
    <cfRule type="duplicateValues" dxfId="317" priority="249"/>
  </conditionalFormatting>
  <conditionalFormatting sqref="B11">
    <cfRule type="duplicateValues" dxfId="316" priority="243"/>
    <cfRule type="duplicateValues" dxfId="315" priority="244"/>
    <cfRule type="duplicateValues" dxfId="314" priority="245"/>
    <cfRule type="duplicateValues" dxfId="313" priority="246"/>
    <cfRule type="duplicateValues" dxfId="312" priority="247"/>
    <cfRule type="duplicateValues" dxfId="311" priority="248"/>
  </conditionalFormatting>
  <conditionalFormatting sqref="B11">
    <cfRule type="duplicateValues" dxfId="310" priority="250"/>
  </conditionalFormatting>
  <conditionalFormatting sqref="E11">
    <cfRule type="duplicateValues" dxfId="309" priority="251"/>
  </conditionalFormatting>
  <conditionalFormatting sqref="B11">
    <cfRule type="duplicateValues" dxfId="308" priority="242"/>
  </conditionalFormatting>
  <conditionalFormatting sqref="B12">
    <cfRule type="duplicateValues" dxfId="307" priority="238"/>
  </conditionalFormatting>
  <conditionalFormatting sqref="B12">
    <cfRule type="duplicateValues" dxfId="306" priority="232"/>
    <cfRule type="duplicateValues" dxfId="305" priority="233"/>
    <cfRule type="duplicateValues" dxfId="304" priority="234"/>
    <cfRule type="duplicateValues" dxfId="303" priority="235"/>
    <cfRule type="duplicateValues" dxfId="302" priority="236"/>
    <cfRule type="duplicateValues" dxfId="301" priority="237"/>
  </conditionalFormatting>
  <conditionalFormatting sqref="B12">
    <cfRule type="duplicateValues" dxfId="300" priority="239"/>
  </conditionalFormatting>
  <conditionalFormatting sqref="E12 E26 E28">
    <cfRule type="duplicateValues" dxfId="299" priority="240"/>
  </conditionalFormatting>
  <conditionalFormatting sqref="B12">
    <cfRule type="duplicateValues" dxfId="298" priority="231"/>
  </conditionalFormatting>
  <conditionalFormatting sqref="B12">
    <cfRule type="duplicateValues" dxfId="297" priority="230"/>
  </conditionalFormatting>
  <conditionalFormatting sqref="B29">
    <cfRule type="duplicateValues" dxfId="296" priority="227"/>
  </conditionalFormatting>
  <conditionalFormatting sqref="B29">
    <cfRule type="duplicateValues" dxfId="295" priority="221"/>
    <cfRule type="duplicateValues" dxfId="294" priority="222"/>
    <cfRule type="duplicateValues" dxfId="293" priority="223"/>
    <cfRule type="duplicateValues" dxfId="292" priority="224"/>
    <cfRule type="duplicateValues" dxfId="291" priority="225"/>
    <cfRule type="duplicateValues" dxfId="290" priority="226"/>
  </conditionalFormatting>
  <conditionalFormatting sqref="B29">
    <cfRule type="duplicateValues" dxfId="289" priority="228"/>
  </conditionalFormatting>
  <conditionalFormatting sqref="E29">
    <cfRule type="duplicateValues" dxfId="288" priority="229"/>
  </conditionalFormatting>
  <conditionalFormatting sqref="B29">
    <cfRule type="duplicateValues" dxfId="287" priority="220"/>
  </conditionalFormatting>
  <conditionalFormatting sqref="B29">
    <cfRule type="duplicateValues" dxfId="286" priority="219"/>
  </conditionalFormatting>
  <conditionalFormatting sqref="B135:B136 B112:B130 B2:B10 B82:B97 B104:B105 B30:B61 B65:B77 B140:B147">
    <cfRule type="duplicateValues" dxfId="285" priority="292"/>
  </conditionalFormatting>
  <conditionalFormatting sqref="B135:B136 B2:B10 B30:B61 B65:B77 B82:B130 B140:B147">
    <cfRule type="duplicateValues" dxfId="284" priority="293"/>
    <cfRule type="duplicateValues" dxfId="283" priority="294"/>
    <cfRule type="duplicateValues" dxfId="282" priority="295"/>
    <cfRule type="duplicateValues" dxfId="281" priority="296"/>
    <cfRule type="duplicateValues" dxfId="280" priority="297"/>
    <cfRule type="duplicateValues" dxfId="279" priority="298"/>
  </conditionalFormatting>
  <conditionalFormatting sqref="E134 E83:E97 E104:E105 E2:E10 E112:E124 E30:E53 E76:E77 E65 E69:E72 E67 E141:E142 E144:E147 E74">
    <cfRule type="duplicateValues" dxfId="278" priority="299"/>
  </conditionalFormatting>
  <conditionalFormatting sqref="B26 B28">
    <cfRule type="duplicateValues" dxfId="277" priority="217"/>
  </conditionalFormatting>
  <conditionalFormatting sqref="B26 B28">
    <cfRule type="duplicateValues" dxfId="276" priority="211"/>
    <cfRule type="duplicateValues" dxfId="275" priority="212"/>
    <cfRule type="duplicateValues" dxfId="274" priority="213"/>
    <cfRule type="duplicateValues" dxfId="273" priority="214"/>
    <cfRule type="duplicateValues" dxfId="272" priority="215"/>
    <cfRule type="duplicateValues" dxfId="271" priority="216"/>
  </conditionalFormatting>
  <conditionalFormatting sqref="B26 B28">
    <cfRule type="duplicateValues" dxfId="270" priority="218"/>
  </conditionalFormatting>
  <conditionalFormatting sqref="B26 B28">
    <cfRule type="duplicateValues" dxfId="269" priority="210"/>
  </conditionalFormatting>
  <conditionalFormatting sqref="B26 B28">
    <cfRule type="duplicateValues" dxfId="268" priority="209"/>
  </conditionalFormatting>
  <conditionalFormatting sqref="B13">
    <cfRule type="duplicateValues" dxfId="267" priority="197"/>
  </conditionalFormatting>
  <conditionalFormatting sqref="B13">
    <cfRule type="duplicateValues" dxfId="266" priority="198"/>
  </conditionalFormatting>
  <conditionalFormatting sqref="B13">
    <cfRule type="duplicateValues" dxfId="265" priority="199"/>
    <cfRule type="duplicateValues" dxfId="264" priority="200"/>
    <cfRule type="duplicateValues" dxfId="263" priority="201"/>
    <cfRule type="duplicateValues" dxfId="262" priority="202"/>
    <cfRule type="duplicateValues" dxfId="261" priority="203"/>
    <cfRule type="duplicateValues" dxfId="260" priority="204"/>
  </conditionalFormatting>
  <conditionalFormatting sqref="B13">
    <cfRule type="duplicateValues" dxfId="259" priority="205"/>
  </conditionalFormatting>
  <conditionalFormatting sqref="E13">
    <cfRule type="duplicateValues" dxfId="258" priority="206"/>
  </conditionalFormatting>
  <conditionalFormatting sqref="B13">
    <cfRule type="duplicateValues" dxfId="257" priority="207"/>
  </conditionalFormatting>
  <conditionalFormatting sqref="B13">
    <cfRule type="duplicateValues" dxfId="256" priority="196"/>
  </conditionalFormatting>
  <conditionalFormatting sqref="B14">
    <cfRule type="duplicateValues" dxfId="255" priority="184"/>
  </conditionalFormatting>
  <conditionalFormatting sqref="B14">
    <cfRule type="duplicateValues" dxfId="254" priority="185"/>
  </conditionalFormatting>
  <conditionalFormatting sqref="B14">
    <cfRule type="duplicateValues" dxfId="253" priority="186"/>
    <cfRule type="duplicateValues" dxfId="252" priority="187"/>
    <cfRule type="duplicateValues" dxfId="251" priority="188"/>
    <cfRule type="duplicateValues" dxfId="250" priority="189"/>
    <cfRule type="duplicateValues" dxfId="249" priority="190"/>
    <cfRule type="duplicateValues" dxfId="248" priority="191"/>
  </conditionalFormatting>
  <conditionalFormatting sqref="B14">
    <cfRule type="duplicateValues" dxfId="247" priority="192"/>
  </conditionalFormatting>
  <conditionalFormatting sqref="E14">
    <cfRule type="duplicateValues" dxfId="246" priority="193"/>
  </conditionalFormatting>
  <conditionalFormatting sqref="B14">
    <cfRule type="duplicateValues" dxfId="245" priority="194"/>
  </conditionalFormatting>
  <conditionalFormatting sqref="B14">
    <cfRule type="duplicateValues" dxfId="244" priority="183"/>
  </conditionalFormatting>
  <conditionalFormatting sqref="B14">
    <cfRule type="duplicateValues" dxfId="243" priority="182"/>
  </conditionalFormatting>
  <conditionalFormatting sqref="E133">
    <cfRule type="duplicateValues" dxfId="242" priority="180"/>
  </conditionalFormatting>
  <conditionalFormatting sqref="B15">
    <cfRule type="duplicateValues" dxfId="241" priority="169"/>
  </conditionalFormatting>
  <conditionalFormatting sqref="B15">
    <cfRule type="duplicateValues" dxfId="240" priority="170"/>
  </conditionalFormatting>
  <conditionalFormatting sqref="B15">
    <cfRule type="duplicateValues" dxfId="239" priority="171"/>
    <cfRule type="duplicateValues" dxfId="238" priority="172"/>
    <cfRule type="duplicateValues" dxfId="237" priority="173"/>
    <cfRule type="duplicateValues" dxfId="236" priority="174"/>
    <cfRule type="duplicateValues" dxfId="235" priority="175"/>
    <cfRule type="duplicateValues" dxfId="234" priority="176"/>
  </conditionalFormatting>
  <conditionalFormatting sqref="B15">
    <cfRule type="duplicateValues" dxfId="233" priority="177"/>
  </conditionalFormatting>
  <conditionalFormatting sqref="E15">
    <cfRule type="duplicateValues" dxfId="232" priority="178"/>
  </conditionalFormatting>
  <conditionalFormatting sqref="B15">
    <cfRule type="duplicateValues" dxfId="231" priority="179"/>
  </conditionalFormatting>
  <conditionalFormatting sqref="B15">
    <cfRule type="duplicateValues" dxfId="230" priority="168"/>
  </conditionalFormatting>
  <conditionalFormatting sqref="B15">
    <cfRule type="duplicateValues" dxfId="229" priority="167"/>
  </conditionalFormatting>
  <conditionalFormatting sqref="B15">
    <cfRule type="duplicateValues" dxfId="228" priority="166"/>
  </conditionalFormatting>
  <conditionalFormatting sqref="B16">
    <cfRule type="duplicateValues" dxfId="227" priority="155"/>
  </conditionalFormatting>
  <conditionalFormatting sqref="B16">
    <cfRule type="duplicateValues" dxfId="226" priority="156"/>
  </conditionalFormatting>
  <conditionalFormatting sqref="B16">
    <cfRule type="duplicateValues" dxfId="225" priority="157"/>
    <cfRule type="duplicateValues" dxfId="224" priority="158"/>
    <cfRule type="duplicateValues" dxfId="223" priority="159"/>
    <cfRule type="duplicateValues" dxfId="222" priority="160"/>
    <cfRule type="duplicateValues" dxfId="221" priority="161"/>
    <cfRule type="duplicateValues" dxfId="220" priority="162"/>
  </conditionalFormatting>
  <conditionalFormatting sqref="B16">
    <cfRule type="duplicateValues" dxfId="219" priority="163"/>
  </conditionalFormatting>
  <conditionalFormatting sqref="E16">
    <cfRule type="duplicateValues" dxfId="218" priority="164"/>
  </conditionalFormatting>
  <conditionalFormatting sqref="B16">
    <cfRule type="duplicateValues" dxfId="217" priority="165"/>
  </conditionalFormatting>
  <conditionalFormatting sqref="B16">
    <cfRule type="duplicateValues" dxfId="216" priority="154"/>
  </conditionalFormatting>
  <conditionalFormatting sqref="B16">
    <cfRule type="duplicateValues" dxfId="215" priority="153"/>
  </conditionalFormatting>
  <conditionalFormatting sqref="B16">
    <cfRule type="duplicateValues" dxfId="214" priority="152"/>
  </conditionalFormatting>
  <conditionalFormatting sqref="B17">
    <cfRule type="duplicateValues" dxfId="213" priority="141"/>
  </conditionalFormatting>
  <conditionalFormatting sqref="B17">
    <cfRule type="duplicateValues" dxfId="212" priority="142"/>
  </conditionalFormatting>
  <conditionalFormatting sqref="B17">
    <cfRule type="duplicateValues" dxfId="211" priority="143"/>
    <cfRule type="duplicateValues" dxfId="210" priority="144"/>
    <cfRule type="duplicateValues" dxfId="209" priority="145"/>
    <cfRule type="duplicateValues" dxfId="208" priority="146"/>
    <cfRule type="duplicateValues" dxfId="207" priority="147"/>
    <cfRule type="duplicateValues" dxfId="206" priority="148"/>
  </conditionalFormatting>
  <conditionalFormatting sqref="B17">
    <cfRule type="duplicateValues" dxfId="205" priority="149"/>
  </conditionalFormatting>
  <conditionalFormatting sqref="E17">
    <cfRule type="duplicateValues" dxfId="204" priority="150"/>
  </conditionalFormatting>
  <conditionalFormatting sqref="B17">
    <cfRule type="duplicateValues" dxfId="203" priority="151"/>
  </conditionalFormatting>
  <conditionalFormatting sqref="B17">
    <cfRule type="duplicateValues" dxfId="202" priority="140"/>
  </conditionalFormatting>
  <conditionalFormatting sqref="B17">
    <cfRule type="duplicateValues" dxfId="201" priority="139"/>
  </conditionalFormatting>
  <conditionalFormatting sqref="B17">
    <cfRule type="duplicateValues" dxfId="200" priority="138"/>
  </conditionalFormatting>
  <conditionalFormatting sqref="B18">
    <cfRule type="duplicateValues" dxfId="199" priority="127"/>
  </conditionalFormatting>
  <conditionalFormatting sqref="B18">
    <cfRule type="duplicateValues" dxfId="198" priority="128"/>
  </conditionalFormatting>
  <conditionalFormatting sqref="B18">
    <cfRule type="duplicateValues" dxfId="197" priority="129"/>
    <cfRule type="duplicateValues" dxfId="196" priority="130"/>
    <cfRule type="duplicateValues" dxfId="195" priority="131"/>
    <cfRule type="duplicateValues" dxfId="194" priority="132"/>
    <cfRule type="duplicateValues" dxfId="193" priority="133"/>
    <cfRule type="duplicateValues" dxfId="192" priority="134"/>
  </conditionalFormatting>
  <conditionalFormatting sqref="B18">
    <cfRule type="duplicateValues" dxfId="191" priority="135"/>
  </conditionalFormatting>
  <conditionalFormatting sqref="E18">
    <cfRule type="duplicateValues" dxfId="190" priority="136"/>
  </conditionalFormatting>
  <conditionalFormatting sqref="B18">
    <cfRule type="duplicateValues" dxfId="189" priority="137"/>
  </conditionalFormatting>
  <conditionalFormatting sqref="B18">
    <cfRule type="duplicateValues" dxfId="188" priority="126"/>
  </conditionalFormatting>
  <conditionalFormatting sqref="B18">
    <cfRule type="duplicateValues" dxfId="187" priority="125"/>
  </conditionalFormatting>
  <conditionalFormatting sqref="B18">
    <cfRule type="duplicateValues" dxfId="186" priority="124"/>
  </conditionalFormatting>
  <conditionalFormatting sqref="B19">
    <cfRule type="duplicateValues" dxfId="185" priority="113"/>
  </conditionalFormatting>
  <conditionalFormatting sqref="B19">
    <cfRule type="duplicateValues" dxfId="184" priority="114"/>
  </conditionalFormatting>
  <conditionalFormatting sqref="B19">
    <cfRule type="duplicateValues" dxfId="183" priority="115"/>
    <cfRule type="duplicateValues" dxfId="182" priority="116"/>
    <cfRule type="duplicateValues" dxfId="181" priority="117"/>
    <cfRule type="duplicateValues" dxfId="180" priority="118"/>
    <cfRule type="duplicateValues" dxfId="179" priority="119"/>
    <cfRule type="duplicateValues" dxfId="178" priority="120"/>
  </conditionalFormatting>
  <conditionalFormatting sqref="B19">
    <cfRule type="duplicateValues" dxfId="177" priority="121"/>
  </conditionalFormatting>
  <conditionalFormatting sqref="E19">
    <cfRule type="duplicateValues" dxfId="176" priority="122"/>
  </conditionalFormatting>
  <conditionalFormatting sqref="B19">
    <cfRule type="duplicateValues" dxfId="175" priority="123"/>
  </conditionalFormatting>
  <conditionalFormatting sqref="B19">
    <cfRule type="duplicateValues" dxfId="174" priority="112"/>
  </conditionalFormatting>
  <conditionalFormatting sqref="B19">
    <cfRule type="duplicateValues" dxfId="173" priority="111"/>
  </conditionalFormatting>
  <conditionalFormatting sqref="B19">
    <cfRule type="duplicateValues" dxfId="172" priority="110"/>
  </conditionalFormatting>
  <conditionalFormatting sqref="B20">
    <cfRule type="duplicateValues" dxfId="171" priority="99"/>
  </conditionalFormatting>
  <conditionalFormatting sqref="B20">
    <cfRule type="duplicateValues" dxfId="170" priority="100"/>
  </conditionalFormatting>
  <conditionalFormatting sqref="B20">
    <cfRule type="duplicateValues" dxfId="169" priority="101"/>
    <cfRule type="duplicateValues" dxfId="168" priority="102"/>
    <cfRule type="duplicateValues" dxfId="167" priority="103"/>
    <cfRule type="duplicateValues" dxfId="166" priority="104"/>
    <cfRule type="duplicateValues" dxfId="165" priority="105"/>
    <cfRule type="duplicateValues" dxfId="164" priority="106"/>
  </conditionalFormatting>
  <conditionalFormatting sqref="B20">
    <cfRule type="duplicateValues" dxfId="163" priority="107"/>
  </conditionalFormatting>
  <conditionalFormatting sqref="E20">
    <cfRule type="duplicateValues" dxfId="162" priority="108"/>
  </conditionalFormatting>
  <conditionalFormatting sqref="B20">
    <cfRule type="duplicateValues" dxfId="161" priority="109"/>
  </conditionalFormatting>
  <conditionalFormatting sqref="B20">
    <cfRule type="duplicateValues" dxfId="160" priority="98"/>
  </conditionalFormatting>
  <conditionalFormatting sqref="B20">
    <cfRule type="duplicateValues" dxfId="159" priority="97"/>
  </conditionalFormatting>
  <conditionalFormatting sqref="B20">
    <cfRule type="duplicateValues" dxfId="158" priority="96"/>
  </conditionalFormatting>
  <conditionalFormatting sqref="B21">
    <cfRule type="duplicateValues" dxfId="157" priority="87"/>
  </conditionalFormatting>
  <conditionalFormatting sqref="E21">
    <cfRule type="duplicateValues" dxfId="156" priority="86"/>
  </conditionalFormatting>
  <conditionalFormatting sqref="B21">
    <cfRule type="duplicateValues" dxfId="155" priority="85"/>
  </conditionalFormatting>
  <conditionalFormatting sqref="B21">
    <cfRule type="duplicateValues" dxfId="154" priority="88"/>
  </conditionalFormatting>
  <conditionalFormatting sqref="B21">
    <cfRule type="duplicateValues" dxfId="153" priority="89"/>
    <cfRule type="duplicateValues" dxfId="152" priority="90"/>
    <cfRule type="duplicateValues" dxfId="151" priority="91"/>
    <cfRule type="duplicateValues" dxfId="150" priority="92"/>
    <cfRule type="duplicateValues" dxfId="149" priority="93"/>
    <cfRule type="duplicateValues" dxfId="148" priority="94"/>
  </conditionalFormatting>
  <conditionalFormatting sqref="B21">
    <cfRule type="duplicateValues" dxfId="147" priority="95"/>
  </conditionalFormatting>
  <conditionalFormatting sqref="B21">
    <cfRule type="duplicateValues" dxfId="146" priority="84"/>
  </conditionalFormatting>
  <conditionalFormatting sqref="B21">
    <cfRule type="duplicateValues" dxfId="145" priority="83"/>
  </conditionalFormatting>
  <conditionalFormatting sqref="B21">
    <cfRule type="duplicateValues" dxfId="144" priority="82"/>
  </conditionalFormatting>
  <conditionalFormatting sqref="B22">
    <cfRule type="duplicateValues" dxfId="143" priority="71"/>
  </conditionalFormatting>
  <conditionalFormatting sqref="B22">
    <cfRule type="duplicateValues" dxfId="142" priority="72"/>
  </conditionalFormatting>
  <conditionalFormatting sqref="B22">
    <cfRule type="duplicateValues" dxfId="141" priority="73"/>
    <cfRule type="duplicateValues" dxfId="140" priority="74"/>
    <cfRule type="duplicateValues" dxfId="139" priority="75"/>
    <cfRule type="duplicateValues" dxfId="138" priority="76"/>
    <cfRule type="duplicateValues" dxfId="137" priority="77"/>
    <cfRule type="duplicateValues" dxfId="136" priority="78"/>
  </conditionalFormatting>
  <conditionalFormatting sqref="B22">
    <cfRule type="duplicateValues" dxfId="135" priority="79"/>
  </conditionalFormatting>
  <conditionalFormatting sqref="E22">
    <cfRule type="duplicateValues" dxfId="134" priority="80"/>
  </conditionalFormatting>
  <conditionalFormatting sqref="B22">
    <cfRule type="duplicateValues" dxfId="133" priority="81"/>
  </conditionalFormatting>
  <conditionalFormatting sqref="B22">
    <cfRule type="duplicateValues" dxfId="132" priority="70"/>
  </conditionalFormatting>
  <conditionalFormatting sqref="B22">
    <cfRule type="duplicateValues" dxfId="131" priority="69"/>
  </conditionalFormatting>
  <conditionalFormatting sqref="B22">
    <cfRule type="duplicateValues" dxfId="130" priority="68"/>
  </conditionalFormatting>
  <conditionalFormatting sqref="B23">
    <cfRule type="duplicateValues" dxfId="129" priority="57"/>
  </conditionalFormatting>
  <conditionalFormatting sqref="B23">
    <cfRule type="duplicateValues" dxfId="128" priority="58"/>
  </conditionalFormatting>
  <conditionalFormatting sqref="B23">
    <cfRule type="duplicateValues" dxfId="127" priority="59"/>
    <cfRule type="duplicateValues" dxfId="126" priority="60"/>
    <cfRule type="duplicateValues" dxfId="125" priority="61"/>
    <cfRule type="duplicateValues" dxfId="124" priority="62"/>
    <cfRule type="duplicateValues" dxfId="123" priority="63"/>
    <cfRule type="duplicateValues" dxfId="122" priority="64"/>
  </conditionalFormatting>
  <conditionalFormatting sqref="B23">
    <cfRule type="duplicateValues" dxfId="121" priority="65"/>
  </conditionalFormatting>
  <conditionalFormatting sqref="E23">
    <cfRule type="duplicateValues" dxfId="120" priority="66"/>
  </conditionalFormatting>
  <conditionalFormatting sqref="B23">
    <cfRule type="duplicateValues" dxfId="119" priority="67"/>
  </conditionalFormatting>
  <conditionalFormatting sqref="B23">
    <cfRule type="duplicateValues" dxfId="118" priority="56"/>
  </conditionalFormatting>
  <conditionalFormatting sqref="B23">
    <cfRule type="duplicateValues" dxfId="117" priority="55"/>
  </conditionalFormatting>
  <conditionalFormatting sqref="B23">
    <cfRule type="duplicateValues" dxfId="116" priority="54"/>
  </conditionalFormatting>
  <conditionalFormatting sqref="E24">
    <cfRule type="duplicateValues" dxfId="115" priority="46"/>
  </conditionalFormatting>
  <conditionalFormatting sqref="B24">
    <cfRule type="duplicateValues" dxfId="114" priority="45"/>
  </conditionalFormatting>
  <conditionalFormatting sqref="B24">
    <cfRule type="duplicateValues" dxfId="113" priority="44"/>
  </conditionalFormatting>
  <conditionalFormatting sqref="B24">
    <cfRule type="duplicateValues" dxfId="112" priority="43"/>
  </conditionalFormatting>
  <conditionalFormatting sqref="B24">
    <cfRule type="duplicateValues" dxfId="111" priority="47"/>
    <cfRule type="duplicateValues" dxfId="110" priority="48"/>
    <cfRule type="duplicateValues" dxfId="109" priority="49"/>
    <cfRule type="duplicateValues" dxfId="108" priority="50"/>
    <cfRule type="duplicateValues" dxfId="107" priority="51"/>
    <cfRule type="duplicateValues" dxfId="106" priority="52"/>
  </conditionalFormatting>
  <conditionalFormatting sqref="B24">
    <cfRule type="duplicateValues" dxfId="105" priority="53"/>
  </conditionalFormatting>
  <conditionalFormatting sqref="B24">
    <cfRule type="duplicateValues" dxfId="104" priority="42"/>
  </conditionalFormatting>
  <conditionalFormatting sqref="B24">
    <cfRule type="duplicateValues" dxfId="103" priority="41"/>
  </conditionalFormatting>
  <conditionalFormatting sqref="B24">
    <cfRule type="duplicateValues" dxfId="102" priority="40"/>
  </conditionalFormatting>
  <conditionalFormatting sqref="B136 B129 B125">
    <cfRule type="duplicateValues" dxfId="101" priority="301"/>
  </conditionalFormatting>
  <conditionalFormatting sqref="E136 E129 E125">
    <cfRule type="duplicateValues" dxfId="100" priority="302"/>
  </conditionalFormatting>
  <conditionalFormatting sqref="E135">
    <cfRule type="duplicateValues" dxfId="99" priority="39"/>
  </conditionalFormatting>
  <conditionalFormatting sqref="B135 B127:B128 B83:B97 B104:B105 B2:B10 B112:B124 B130 B30:B53 B76:B77 B65 B69:B74 B67 B141:B147">
    <cfRule type="duplicateValues" dxfId="98" priority="303"/>
  </conditionalFormatting>
  <conditionalFormatting sqref="B25">
    <cfRule type="duplicateValues" dxfId="97" priority="27"/>
  </conditionalFormatting>
  <conditionalFormatting sqref="B25">
    <cfRule type="duplicateValues" dxfId="96" priority="28"/>
  </conditionalFormatting>
  <conditionalFormatting sqref="B25">
    <cfRule type="duplicateValues" dxfId="95" priority="29"/>
    <cfRule type="duplicateValues" dxfId="94" priority="30"/>
    <cfRule type="duplicateValues" dxfId="93" priority="31"/>
    <cfRule type="duplicateValues" dxfId="92" priority="32"/>
    <cfRule type="duplicateValues" dxfId="91" priority="33"/>
    <cfRule type="duplicateValues" dxfId="90" priority="34"/>
  </conditionalFormatting>
  <conditionalFormatting sqref="E25">
    <cfRule type="duplicateValues" dxfId="89" priority="35"/>
  </conditionalFormatting>
  <conditionalFormatting sqref="B25">
    <cfRule type="duplicateValues" dxfId="88" priority="36"/>
  </conditionalFormatting>
  <conditionalFormatting sqref="B25">
    <cfRule type="duplicateValues" dxfId="87" priority="26"/>
  </conditionalFormatting>
  <conditionalFormatting sqref="B25">
    <cfRule type="duplicateValues" dxfId="86" priority="25"/>
  </conditionalFormatting>
  <conditionalFormatting sqref="B25">
    <cfRule type="duplicateValues" dxfId="85" priority="24"/>
  </conditionalFormatting>
  <conditionalFormatting sqref="B25">
    <cfRule type="duplicateValues" dxfId="84" priority="23"/>
  </conditionalFormatting>
  <conditionalFormatting sqref="B25">
    <cfRule type="duplicateValues" dxfId="83" priority="37"/>
  </conditionalFormatting>
  <conditionalFormatting sqref="B27">
    <cfRule type="duplicateValues" dxfId="82" priority="14"/>
  </conditionalFormatting>
  <conditionalFormatting sqref="E27">
    <cfRule type="duplicateValues" dxfId="81" priority="13"/>
  </conditionalFormatting>
  <conditionalFormatting sqref="B27">
    <cfRule type="duplicateValues" dxfId="80" priority="12"/>
  </conditionalFormatting>
  <conditionalFormatting sqref="B27">
    <cfRule type="duplicateValues" dxfId="79" priority="15"/>
  </conditionalFormatting>
  <conditionalFormatting sqref="B27">
    <cfRule type="duplicateValues" dxfId="78" priority="16"/>
    <cfRule type="duplicateValues" dxfId="77" priority="17"/>
    <cfRule type="duplicateValues" dxfId="76" priority="18"/>
    <cfRule type="duplicateValues" dxfId="75" priority="19"/>
    <cfRule type="duplicateValues" dxfId="74" priority="20"/>
    <cfRule type="duplicateValues" dxfId="73" priority="21"/>
  </conditionalFormatting>
  <conditionalFormatting sqref="B27">
    <cfRule type="duplicateValues" dxfId="72" priority="22"/>
  </conditionalFormatting>
  <conditionalFormatting sqref="B27">
    <cfRule type="duplicateValues" dxfId="71" priority="11"/>
  </conditionalFormatting>
  <conditionalFormatting sqref="B27">
    <cfRule type="duplicateValues" dxfId="70" priority="10"/>
  </conditionalFormatting>
  <conditionalFormatting sqref="B27">
    <cfRule type="duplicateValues" dxfId="69" priority="9"/>
  </conditionalFormatting>
  <conditionalFormatting sqref="B27">
    <cfRule type="duplicateValues" dxfId="68" priority="8"/>
  </conditionalFormatting>
  <conditionalFormatting sqref="B1:B1048576">
    <cfRule type="duplicateValues" dxfId="67" priority="7"/>
  </conditionalFormatting>
  <conditionalFormatting sqref="E73">
    <cfRule type="duplicateValues" dxfId="66" priority="6"/>
  </conditionalFormatting>
  <conditionalFormatting sqref="E73">
    <cfRule type="duplicateValues" dxfId="65" priority="3"/>
    <cfRule type="duplicateValues" dxfId="64" priority="4"/>
    <cfRule type="duplicateValues" dxfId="63" priority="5"/>
  </conditionalFormatting>
  <conditionalFormatting sqref="E73">
    <cfRule type="duplicateValues" dxfId="62" priority="1"/>
    <cfRule type="duplicateValues" dxfId="61" priority="2"/>
  </conditionalFormatting>
  <conditionalFormatting sqref="B30:B147 B2:B11">
    <cfRule type="duplicateValues" dxfId="60" priority="319344"/>
  </conditionalFormatting>
  <conditionalFormatting sqref="B30:B147 B2:B10">
    <cfRule type="duplicateValues" dxfId="59" priority="319403"/>
  </conditionalFormatting>
  <conditionalFormatting sqref="B26 B2:B12 B28:B147">
    <cfRule type="duplicateValues" dxfId="58" priority="319406"/>
  </conditionalFormatting>
  <conditionalFormatting sqref="B26 B2:B13 B28:B147">
    <cfRule type="duplicateValues" dxfId="57" priority="319410"/>
  </conditionalFormatting>
  <conditionalFormatting sqref="B26 B2:B14 B28:B147">
    <cfRule type="duplicateValues" dxfId="56" priority="319414"/>
  </conditionalFormatting>
  <conditionalFormatting sqref="B2:B24 B26 B28:B147">
    <cfRule type="duplicateValues" dxfId="55" priority="31942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2493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2488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75" x14ac:dyDescent="0.25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75" x14ac:dyDescent="0.25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75" x14ac:dyDescent="0.25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75" x14ac:dyDescent="0.25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75" x14ac:dyDescent="0.25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75" x14ac:dyDescent="0.25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75" x14ac:dyDescent="0.25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75" x14ac:dyDescent="0.25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75" x14ac:dyDescent="0.25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75" x14ac:dyDescent="0.25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75" x14ac:dyDescent="0.25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75" x14ac:dyDescent="0.25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75" x14ac:dyDescent="0.25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75" x14ac:dyDescent="0.25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75" x14ac:dyDescent="0.25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75" x14ac:dyDescent="0.25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75" x14ac:dyDescent="0.25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75" x14ac:dyDescent="0.25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59.5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58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58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2021-01-17T21:22:51Z</dcterms:modified>
</cp:coreProperties>
</file>