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" i="1" l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A235" i="1"/>
  <c r="A236" i="1"/>
  <c r="A237" i="1"/>
  <c r="A238" i="1"/>
  <c r="A239" i="1"/>
  <c r="A240" i="1"/>
  <c r="A225" i="1" l="1"/>
  <c r="A224" i="1"/>
  <c r="A223" i="1"/>
  <c r="A222" i="1"/>
  <c r="A221" i="1"/>
  <c r="A220" i="1"/>
  <c r="A219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A121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234" i="1"/>
  <c r="A226" i="1"/>
  <c r="A228" i="1"/>
  <c r="A230" i="1"/>
  <c r="A231" i="1"/>
  <c r="A232" i="1"/>
  <c r="A233" i="1"/>
  <c r="A227" i="1"/>
  <c r="A229" i="1"/>
  <c r="A218" i="1" l="1"/>
  <c r="A217" i="1"/>
  <c r="A216" i="1"/>
  <c r="A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14" i="1"/>
  <c r="A213" i="1"/>
  <c r="A212" i="1"/>
  <c r="A211" i="1"/>
  <c r="A210" i="1"/>
  <c r="A209" i="1"/>
  <c r="A208" i="1"/>
  <c r="A207" i="1"/>
  <c r="F206" i="1" l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45" i="1"/>
  <c r="A128" i="1"/>
  <c r="A172" i="1"/>
  <c r="A165" i="1"/>
  <c r="F145" i="1"/>
  <c r="G145" i="1"/>
  <c r="H145" i="1"/>
  <c r="I145" i="1"/>
  <c r="J145" i="1"/>
  <c r="K145" i="1"/>
  <c r="F128" i="1"/>
  <c r="G128" i="1"/>
  <c r="H128" i="1"/>
  <c r="I128" i="1"/>
  <c r="J128" i="1"/>
  <c r="K128" i="1"/>
  <c r="F172" i="1"/>
  <c r="G172" i="1"/>
  <c r="H172" i="1"/>
  <c r="I172" i="1"/>
  <c r="J172" i="1"/>
  <c r="K172" i="1"/>
  <c r="F165" i="1"/>
  <c r="G165" i="1"/>
  <c r="H165" i="1"/>
  <c r="I165" i="1"/>
  <c r="J165" i="1"/>
  <c r="K165" i="1"/>
  <c r="F181" i="1" l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81" i="1"/>
  <c r="A180" i="1"/>
  <c r="A179" i="1"/>
  <c r="A178" i="1"/>
  <c r="A177" i="1"/>
  <c r="A176" i="1"/>
  <c r="A175" i="1"/>
  <c r="A174" i="1"/>
  <c r="A173" i="1"/>
  <c r="A171" i="1"/>
  <c r="A170" i="1"/>
  <c r="A169" i="1"/>
  <c r="A168" i="1"/>
  <c r="A167" i="1"/>
  <c r="A166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4" i="1"/>
  <c r="A143" i="1"/>
  <c r="A142" i="1"/>
  <c r="A141" i="1"/>
  <c r="A140" i="1"/>
  <c r="A139" i="1"/>
  <c r="A138" i="1"/>
  <c r="G12" i="1" l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7" i="1"/>
  <c r="A136" i="1"/>
  <c r="A135" i="1"/>
  <c r="A134" i="1"/>
  <c r="A133" i="1"/>
  <c r="A132" i="1"/>
  <c r="A131" i="1"/>
  <c r="A130" i="1"/>
  <c r="A129" i="1"/>
  <c r="A127" i="1"/>
  <c r="A126" i="1"/>
  <c r="A125" i="1"/>
  <c r="A124" i="1"/>
  <c r="A123" i="1"/>
  <c r="A122" i="1"/>
  <c r="A121" i="1"/>
  <c r="A120" i="1"/>
  <c r="F120" i="1" l="1"/>
  <c r="F119" i="1"/>
  <c r="F118" i="1"/>
  <c r="F117" i="1"/>
  <c r="H120" i="1"/>
  <c r="I120" i="1"/>
  <c r="J120" i="1"/>
  <c r="K120" i="1"/>
  <c r="H119" i="1"/>
  <c r="I119" i="1"/>
  <c r="J119" i="1"/>
  <c r="K119" i="1"/>
  <c r="H118" i="1"/>
  <c r="I118" i="1"/>
  <c r="J118" i="1"/>
  <c r="K118" i="1"/>
  <c r="H117" i="1"/>
  <c r="I117" i="1"/>
  <c r="J117" i="1"/>
  <c r="K117" i="1"/>
  <c r="G120" i="1"/>
  <c r="G119" i="1"/>
  <c r="G118" i="1"/>
  <c r="G117" i="1"/>
  <c r="A119" i="1"/>
  <c r="A118" i="1"/>
  <c r="A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A116" i="1"/>
  <c r="A115" i="1"/>
  <c r="A114" i="1" l="1"/>
  <c r="A11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12" i="1"/>
  <c r="A111" i="1"/>
  <c r="A110" i="1"/>
  <c r="A109" i="1"/>
  <c r="A108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7" i="1"/>
  <c r="A106" i="1"/>
  <c r="A105" i="1"/>
  <c r="A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 l="1"/>
  <c r="A62" i="1"/>
  <c r="A61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3" i="1"/>
  <c r="A52" i="1"/>
  <c r="A51" i="1"/>
  <c r="A50" i="1"/>
  <c r="A49" i="1"/>
  <c r="A48" i="1"/>
  <c r="A47" i="1"/>
  <c r="A46" i="1"/>
  <c r="A45" i="1"/>
  <c r="G16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4" i="1"/>
  <c r="A43" i="1"/>
  <c r="A42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3" i="1"/>
  <c r="A32" i="1"/>
  <c r="A31" i="1"/>
  <c r="A30" i="1"/>
  <c r="A29" i="1" l="1"/>
  <c r="A28" i="1"/>
  <c r="A2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A26" i="1"/>
  <c r="A25" i="1" l="1"/>
  <c r="A24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/>
  <c r="A18" i="1"/>
  <c r="A17" i="1"/>
  <c r="A16" i="1"/>
  <c r="A15" i="1"/>
  <c r="A14" i="1"/>
  <c r="A1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A10" i="1"/>
  <c r="A9" i="1"/>
  <c r="A8" i="1"/>
  <c r="F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/>
  <c r="A6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<sst xmlns="http://schemas.openxmlformats.org/spreadsheetml/2006/main" count="14156" uniqueCount="2641">
  <si>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</si>
  <si>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</si>
  <si>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</si>
  <si>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</si>
  <si>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</si>
  <si>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</si>
  <si>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</si>
  <si>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</si>
  <si>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</si>
  <si>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</si>
  <si>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</si>
  <si>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</si>
  <si>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</si>
  <si>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</si>
  <si>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</si>
  <si>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</si>
  <si>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</si>
  <si>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</si>
  <si>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</si>
  <si>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</si>
  <si>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</si>
  <si>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</si>
  <si>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</si>
  <si>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</si>
  <si>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</si>
  <si>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</si>
  <si>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</si>
  <si>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</si>
  <si>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</si>
  <si>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</si>
  <si>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</si>
  <si>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</si>
  <si>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</si>
  <si>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</si>
  <si>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</si>
  <si>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</si>
  <si>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</si>
  <si>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</si>
  <si>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</si>
  <si>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</si>
  <si>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</si>
  <si>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</si>
  <si>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</si>
  <si>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</si>
  <si>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</si>
  <si>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</si>
  <si>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</si>
  <si>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</si>
  <si>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</si>
  <si>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</si>
  <si>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</si>
  <si>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</si>
  <si>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</si>
  <si>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</si>
  <si>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</si>
  <si>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</si>
  <si>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</si>
  <si>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</si>
  <si>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</si>
  <si>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</si>
  <si>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</si>
  <si>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</si>
  <si>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</si>
  <si>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</si>
  <si>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</si>
  <si>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</si>
  <si>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</si>
  <si>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</si>
  <si>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</si>
  <si>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</si>
  <si>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</si>
  <si>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</si>
  <si>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</si>
  <si>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</si>
  <si>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</si>
  <si>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</si>
  <si>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</si>
  <si>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</si>
  <si>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</si>
  <si>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</si>
  <si>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</si>
  <si>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</si>
  <si>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</si>
  <si>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</si>
  <si>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</si>
  <si>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</si>
  <si>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</si>
  <si>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</si>
  <si>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</si>
  <si>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</si>
  <si>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</si>
  <si>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</si>
  <si>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</si>
  <si>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</si>
  <si>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</si>
  <si>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</si>
  <si>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</si>
  <si>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</si>
  <si>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</si>
  <si>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</si>
  <si>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</si>
  <si>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</si>
  <si>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</si>
  <si>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</si>
  <si>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</si>
  <si>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</si>
  <si>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</si>
  <si>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</si>
  <si>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</si>
  <si>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</si>
  <si>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</si>
  <si>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</si>
  <si>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</si>
  <si>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</si>
  <si>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</si>
  <si>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</si>
  <si>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</si>
  <si>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</si>
  <si>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</si>
  <si>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</si>
  <si>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</si>
  <si>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</si>
  <si>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</si>
  <si>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</si>
  <si>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</si>
  <si>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</si>
  <si>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</si>
  <si>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</si>
  <si>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</si>
  <si>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</si>
  <si>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</si>
  <si>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</si>
  <si>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</si>
  <si>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</si>
  <si>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</si>
  <si>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</si>
  <si>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</si>
  <si>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</si>
  <si>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</si>
  <si>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</si>
  <si>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</si>
  <si>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</si>
  <si>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</si>
  <si>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</si>
  <si>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</si>
  <si>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</si>
  <si>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</si>
  <si>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</si>
  <si>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</si>
  <si>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</si>
  <si>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</si>
  <si>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</si>
  <si>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</si>
  <si>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</si>
  <si>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</si>
  <si>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</si>
  <si>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</si>
  <si>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</si>
  <si>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</si>
  <si>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</si>
  <si>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</si>
  <si>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</si>
  <si>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</si>
  <si>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</si>
  <si>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</si>
  <si>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</si>
  <si>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</si>
  <si>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</si>
  <si>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</si>
  <si>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</si>
  <si>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</si>
  <si>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</si>
  <si>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</si>
  <si>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</si>
  <si>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</si>
  <si>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</si>
  <si>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</si>
  <si>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</si>
  <si>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</si>
  <si>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</si>
  <si>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</si>
  <si>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</si>
  <si>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</si>
  <si>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</si>
  <si>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</si>
  <si>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</si>
  <si>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</si>
  <si>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</si>
  <si>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</si>
  <si>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</si>
  <si>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</si>
  <si>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</si>
  <si>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</si>
  <si>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</si>
  <si>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</si>
  <si>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</si>
  <si>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</si>
  <si>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</si>
  <si>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</si>
  <si>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</si>
  <si>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</si>
  <si>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</si>
  <si>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</si>
  <si>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</si>
  <si>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</si>
  <si>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</si>
  <si>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</si>
  <si>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</si>
  <si>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</si>
  <si>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</si>
  <si>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</si>
  <si>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</si>
  <si>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</si>
  <si>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</si>
  <si>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</si>
  <si>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</si>
  <si>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</si>
  <si>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</si>
  <si>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</si>
  <si>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</si>
  <si>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</si>
  <si>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</si>
  <si>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</si>
  <si>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</si>
  <si>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</si>
  <si>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</si>
  <si>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</si>
  <si>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</si>
  <si>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</si>
  <si>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</si>
  <si>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</si>
  <si>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</si>
  <si>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</si>
  <si>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</si>
  <si>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</si>
  <si>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</si>
  <si>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</si>
  <si>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</si>
  <si>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</si>
  <si>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</si>
  <si>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</si>
  <si>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</si>
  <si>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</si>
  <si>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</si>
  <si>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</si>
  <si>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</si>
  <si>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</si>
  <si>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</si>
  <si>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</si>
  <si>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</si>
  <si>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</si>
  <si>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</si>
  <si>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</si>
  <si>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</si>
  <si>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</si>
  <si>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</si>
  <si>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</si>
  <si>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</si>
  <si>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</si>
  <si>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</si>
  <si>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</si>
  <si>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</si>
  <si>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</si>
  <si>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</si>
  <si>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</si>
  <si>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</si>
  <si>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</si>
  <si>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</si>
  <si>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</si>
  <si>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</si>
  <si>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</si>
  <si>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</si>
  <si>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</si>
  <si>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</si>
  <si>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</si>
  <si>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</si>
  <si>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</si>
  <si>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</si>
  <si>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</si>
  <si>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</si>
  <si>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</si>
  <si>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</si>
  <si>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</si>
  <si>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</si>
  <si>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</si>
  <si>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</si>
  <si>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</si>
  <si>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</si>
  <si>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</si>
  <si>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</si>
  <si>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</si>
  <si>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</si>
  <si>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</si>
  <si>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</si>
  <si>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</si>
  <si>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</si>
  <si>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</si>
  <si>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</si>
  <si>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</si>
  <si>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</si>
  <si>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</si>
  <si>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</si>
  <si>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</si>
  <si>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</si>
  <si>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</si>
  <si>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</si>
  <si>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</si>
  <si>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</si>
  <si>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</si>
  <si>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</si>
  <si>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</si>
  <si>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</si>
  <si>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</si>
  <si>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</si>
  <si>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</si>
  <si>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</si>
  <si>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</si>
  <si>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</si>
  <si>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</si>
  <si>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</si>
  <si>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</si>
  <si>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</si>
  <si>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</si>
  <si>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</si>
  <si>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</si>
  <si>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</si>
  <si>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</si>
  <si>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</si>
  <si>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</si>
  <si>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</si>
  <si>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</si>
  <si>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</si>
  <si>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</si>
  <si>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</si>
  <si>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</si>
  <si>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</si>
  <si>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</si>
  <si>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</si>
  <si>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</si>
  <si>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</si>
  <si>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</si>
  <si>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</si>
  <si>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</si>
  <si>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</si>
  <si>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</si>
  <si>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</si>
  <si>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</si>
  <si>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</si>
  <si>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</si>
  <si>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</si>
  <si>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</si>
  <si>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</si>
  <si>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</si>
  <si>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</si>
  <si>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</si>
  <si>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</si>
  <si>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</si>
  <si>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</si>
  <si>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</si>
  <si>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</si>
  <si>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</si>
  <si>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</si>
  <si>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</si>
  <si>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</si>
  <si>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</si>
  <si>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</si>
  <si>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</si>
  <si>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</si>
  <si>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</si>
  <si>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</si>
  <si>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</si>
  <si>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</si>
  <si>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</si>
  <si>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</si>
  <si>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</si>
  <si>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</si>
  <si>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</si>
  <si>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</si>
  <si>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</si>
  <si>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</si>
  <si>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</si>
  <si>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</si>
  <si>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</si>
  <si>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</si>
  <si>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</si>
  <si>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</si>
  <si>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</si>
  <si>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</si>
  <si>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</si>
  <si>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</si>
  <si>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</si>
  <si>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</si>
  <si>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</si>
  <si>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</si>
  <si>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</si>
  <si>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</si>
  <si>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</si>
  <si>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</si>
  <si>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</si>
  <si>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</si>
  <si>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</si>
  <si>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</si>
  <si>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</si>
  <si>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</si>
  <si>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</si>
  <si>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</si>
  <si>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</si>
  <si>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</si>
  <si>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</si>
  <si>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</si>
  <si>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</si>
  <si>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</si>
  <si>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</si>
  <si>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</si>
  <si>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</si>
  <si>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</si>
  <si>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</si>
  <si>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</si>
  <si>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</si>
  <si>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</si>
  <si>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</si>
  <si>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</si>
  <si>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</si>
  <si>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</si>
  <si>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</si>
  <si>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</si>
  <si>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</si>
  <si>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</si>
  <si>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</si>
  <si>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</si>
  <si>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</si>
  <si>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</si>
  <si>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</si>
  <si>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</si>
  <si>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</si>
  <si>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</si>
  <si>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</si>
  <si>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</si>
  <si>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</si>
  <si>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</si>
  <si>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</si>
  <si>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</si>
  <si>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</si>
  <si>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</si>
  <si>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</si>
  <si>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</si>
  <si>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</si>
  <si>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</si>
  <si>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</si>
  <si>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</si>
  <si>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</si>
  <si>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</si>
  <si>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</si>
  <si>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</si>
  <si>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</si>
  <si>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</si>
  <si>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</si>
  <si>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</si>
  <si>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</si>
  <si>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</si>
  <si>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</si>
  <si>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</si>
  <si>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</si>
  <si>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</si>
  <si>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</si>
  <si>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</si>
  <si>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</si>
  <si>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</si>
  <si>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</si>
  <si>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</si>
  <si>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</si>
  <si>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</si>
  <si>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</si>
  <si>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</si>
  <si>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</si>
  <si>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</si>
  <si>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</si>
  <si>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</si>
  <si>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</si>
  <si>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</si>
  <si>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</si>
  <si>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</si>
  <si>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</si>
  <si>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</si>
  <si>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</si>
  <si>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</si>
  <si>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</si>
  <si>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</si>
  <si>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</si>
  <si>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</si>
  <si>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</si>
  <si>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</si>
  <si>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</si>
  <si>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</si>
  <si>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</si>
  <si>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</si>
  <si>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</si>
  <si>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</si>
  <si>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</si>
  <si>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</si>
  <si>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</si>
  <si>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</si>
  <si>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</si>
  <si>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</si>
  <si>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</si>
  <si>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</si>
  <si>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</si>
  <si>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</si>
  <si>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</si>
  <si>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</si>
  <si>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</si>
  <si>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</si>
  <si>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</si>
  <si>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</si>
  <si>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</si>
  <si>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</si>
  <si>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</si>
  <si>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</si>
  <si>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</si>
  <si>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</si>
  <si>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</si>
  <si>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</si>
  <si>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</si>
  <si>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</si>
  <si>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</si>
  <si>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</si>
  <si>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</si>
  <si>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</si>
  <si>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</si>
  <si>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</si>
  <si>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</si>
  <si>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</si>
  <si>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</si>
  <si>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</si>
  <si>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</si>
  <si>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</si>
  <si>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</si>
  <si>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</si>
  <si>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</si>
  <si>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</si>
  <si>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</si>
  <si>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</si>
  <si>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</si>
  <si>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</si>
  <si>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</si>
  <si>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</si>
  <si>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</si>
  <si>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</si>
  <si>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</si>
  <si>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</si>
  <si>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</si>
  <si>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</si>
  <si>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</si>
  <si>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</si>
  <si>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</si>
  <si>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</si>
  <si>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</si>
  <si>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</si>
  <si>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</si>
  <si>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</si>
  <si>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</si>
  <si>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</si>
  <si>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</si>
  <si>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</si>
  <si>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</si>
  <si>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</si>
  <si>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</si>
  <si>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</si>
  <si>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</si>
  <si>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</si>
  <si>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</si>
  <si>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</si>
  <si>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</si>
  <si>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</si>
  <si>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</si>
  <si>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</si>
  <si>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</si>
  <si>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</si>
  <si>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</si>
  <si>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</si>
  <si>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</si>
  <si>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</si>
  <si>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</si>
  <si>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</si>
  <si>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</si>
  <si>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</si>
  <si>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</si>
  <si>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</si>
  <si>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</si>
  <si>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</si>
  <si>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</si>
  <si>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</si>
  <si>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</si>
  <si>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</si>
  <si>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</si>
  <si>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</si>
  <si>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</si>
  <si>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</si>
  <si>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</si>
  <si>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</si>
  <si>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</si>
  <si>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</si>
  <si>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</si>
  <si>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</si>
  <si>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</si>
  <si>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</si>
  <si>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</si>
  <si>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</si>
  <si>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</si>
  <si>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</si>
  <si>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</si>
  <si>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</si>
  <si>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</si>
  <si>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</si>
  <si>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</si>
  <si>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</si>
  <si>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</si>
  <si>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</si>
  <si>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</si>
  <si>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</si>
  <si>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</si>
  <si>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</si>
  <si>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</si>
  <si>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</si>
  <si>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</si>
  <si>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</si>
  <si>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</si>
  <si>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</si>
  <si>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</si>
  <si>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</si>
  <si>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</si>
  <si>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</si>
  <si>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</si>
  <si>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</si>
  <si>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</si>
  <si>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</si>
  <si>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</si>
  <si>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</si>
  <si>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</si>
  <si>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</si>
  <si>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</si>
  <si>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</si>
  <si>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</si>
  <si>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</si>
  <si>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</si>
  <si>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</si>
  <si>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</si>
  <si>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</si>
  <si>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</si>
  <si>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</si>
  <si>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</si>
  <si>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</si>
  <si>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</si>
  <si>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</si>
  <si>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</si>
  <si>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</si>
  <si>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</si>
  <si>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</si>
  <si>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</si>
  <si>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</si>
  <si>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</si>
  <si>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</si>
  <si>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</si>
  <si>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</si>
  <si>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</si>
  <si>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</si>
  <si>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</si>
  <si>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</si>
  <si>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</si>
  <si>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</si>
  <si>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</si>
  <si>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</si>
  <si>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</si>
  <si>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</si>
  <si>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</si>
  <si>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</si>
  <si>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</si>
  <si>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</si>
  <si>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</si>
  <si>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</si>
  <si>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</si>
  <si>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</si>
  <si>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</si>
  <si>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</si>
  <si>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</si>
  <si>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</si>
  <si>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</si>
  <si>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</si>
  <si>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</si>
  <si>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</si>
  <si>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</si>
  <si>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</si>
  <si>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</si>
  <si>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</si>
  <si>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</si>
  <si>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</si>
  <si>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</si>
  <si>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</si>
  <si>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</si>
  <si>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</si>
  <si>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</si>
  <si>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</si>
  <si>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</si>
  <si>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</si>
  <si>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</si>
  <si>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</si>
  <si>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</si>
  <si>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</si>
  <si>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</si>
  <si>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</si>
  <si>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</si>
  <si>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</si>
  <si>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</si>
  <si>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</si>
  <si>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</si>
  <si>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</si>
  <si>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</si>
  <si>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</si>
  <si>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</si>
  <si>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</si>
  <si>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</si>
  <si>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</si>
  <si>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</si>
  <si>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</si>
  <si>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</si>
  <si>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</si>
  <si>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</si>
  <si>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</si>
  <si>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</si>
  <si>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</si>
  <si>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</si>
  <si>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</si>
  <si>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</si>
  <si>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</si>
  <si>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</si>
  <si>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</si>
  <si>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</si>
  <si>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</si>
  <si>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</si>
  <si>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</si>
  <si>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</si>
  <si>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</si>
  <si>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</si>
  <si>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</si>
  <si>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</si>
  <si>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</si>
  <si>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</si>
  <si>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</si>
  <si>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</si>
  <si>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</si>
  <si>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</si>
  <si>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</si>
  <si>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</si>
  <si>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</si>
  <si>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</si>
  <si>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</si>
  <si>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</si>
  <si>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</si>
  <si>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</si>
  <si>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</si>
  <si>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</si>
  <si>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</si>
  <si>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</si>
  <si>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</si>
  <si>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</si>
  <si>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</si>
  <si>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</si>
  <si>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</si>
  <si>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</si>
  <si>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</si>
  <si>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</si>
  <si>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</si>
  <si>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</si>
  <si>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</si>
  <si>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</si>
  <si>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</si>
  <si>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</si>
  <si>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</si>
  <si>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</si>
  <si>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</si>
  <si>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</si>
  <si>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</si>
  <si>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</si>
  <si>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</si>
  <si>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</si>
  <si>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</si>
  <si>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</si>
  <si>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</si>
  <si>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</si>
  <si>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</si>
  <si>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</si>
  <si>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</si>
  <si>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</si>
  <si>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</si>
  <si>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</si>
  <si>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</si>
  <si>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</si>
  <si>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</si>
  <si>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</si>
  <si>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</si>
  <si>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</si>
  <si>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</si>
  <si>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</si>
  <si>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</si>
  <si>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</si>
  <si>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</si>
  <si>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</si>
  <si>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</si>
  <si>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</si>
  <si>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</si>
  <si>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</si>
  <si>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</si>
  <si>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</si>
  <si>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</si>
  <si>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</si>
  <si>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</si>
  <si>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</si>
  <si>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</si>
  <si>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</si>
  <si>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</si>
  <si>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</si>
  <si>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</si>
  <si>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</si>
  <si>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</si>
  <si>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</si>
  <si>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</si>
  <si>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</si>
  <si>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</si>
  <si>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</si>
  <si>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</si>
  <si>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</si>
  <si>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</si>
  <si>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</si>
  <si>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</si>
  <si>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</si>
  <si>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</si>
  <si>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</si>
  <si>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</si>
  <si>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</si>
  <si>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</si>
  <si>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</si>
  <si>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</si>
  <si>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</si>
  <si>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</si>
  <si>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</si>
  <si>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</si>
  <si>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</si>
  <si>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</si>
  <si>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</si>
  <si>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</si>
  <si>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</si>
  <si>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</si>
  <si>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</si>
  <si>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</si>
  <si>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</si>
  <si>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</si>
  <si>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</si>
  <si>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</si>
  <si>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</si>
  <si>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</si>
  <si>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</si>
  <si>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</si>
  <si>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</si>
  <si>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</si>
  <si>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</si>
  <si>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</si>
  <si>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</si>
  <si>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</si>
  <si>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</si>
  <si>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</si>
  <si>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</si>
  <si>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</si>
  <si>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</si>
  <si>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</si>
  <si>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</si>
  <si>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</si>
  <si>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</si>
  <si>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</si>
  <si>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</si>
  <si>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</si>
  <si>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</si>
  <si>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</si>
  <si>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</si>
  <si>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</si>
  <si>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</si>
  <si>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</si>
  <si>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</si>
  <si>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</si>
  <si>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</si>
  <si>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</si>
  <si>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</si>
  <si>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</si>
  <si>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</si>
  <si>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</si>
  <si>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</si>
  <si>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</si>
  <si>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</si>
  <si>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</si>
  <si>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</si>
  <si>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</si>
  <si>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</si>
  <si>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</si>
  <si>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</si>
  <si>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</si>
  <si>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</si>
  <si>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</si>
  <si>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</si>
  <si>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</si>
  <si>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</si>
  <si>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</si>
  <si>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</si>
  <si>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</si>
  <si>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</si>
  <si>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</si>
  <si>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</si>
  <si>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</si>
  <si>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</si>
  <si>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</si>
  <si>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</si>
  <si>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</si>
  <si>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</si>
  <si>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</si>
  <si>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</si>
  <si>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</si>
  <si>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</si>
  <si>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</si>
  <si>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</si>
  <si>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</si>
  <si>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</si>
  <si>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</si>
  <si>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</si>
  <si>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</si>
  <si>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</si>
  <si>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</si>
  <si>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</si>
  <si>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</si>
  <si>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</si>
  <si>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</si>
  <si>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</si>
  <si>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</si>
  <si>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</si>
  <si>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</si>
  <si>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</si>
  <si>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</si>
  <si>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</si>
  <si>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</si>
  <si>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</si>
  <si>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</si>
  <si>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</si>
  <si>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</si>
  <si>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</si>
  <si>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</si>
  <si>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</si>
  <si>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</si>
  <si>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</si>
  <si>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</si>
  <si>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</si>
  <si>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</si>
  <si>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</si>
  <si>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</si>
  <si>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</si>
  <si>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</si>
  <si>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</si>
  <si>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</si>
  <si>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</si>
  <si>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</si>
  <si>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</si>
  <si>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</si>
  <si>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</si>
  <si>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</si>
  <si>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</si>
  <si>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</si>
  <si>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</si>
  <si>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</si>
  <si>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</si>
  <si>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</si>
  <si>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</si>
  <si>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</si>
  <si>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</si>
  <si>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</si>
  <si>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</si>
  <si>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</si>
  <si>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</si>
  <si>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</si>
  <si>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</si>
  <si>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</si>
  <si>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</si>
  <si>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</si>
  <si>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</si>
  <si>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</si>
  <si>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</si>
  <si>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</si>
  <si>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</si>
  <si>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</si>
  <si>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</si>
  <si>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</si>
  <si>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</si>
  <si>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</si>
  <si>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</si>
  <si>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</si>
  <si>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</si>
  <si>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</si>
  <si>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</si>
  <si>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</si>
  <si>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</si>
  <si>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</si>
  <si>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</si>
  <si>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</si>
  <si>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</si>
  <si>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</si>
  <si>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</si>
  <si>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</si>
  <si>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</si>
  <si>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</si>
  <si>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</si>
  <si>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</si>
  <si>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</si>
  <si>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</si>
  <si>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</si>
  <si>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</si>
  <si>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</si>
  <si>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</si>
  <si>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</si>
  <si>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</si>
  <si>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</si>
  <si>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</si>
  <si>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</si>
  <si>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</si>
  <si>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</si>
  <si>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</si>
  <si>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</si>
  <si>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</si>
  <si>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</si>
  <si>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</si>
  <si>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</si>
  <si>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</si>
  <si>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</si>
  <si>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</si>
  <si>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</si>
  <si>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</si>
  <si>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</si>
  <si>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</si>
  <si>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</si>
  <si>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</si>
  <si>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</si>
  <si>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</si>
  <si>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</si>
  <si>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</si>
  <si>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</si>
  <si>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</si>
  <si>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</si>
  <si>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</si>
  <si>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</si>
  <si>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</si>
  <si>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</si>
  <si>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</si>
  <si>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</si>
  <si>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</si>
  <si>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</si>
  <si>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</si>
  <si>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</si>
  <si>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</si>
  <si>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</si>
  <si>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</si>
  <si>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</si>
  <si>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</si>
  <si>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</si>
  <si>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</si>
  <si>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</si>
  <si>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</si>
  <si>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</si>
  <si>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</si>
  <si>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</si>
  <si>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</si>
  <si>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</si>
  <si>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</si>
  <si>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</si>
  <si>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</si>
  <si>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</si>
  <si>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</si>
  <si>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</si>
  <si>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</si>
  <si>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</si>
  <si>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</si>
  <si>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</si>
  <si>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</si>
  <si>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</si>
  <si>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</si>
  <si>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</si>
  <si>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</si>
  <si>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</si>
  <si>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</si>
  <si>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</si>
  <si>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</si>
  <si>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</si>
  <si>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</si>
  <si>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</si>
  <si>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</si>
  <si>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</si>
  <si>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</si>
  <si>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</si>
  <si>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</si>
  <si>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</si>
  <si>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</si>
  <si>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</si>
  <si>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</si>
  <si>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</si>
  <si>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</si>
  <si>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</si>
  <si>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</si>
  <si>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</si>
  <si>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</si>
  <si>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</si>
  <si>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</si>
  <si>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</si>
  <si>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</si>
  <si>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</si>
  <si>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</si>
  <si>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</si>
  <si>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</si>
  <si>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</si>
  <si>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</si>
  <si>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</si>
  <si>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</si>
  <si>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</si>
  <si>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</si>
  <si>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</si>
  <si>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</si>
  <si>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</si>
  <si>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</si>
  <si>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</si>
  <si>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</si>
  <si>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</si>
  <si>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</si>
  <si>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</si>
  <si>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</si>
  <si>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</si>
  <si>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</si>
  <si>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</si>
  <si>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</si>
  <si>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</si>
  <si>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</si>
  <si>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</si>
  <si>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</si>
  <si>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</si>
  <si>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</si>
  <si>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</si>
  <si>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</si>
  <si>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</si>
  <si>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</si>
  <si>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</si>
  <si>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</si>
  <si>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</si>
  <si>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</si>
  <si>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</si>
  <si>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</si>
  <si>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</si>
  <si>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</si>
  <si>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</si>
  <si>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</si>
  <si>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</si>
  <si>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</si>
  <si>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</si>
  <si>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</si>
  <si>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</si>
  <si>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</si>
  <si>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</si>
  <si>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</si>
  <si>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</si>
  <si>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</si>
  <si>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</si>
  <si>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</si>
  <si>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</si>
  <si>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</si>
  <si>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</si>
  <si>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</si>
  <si>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</si>
  <si>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</si>
  <si>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</si>
  <si>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</si>
  <si>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</si>
  <si>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</si>
  <si>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</si>
  <si>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</si>
  <si>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</si>
  <si>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</si>
  <si>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</si>
  <si>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</si>
  <si>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</si>
  <si>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</si>
  <si>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</si>
  <si>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</si>
  <si>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</si>
  <si>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</si>
  <si>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</si>
  <si>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</si>
  <si>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</si>
  <si>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</si>
  <si>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</si>
  <si>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</si>
  <si>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</si>
  <si>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</si>
  <si>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</si>
  <si>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</si>
  <si>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</si>
  <si>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</si>
  <si>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</si>
  <si>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</si>
  <si>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</si>
  <si>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</si>
  <si>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</si>
  <si>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</si>
  <si>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</si>
  <si>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</si>
  <si>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</si>
  <si>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</si>
  <si>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</si>
  <si>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</si>
  <si>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</si>
  <si>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</si>
  <si>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</si>
  <si>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</si>
  <si>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</si>
  <si>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</si>
  <si>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</si>
  <si>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</si>
  <si>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</si>
  <si>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</si>
  <si>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</si>
  <si>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</si>
  <si>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</si>
  <si>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</si>
  <si>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</si>
  <si>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</si>
  <si>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</si>
  <si>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</si>
  <si>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</si>
  <si>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</si>
  <si>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</si>
  <si>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</si>
  <si>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</si>
  <si>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</si>
  <si>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</si>
  <si>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</si>
  <si>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</si>
  <si>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</si>
  <si>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</si>
  <si>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</si>
  <si>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</si>
  <si>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</si>
  <si>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</si>
  <si>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</si>
  <si>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</si>
  <si>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</si>
  <si>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</si>
  <si>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</si>
  <si>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</si>
  <si>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</si>
  <si>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</si>
  <si>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</si>
  <si>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</si>
  <si>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</si>
  <si>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</si>
  <si>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</si>
  <si>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</si>
  <si>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</si>
  <si>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</si>
  <si>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</si>
  <si>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</si>
  <si>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</si>
  <si>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</si>
  <si>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</si>
  <si>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</si>
  <si>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</si>
  <si>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</si>
  <si>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</si>
  <si>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</si>
  <si>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</si>
  <si>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</si>
  <si>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</si>
  <si>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</si>
  <si>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</si>
  <si>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</si>
  <si>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</si>
  <si>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</si>
  <si>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</si>
  <si>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</si>
  <si>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</si>
  <si>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</si>
  <si>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</si>
  <si>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</si>
  <si>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</si>
  <si>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</si>
  <si>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</si>
  <si>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</si>
  <si>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</si>
  <si>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</si>
  <si>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</si>
  <si>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</si>
  <si>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</si>
  <si>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</si>
  <si>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</si>
  <si>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</si>
  <si>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</si>
  <si>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</si>
  <si>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</si>
  <si>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</si>
  <si>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</si>
  <si>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</si>
  <si>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</si>
  <si>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</si>
  <si>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</si>
  <si>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</si>
  <si>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</si>
  <si>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</si>
  <si>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</si>
  <si>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</si>
  <si>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</si>
  <si>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</si>
  <si>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</si>
  <si>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</si>
  <si>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</si>
  <si>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</si>
  <si>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</si>
  <si>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</si>
  <si>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</si>
  <si>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</si>
  <si>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</si>
  <si>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</si>
  <si>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</si>
  <si>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</si>
  <si>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</si>
  <si>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</si>
  <si>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</si>
  <si>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</si>
  <si>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</si>
  <si>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</si>
  <si>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</si>
  <si>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</si>
  <si>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</si>
  <si>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</si>
  <si>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</si>
  <si>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</si>
  <si>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</si>
  <si>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</si>
  <si>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</si>
  <si>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</si>
  <si>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</si>
  <si>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</si>
  <si>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</si>
  <si>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</si>
  <si>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</si>
  <si>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</si>
  <si>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</si>
  <si>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</si>
  <si>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</si>
  <si>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</si>
  <si>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</si>
  <si>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</si>
  <si>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</si>
  <si>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</si>
  <si>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</si>
  <si>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</si>
  <si>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</si>
  <si>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</si>
  <si>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</si>
  <si>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</si>
  <si>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</si>
  <si>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</si>
  <si>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</si>
  <si>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</si>
  <si>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</si>
  <si>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</si>
  <si>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</si>
  <si>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</si>
  <si>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</si>
  <si>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</si>
  <si>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</si>
  <si>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</si>
  <si>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</si>
  <si>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</si>
  <si>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</si>
  <si>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</si>
  <si>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</si>
  <si>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</si>
  <si>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</si>
  <si>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</si>
  <si>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</si>
  <si>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</si>
  <si>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</si>
  <si>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</si>
  <si>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</si>
  <si>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</si>
  <si>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</si>
  <si>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</si>
  <si>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</si>
  <si>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</si>
  <si>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</si>
  <si>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</si>
  <si>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</si>
  <si>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</si>
  <si>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</si>
  <si>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</si>
  <si>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</si>
  <si>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</si>
  <si>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</si>
  <si>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</si>
  <si>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</si>
  <si>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</si>
  <si>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</si>
  <si>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</si>
  <si>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</si>
  <si>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</si>
  <si>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</si>
  <si>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</si>
  <si>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</si>
  <si>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</si>
  <si>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</si>
  <si>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</si>
  <si>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</si>
  <si>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</si>
  <si>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</si>
  <si>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</si>
  <si>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</si>
  <si>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</si>
  <si>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</si>
  <si>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</si>
  <si>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</si>
  <si>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</si>
  <si>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</si>
  <si>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</si>
  <si>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</si>
  <si>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</si>
  <si>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</si>
  <si>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</si>
  <si>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</si>
  <si>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</si>
  <si>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</si>
  <si>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</si>
  <si>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</si>
  <si>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</si>
  <si>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</si>
  <si>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</si>
  <si>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</si>
  <si>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</si>
  <si>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</si>
  <si>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</si>
  <si>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</si>
  <si>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</si>
  <si>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</si>
  <si>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</si>
  <si>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</si>
  <si>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</si>
  <si>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</si>
  <si>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</si>
  <si>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</si>
  <si>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</si>
  <si>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</si>
  <si>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</si>
  <si>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</si>
  <si>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</si>
  <si>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</si>
  <si>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</si>
  <si>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</si>
  <si>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</si>
  <si>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</si>
  <si>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</si>
  <si>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</si>
  <si>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</si>
  <si>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</si>
  <si>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</si>
  <si>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</si>
  <si>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</si>
  <si>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</si>
  <si>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</si>
  <si>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</si>
  <si>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</si>
  <si>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</si>
  <si>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</si>
  <si>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</si>
  <si>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</si>
  <si>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</si>
  <si>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</si>
  <si>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</si>
  <si>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</si>
  <si>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</si>
  <si>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</si>
  <si>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</si>
  <si>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</si>
  <si>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</si>
  <si>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</si>
  <si>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</si>
  <si>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</si>
  <si>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</si>
  <si>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</si>
  <si>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</si>
  <si>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</si>
  <si>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</si>
  <si>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</si>
  <si>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</si>
  <si>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</si>
  <si>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</si>
  <si>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</si>
  <si>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</si>
  <si>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</si>
  <si>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</si>
  <si>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</si>
  <si>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</si>
  <si>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</si>
  <si>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</si>
  <si>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</si>
  <si>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</si>
  <si>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</si>
  <si>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</si>
  <si>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</si>
  <si>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</si>
  <si>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</si>
  <si>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</si>
  <si>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</si>
  <si>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</si>
  <si>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</si>
  <si>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</si>
  <si>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</si>
  <si>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</si>
  <si>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</si>
  <si>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</si>
  <si>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</si>
  <si>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</si>
  <si>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</si>
  <si>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</si>
  <si>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</si>
  <si>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</si>
  <si>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</si>
  <si>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</si>
  <si>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</si>
  <si>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</si>
  <si>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</si>
  <si>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</si>
  <si>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</si>
  <si>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</si>
  <si>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</si>
  <si>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</si>
  <si>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</si>
  <si>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</si>
  <si>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</si>
  <si>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</si>
  <si>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</si>
  <si>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</si>
  <si>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</si>
  <si>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</si>
  <si>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</si>
  <si>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</si>
  <si>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</si>
  <si>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</si>
  <si>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</si>
  <si>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</si>
  <si>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</si>
  <si>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</si>
  <si>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</si>
  <si>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</si>
  <si>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</si>
  <si>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</si>
  <si>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</si>
  <si>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</si>
  <si>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</si>
  <si>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</si>
  <si>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</si>
  <si>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</si>
  <si>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</si>
  <si>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</si>
  <si>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</si>
  <si>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</si>
  <si>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</si>
  <si>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</si>
  <si>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</si>
  <si>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</si>
  <si>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</si>
  <si>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</si>
  <si>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</si>
  <si>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</si>
  <si>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</si>
  <si>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</si>
  <si>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</si>
  <si>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</si>
  <si>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</si>
  <si>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</si>
  <si>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</si>
  <si>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</si>
  <si>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</si>
  <si>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</si>
  <si>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</si>
  <si>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</si>
  <si>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</si>
  <si>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</si>
  <si>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</si>
  <si>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</si>
  <si>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</si>
  <si>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</si>
  <si>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</si>
  <si>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</si>
  <si>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</si>
  <si>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</si>
  <si>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</si>
  <si>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</si>
  <si>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</si>
  <si>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</si>
  <si>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</si>
  <si>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</si>
  <si>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</si>
  <si>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</si>
  <si>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</si>
  <si>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</si>
  <si>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</si>
  <si>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</si>
  <si>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</si>
  <si>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</si>
  <si>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</si>
  <si>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</si>
  <si>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</si>
  <si>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</si>
  <si>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</si>
  <si>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</si>
  <si>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</si>
  <si>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</si>
  <si>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</si>
  <si>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</si>
  <si>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</si>
  <si>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</si>
  <si>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</si>
  <si>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</si>
  <si>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</si>
  <si>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</si>
  <si>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</si>
  <si>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</si>
  <si>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</si>
  <si>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</si>
  <si>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</si>
  <si>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</si>
  <si>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</si>
  <si>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</si>
  <si>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</si>
  <si>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</si>
  <si>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</si>
  <si>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</si>
  <si>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</si>
  <si>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</si>
  <si>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</si>
  <si>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</si>
  <si>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</si>
  <si>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</si>
  <si>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</si>
  <si>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</si>
  <si>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</si>
  <si>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</si>
  <si>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</si>
  <si>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</si>
  <si>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</si>
  <si>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</si>
  <si>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</si>
  <si>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</si>
  <si>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</si>
  <si>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</si>
  <si>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</si>
  <si>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</si>
  <si>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</si>
  <si>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</si>
  <si>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</si>
  <si>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</si>
  <si>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</si>
  <si>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</si>
  <si>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</si>
  <si>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</si>
  <si>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</si>
  <si>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</si>
  <si>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</si>
  <si>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</si>
  <si>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</si>
  <si>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</si>
  <si>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</si>
  <si>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</si>
  <si>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</si>
  <si>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</si>
  <si>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</si>
  <si>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</si>
  <si>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</si>
  <si>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</si>
  <si>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</si>
  <si>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</si>
  <si>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</si>
  <si>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</si>
  <si>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</si>
  <si>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</si>
  <si>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</si>
  <si>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</si>
  <si>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</si>
  <si>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</si>
  <si>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</si>
  <si>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</si>
  <si>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</si>
  <si>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</si>
  <si>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</si>
  <si>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</si>
  <si>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</si>
  <si>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</si>
  <si>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</si>
  <si>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</si>
  <si>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</si>
  <si>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</si>
  <si>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</si>
  <si>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</si>
  <si>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</si>
  <si>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</si>
  <si>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</si>
  <si>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</si>
  <si>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</si>
  <si>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</si>
  <si>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</si>
  <si>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</si>
  <si>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</si>
  <si>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</si>
  <si>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</si>
  <si>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</si>
  <si>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</si>
  <si>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</si>
  <si>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</si>
  <si>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</si>
  <si>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</si>
  <si>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</si>
  <si>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</si>
  <si>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</si>
  <si>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</si>
  <si>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</si>
  <si>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</si>
  <si>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</si>
  <si>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</si>
  <si>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</si>
  <si>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</si>
  <si>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</si>
  <si>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</si>
  <si>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</si>
  <si>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</si>
  <si>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</si>
  <si>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</si>
  <si>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</si>
  <si>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</si>
  <si>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</si>
  <si>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</si>
  <si>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</si>
  <si>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</si>
  <si>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</si>
  <si>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</si>
  <si>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</si>
  <si>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</si>
  <si>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</si>
  <si>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</si>
  <si>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</si>
  <si>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</si>
  <si>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</si>
  <si>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</si>
  <si>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</si>
  <si>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</si>
  <si>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</si>
  <si>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</si>
  <si>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</si>
  <si>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</si>
  <si>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</si>
  <si>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</si>
  <si>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</si>
  <si>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</si>
  <si>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</si>
  <si>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</si>
  <si>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</si>
  <si>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</si>
  <si>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</si>
  <si>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</si>
  <si>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</si>
  <si>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</si>
  <si>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</si>
  <si>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</si>
  <si>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</si>
  <si>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</si>
  <si>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</si>
  <si>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</si>
  <si>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</si>
  <si>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</si>
  <si>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</si>
  <si>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</si>
  <si>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</si>
  <si>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</si>
  <si>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</si>
  <si>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</si>
  <si>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</si>
  <si>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</si>
  <si>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</si>
  <si>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</si>
  <si>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</si>
  <si>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</si>
  <si>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</si>
  <si>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</si>
  <si>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</si>
  <si>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</si>
  <si>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</si>
  <si>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</si>
  <si>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</si>
  <si>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</si>
  <si>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</si>
  <si>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</si>
  <si>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</si>
  <si>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</si>
  <si>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</si>
  <si>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</si>
  <si>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</si>
  <si>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</si>
  <si>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</si>
  <si>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</si>
  <si>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</si>
  <si>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</si>
  <si>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</si>
  <si>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</si>
  <si>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</si>
  <si>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</si>
  <si>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</si>
  <si>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</si>
  <si>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</si>
  <si>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</si>
  <si>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</si>
  <si>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</si>
  <si>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</si>
  <si>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</si>
  <si>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</si>
  <si>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</si>
  <si>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</si>
  <si>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</si>
  <si>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</si>
  <si>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</si>
  <si>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</si>
  <si>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</si>
  <si>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</si>
  <si>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</si>
  <si>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</si>
  <si>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</si>
  <si>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</si>
  <si>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</si>
  <si>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</si>
  <si>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</si>
  <si>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</si>
  <si>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</si>
  <si>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</si>
  <si>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</si>
  <si>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</si>
  <si>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</si>
  <si>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</si>
  <si>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</si>
  <si>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</si>
  <si>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</si>
  <si>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</si>
  <si>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</si>
  <si>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</si>
  <si>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</si>
  <si>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</si>
  <si>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</si>
  <si>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</si>
  <si>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</si>
  <si>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</si>
  <si>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</si>
  <si>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</si>
  <si>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</si>
  <si>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</si>
  <si>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</si>
  <si>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</si>
  <si>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</si>
  <si>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</si>
  <si>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</si>
  <si>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</si>
  <si>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</si>
  <si>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</si>
  <si>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</si>
  <si>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</si>
  <si>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</si>
  <si>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</si>
  <si>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</si>
  <si>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</si>
  <si>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</si>
  <si>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</si>
  <si>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</si>
  <si>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</si>
  <si>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</si>
  <si>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</si>
  <si>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</si>
  <si>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</si>
  <si>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</si>
  <si>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</si>
  <si>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</si>
  <si>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</si>
  <si>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</si>
  <si>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</si>
  <si>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</si>
  <si>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</si>
  <si>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</si>
  <si>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</si>
  <si>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</si>
  <si>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</si>
  <si>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</si>
  <si>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</si>
  <si>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</si>
  <si>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</si>
  <si>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</si>
  <si>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</si>
  <si>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</si>
  <si>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</si>
  <si>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</si>
  <si>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</si>
  <si>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</si>
  <si>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</si>
  <si>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</si>
  <si>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</si>
  <si>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</si>
  <si>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</si>
  <si>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</si>
  <si>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</si>
  <si>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</si>
  <si>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</si>
  <si>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</si>
  <si>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</si>
  <si>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</si>
  <si>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</si>
  <si>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</si>
  <si>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</si>
  <si>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</si>
  <si>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</si>
  <si>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</si>
  <si>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</si>
  <si>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</si>
  <si>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</si>
  <si>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</si>
  <si>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</si>
  <si>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</si>
  <si>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</si>
  <si>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</si>
  <si>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</si>
  <si>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</si>
  <si>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</si>
  <si>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</si>
  <si>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</si>
  <si>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</si>
  <si>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</si>
  <si>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</si>
  <si>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</si>
  <si>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</si>
  <si>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</si>
  <si>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</si>
  <si>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</si>
  <si>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</si>
  <si>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</si>
  <si>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</si>
  <si>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</si>
  <si>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</si>
  <si>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</si>
  <si>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</si>
  <si>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</si>
  <si>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</si>
  <si>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</si>
  <si>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</si>
  <si>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</si>
  <si>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</si>
  <si>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</si>
  <si>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</si>
  <si>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</si>
  <si>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</si>
  <si>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</si>
  <si>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</si>
  <si>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</si>
  <si>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</si>
  <si>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</si>
  <si>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</si>
  <si>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</si>
  <si>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</si>
  <si>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</si>
  <si>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</si>
  <si>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</si>
  <si>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</si>
  <si>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</si>
  <si>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</si>
  <si>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</si>
  <si>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</si>
  <si>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</si>
  <si>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</si>
  <si>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</si>
  <si>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</si>
  <si>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</si>
  <si>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</si>
  <si>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</si>
  <si>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</si>
  <si>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</si>
  <si>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</si>
  <si>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</si>
  <si>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</si>
  <si>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</si>
  <si>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</si>
  <si>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</si>
  <si>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</si>
  <si>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</si>
  <si>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</si>
  <si>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</si>
  <si>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</si>
  <si>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</si>
  <si>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</si>
  <si>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</si>
  <si>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</si>
  <si>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</si>
  <si>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</si>
  <si>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</si>
  <si>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</si>
  <si>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</si>
  <si>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</si>
  <si>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</si>
  <si>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</si>
  <si>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</si>
  <si>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</si>
  <si>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</si>
  <si>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</si>
  <si>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</si>
  <si>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</si>
  <si>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</si>
  <si>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</si>
  <si>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</si>
  <si>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</si>
  <si>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</si>
  <si>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</si>
  <si>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</si>
  <si>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</si>
  <si>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</si>
  <si>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</si>
  <si>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</si>
  <si>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</si>
  <si>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</si>
  <si>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</si>
  <si>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</si>
  <si>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</si>
  <si>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</si>
  <si>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</si>
  <si>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</si>
  <si>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</si>
  <si>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</si>
  <si>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</si>
  <si>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</si>
  <si>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</si>
  <si>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</si>
  <si>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</si>
  <si>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</si>
  <si>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</si>
  <si>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</si>
  <si>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</si>
  <si>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</si>
  <si>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</si>
  <si>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</si>
  <si>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</si>
  <si>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</si>
  <si>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</si>
  <si>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</si>
  <si>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</si>
  <si>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</si>
  <si>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</si>
  <si>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</si>
  <si>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</si>
  <si>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</si>
  <si>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</si>
  <si>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</si>
  <si>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</si>
  <si>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</si>
  <si>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</si>
  <si>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</si>
  <si>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</si>
  <si>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</si>
  <si>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</si>
  <si>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</si>
  <si>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</si>
  <si>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</si>
  <si>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</si>
  <si>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</si>
  <si>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</si>
  <si>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</si>
  <si>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</si>
  <si>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</si>
  <si>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</si>
  <si>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</si>
  <si>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</si>
  <si>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</si>
  <si>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</si>
  <si>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</si>
  <si>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</si>
  <si>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</si>
  <si>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</si>
  <si>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</si>
  <si>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</si>
  <si>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</si>
  <si>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</si>
  <si>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</si>
  <si>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</si>
  <si>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</si>
  <si>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</si>
  <si>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</si>
  <si>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</si>
  <si>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</si>
  <si>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</si>
  <si>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</si>
  <si>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</si>
  <si>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</si>
  <si>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</si>
  <si>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</si>
  <si>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</si>
  <si>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</si>
  <si>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</si>
  <si>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</si>
  <si>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</si>
  <si>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</si>
  <si>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</si>
  <si>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</si>
  <si>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</si>
  <si>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</si>
  <si>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</si>
  <si>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</si>
  <si>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</si>
  <si>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</si>
  <si>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</si>
  <si>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</si>
  <si>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</si>
  <si>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</si>
  <si>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</si>
  <si>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</si>
  <si>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</si>
  <si>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</si>
  <si>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</si>
  <si>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</si>
  <si>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</si>
  <si>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</si>
  <si>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</si>
  <si>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</si>
  <si>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</si>
  <si>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</si>
  <si>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</si>
  <si>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</si>
  <si>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</si>
  <si>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</si>
  <si>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</si>
  <si>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</si>
  <si>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</si>
  <si>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</si>
  <si>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</si>
  <si>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</si>
  <si>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</si>
  <si>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</si>
  <si>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</si>
  <si>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</si>
  <si>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</si>
  <si>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</si>
  <si>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</si>
  <si>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</si>
  <si>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</si>
  <si>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</si>
  <si>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</si>
  <si>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</si>
  <si>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</si>
  <si>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</si>
  <si>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</si>
  <si>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</si>
  <si>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</si>
  <si>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</si>
  <si>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</si>
  <si>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</si>
  <si>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</si>
  <si>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</si>
  <si>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</si>
  <si>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</si>
  <si>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</si>
  <si>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</si>
  <si>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</si>
  <si>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</si>
  <si>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</si>
  <si>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</si>
  <si>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</si>
  <si>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</si>
  <si>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</si>
  <si>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</si>
  <si>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</si>
  <si>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</si>
  <si>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</si>
  <si>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</si>
  <si>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</si>
  <si>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</si>
  <si>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</si>
  <si>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</si>
  <si>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</si>
  <si>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</si>
  <si>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</si>
  <si>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</si>
  <si>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</si>
  <si>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</si>
  <si>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</si>
  <si>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</si>
  <si>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</si>
  <si>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</si>
  <si>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</si>
  <si>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</si>
  <si>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</si>
  <si>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</si>
  <si>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</si>
  <si>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</si>
  <si>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</si>
  <si>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</si>
  <si>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</si>
  <si>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</si>
  <si>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</si>
  <si>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</si>
  <si>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</si>
  <si>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</si>
  <si>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</si>
  <si>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</si>
  <si>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</si>
  <si>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</si>
  <si>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</si>
  <si>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</si>
  <si>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</si>
  <si>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</si>
  <si>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</si>
  <si>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</si>
  <si>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</si>
  <si>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</si>
  <si>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</si>
  <si>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</si>
  <si>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</si>
  <si>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</si>
  <si>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</si>
  <si>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</si>
  <si>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</si>
  <si>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</si>
  <si>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</si>
  <si>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</si>
  <si>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</si>
  <si>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</si>
  <si>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</si>
  <si>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</si>
  <si>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</si>
  <si>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</si>
  <si>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</si>
  <si>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</si>
  <si>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</si>
  <si>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</si>
  <si>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</si>
  <si>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</si>
  <si>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</si>
  <si>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</si>
  <si>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</si>
  <si>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</si>
  <si>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</si>
  <si>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</si>
  <si>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</si>
  <si>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</si>
  <si>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</si>
  <si>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</si>
  <si>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</si>
  <si>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</si>
  <si>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</si>
  <si>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</si>
  <si>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</si>
  <si>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</si>
  <si>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</si>
  <si>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</si>
  <si>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</si>
  <si>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</si>
  <si>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</si>
  <si>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</si>
  <si>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</si>
  <si>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</si>
  <si>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</si>
  <si>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</si>
  <si>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</si>
  <si>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</si>
  <si>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</si>
  <si>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</si>
  <si>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</si>
  <si>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</si>
  <si>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</si>
  <si>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</si>
  <si>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</si>
  <si>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</si>
  <si>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</si>
  <si>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</si>
  <si>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</si>
  <si>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</si>
  <si>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</si>
  <si>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</si>
  <si>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</si>
  <si>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</si>
  <si>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</si>
  <si>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</si>
  <si>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</si>
  <si>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</si>
  <si>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</si>
  <si>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</si>
  <si>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</si>
  <si>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</si>
  <si>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</si>
  <si>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</si>
  <si>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</si>
  <si>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</si>
  <si>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</si>
  <si>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</si>
  <si>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</si>
  <si>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</si>
  <si>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</si>
  <si>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</si>
  <si>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</si>
  <si>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</si>
  <si>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</si>
  <si>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</si>
  <si>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</si>
  <si>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</si>
  <si>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</si>
  <si>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</si>
  <si>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</si>
  <si>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</si>
  <si>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</si>
  <si>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</si>
  <si>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</si>
  <si>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</si>
  <si>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</si>
  <si>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</si>
  <si>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</si>
  <si>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</si>
  <si>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</si>
  <si>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</si>
  <si>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</si>
  <si>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</si>
  <si>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</si>
  <si>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</si>
  <si>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</si>
  <si>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</si>
  <si>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</si>
  <si>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</si>
  <si>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</si>
  <si>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</si>
  <si>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</si>
  <si>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</si>
  <si>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</si>
  <si>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</si>
  <si>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</si>
  <si>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</si>
  <si>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</si>
  <si>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</si>
  <si>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</si>
  <si>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</si>
  <si>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</si>
  <si>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</si>
  <si>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</si>
  <si>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</si>
  <si>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</si>
  <si>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</si>
  <si>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</si>
  <si>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</si>
  <si>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</si>
  <si>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</si>
  <si>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</si>
  <si>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</si>
  <si>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</si>
  <si>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</si>
  <si>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</si>
  <si>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</si>
  <si>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</si>
  <si>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</si>
  <si>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</si>
  <si>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</si>
  <si>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</si>
  <si>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</si>
  <si>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</si>
  <si>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</si>
  <si>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</si>
  <si>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</si>
  <si>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</si>
  <si>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</si>
  <si>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</si>
  <si>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</si>
  <si>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</si>
  <si>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</si>
  <si>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</si>
  <si>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</si>
  <si>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</si>
  <si>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</si>
  <si>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</si>
  <si>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</si>
  <si>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</si>
  <si>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</si>
  <si>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</si>
  <si>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</si>
  <si>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</si>
  <si>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</si>
  <si>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</si>
  <si>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</si>
  <si>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</si>
  <si>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</si>
  <si>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</si>
  <si>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</si>
  <si>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</si>
  <si>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</si>
  <si>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</si>
  <si>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</si>
  <si>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</si>
  <si>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</si>
  <si>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</si>
  <si>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</si>
  <si>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</si>
  <si>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</si>
  <si>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</si>
  <si>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</si>
  <si>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</si>
  <si>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</si>
  <si>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</si>
  <si>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</si>
  <si>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</si>
  <si>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</si>
  <si>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</si>
  <si>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</si>
  <si>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</si>
  <si>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</si>
  <si>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</si>
  <si>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</si>
  <si>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</si>
  <si>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</si>
  <si>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</si>
  <si>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</si>
  <si>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</si>
  <si>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</si>
  <si>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</si>
  <si>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</si>
  <si>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</si>
  <si>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</si>
  <si>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</si>
  <si>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</si>
  <si>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</si>
  <si>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</si>
  <si>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</si>
  <si>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</si>
  <si>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</si>
  <si>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</si>
  <si>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</si>
  <si>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</si>
  <si>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</si>
  <si>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</si>
  <si>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</si>
  <si>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</si>
  <si>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</si>
  <si>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</si>
  <si>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</si>
  <si>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</si>
  <si>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</si>
  <si>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</si>
  <si>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</si>
  <si>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</si>
  <si>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</si>
  <si>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</si>
  <si>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</si>
  <si>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</si>
  <si>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</si>
  <si>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</si>
  <si>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</si>
  <si>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</si>
  <si>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</si>
  <si>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</si>
  <si>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</si>
  <si>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</si>
  <si>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</si>
  <si>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</si>
  <si>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</si>
  <si>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</si>
  <si>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</si>
  <si>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</si>
  <si>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</si>
  <si>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</si>
  <si>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</si>
  <si>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</si>
  <si>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</si>
  <si>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</si>
  <si>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</si>
  <si>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</si>
  <si>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</si>
  <si>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</si>
  <si>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</si>
  <si>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</si>
  <si>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</si>
  <si>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</si>
  <si>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</si>
  <si>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</si>
  <si>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</si>
  <si>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</si>
  <si>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</si>
  <si>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</si>
  <si>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</si>
  <si>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</si>
  <si>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</si>
  <si>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</si>
  <si>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</si>
  <si>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</si>
  <si>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Cepeda, Ricardo Alberto</t>
  </si>
  <si>
    <t>335765681 </t>
  </si>
  <si>
    <t>335765701 </t>
  </si>
  <si>
    <t>REINICIO - FALLIDO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</si>
  <si>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</si>
  <si>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</si>
  <si>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</si>
  <si>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</si>
  <si>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</si>
  <si>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</si>
  <si>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</si>
  <si>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</si>
  <si>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</si>
  <si>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</si>
  <si>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</si>
  <si>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</si>
  <si>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</si>
  <si>
    <t>En Servicio</t>
  </si>
  <si>
    <t>335766188</t>
  </si>
  <si>
    <t>335766185</t>
  </si>
  <si>
    <t>335766164</t>
  </si>
  <si>
    <t>335766143</t>
  </si>
  <si>
    <t>335766135</t>
  </si>
  <si>
    <t>335766129</t>
  </si>
  <si>
    <t>335766076</t>
  </si>
  <si>
    <t>335766066</t>
  </si>
  <si>
    <t>335766033</t>
  </si>
  <si>
    <t>335765945</t>
  </si>
  <si>
    <t>335765935</t>
  </si>
  <si>
    <t>335765919</t>
  </si>
  <si>
    <t>335765886</t>
  </si>
  <si>
    <t>335765884</t>
  </si>
  <si>
    <t>335765854</t>
  </si>
  <si>
    <t>335765823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</si>
  <si>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</si>
  <si>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</si>
  <si>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</si>
  <si>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</si>
  <si>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</si>
  <si>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</si>
  <si>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</si>
  <si>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</si>
  <si>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</si>
  <si>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</si>
  <si>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</si>
  <si>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</si>
  <si>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335766620</t>
  </si>
  <si>
    <t>335766616</t>
  </si>
  <si>
    <t>335766615</t>
  </si>
  <si>
    <t>335766540</t>
  </si>
  <si>
    <t>335766536</t>
  </si>
  <si>
    <t>335766522</t>
  </si>
  <si>
    <t>335766510</t>
  </si>
  <si>
    <t>335766505</t>
  </si>
  <si>
    <t>335766503</t>
  </si>
  <si>
    <t>335766482</t>
  </si>
  <si>
    <t>335766474</t>
  </si>
  <si>
    <t>335766467</t>
  </si>
  <si>
    <t>335766462</t>
  </si>
  <si>
    <t>335766460</t>
  </si>
  <si>
    <t>335766455</t>
  </si>
  <si>
    <t>335766443</t>
  </si>
  <si>
    <t>335766439</t>
  </si>
  <si>
    <t>335766423</t>
  </si>
  <si>
    <t>335766413</t>
  </si>
  <si>
    <t>335766405</t>
  </si>
  <si>
    <t>335766399</t>
  </si>
  <si>
    <t>335766359</t>
  </si>
  <si>
    <t>335766340</t>
  </si>
  <si>
    <t>335766335</t>
  </si>
  <si>
    <t>335766331</t>
  </si>
  <si>
    <t>335766328</t>
  </si>
  <si>
    <t>335766318</t>
  </si>
  <si>
    <t>335766310</t>
  </si>
  <si>
    <t>335766241</t>
  </si>
  <si>
    <t>SIN ACTIVIDAD DE RETIRO</t>
  </si>
  <si>
    <t>SIN EFECTI...</t>
  </si>
  <si>
    <t>ATM Sotano Torre Banreservas</t>
  </si>
  <si>
    <t>335766349</t>
  </si>
  <si>
    <t>335765957</t>
  </si>
  <si>
    <t>335766632</t>
  </si>
  <si>
    <t>335766601</t>
  </si>
  <si>
    <t>CARGA</t>
  </si>
  <si>
    <t>Closed</t>
  </si>
  <si>
    <t xml:space="preserve">Marrero Perez, Willmi </t>
  </si>
  <si>
    <t>CARGA EXITOSA</t>
  </si>
  <si>
    <t>REINICIO EXITOSO</t>
  </si>
  <si>
    <t>335766911</t>
  </si>
  <si>
    <t>335766910</t>
  </si>
  <si>
    <t>335766900</t>
  </si>
  <si>
    <t>335766899</t>
  </si>
  <si>
    <t>335766892</t>
  </si>
  <si>
    <t>335766879</t>
  </si>
  <si>
    <t>335766878</t>
  </si>
  <si>
    <t>335766868</t>
  </si>
  <si>
    <t>335766867</t>
  </si>
  <si>
    <t>335766860</t>
  </si>
  <si>
    <t>335766857</t>
  </si>
  <si>
    <t>335766852</t>
  </si>
  <si>
    <t>335766850</t>
  </si>
  <si>
    <t>335766851</t>
  </si>
  <si>
    <t>335766833</t>
  </si>
  <si>
    <t>335766830</t>
  </si>
  <si>
    <t>335766828</t>
  </si>
  <si>
    <t>335766825</t>
  </si>
  <si>
    <t>335766799</t>
  </si>
  <si>
    <t>335766787</t>
  </si>
  <si>
    <t>335766770</t>
  </si>
  <si>
    <t>335766758</t>
  </si>
  <si>
    <t>335766739</t>
  </si>
  <si>
    <t>335766715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</si>
  <si>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</si>
  <si>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</si>
  <si>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</si>
  <si>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</si>
  <si>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</si>
  <si>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</si>
  <si>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</si>
  <si>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</si>
  <si>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</si>
  <si>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335767131</t>
  </si>
  <si>
    <t>335767130</t>
  </si>
  <si>
    <t>335767129</t>
  </si>
  <si>
    <t>335767128</t>
  </si>
  <si>
    <t>CARGA EXITOSO</t>
  </si>
  <si>
    <t xml:space="preserve">CARGA EXITOSO </t>
  </si>
  <si>
    <t>Cuevas Peralta, Ivan Hanell</t>
  </si>
  <si>
    <t>1/18/202119:02</t>
  </si>
  <si>
    <t>1 Gaveta Vacía y 2 Fallando</t>
  </si>
  <si>
    <t>Observacion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</si>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</sst>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1"/>
      <tableStyleElement type="headerRow" dxfId="820"/>
      <tableStyleElement type="totalRow" dxfId="819"/>
      <tableStyleElement type="firstColumn" dxfId="818"/>
      <tableStyleElement type="lastColumn" dxfId="817"/>
      <tableStyleElement type="firstRowStripe" dxfId="816"/>
      <tableStyleElement type="firstColumnStripe" dxfId="8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0"/>
  <sheetViews>
    <sheetView tabSelected="1" zoomScale="80" zoomScaleNormal="80" workbookViewId="0">
      <pane ySplit="4" topLeftCell="A5" activePane="bottomLeft" state="frozen"/>
      <selection pane="bottomLeft" activeCell="E195" sqref="E195:E215"/>
    </sheetView>
  </sheetViews>
  <sheetFormatPr baseColWidth="10" defaultColWidth="27.28515625" defaultRowHeight="15" x14ac:dyDescent="0.25"/>
  <cols>
    <col min="1" max="1" width="25.7109375" style="70" bestFit="1" customWidth="1"/>
    <col min="2" max="2" width="20.7109375" style="117" bestFit="1" customWidth="1"/>
    <col min="3" max="3" width="17.7109375" style="47" bestFit="1" customWidth="1"/>
    <col min="4" max="4" width="29.42578125" style="70" bestFit="1" customWidth="1"/>
    <col min="5" max="5" width="12.7109375" style="84" bestFit="1" customWidth="1"/>
    <col min="6" max="6" width="12.14062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6" bestFit="1" customWidth="1"/>
    <col min="15" max="15" width="42.42578125" style="86" bestFit="1" customWidth="1"/>
    <col min="16" max="16" width="23.85546875" style="74" bestFit="1" customWidth="1"/>
    <col min="17" max="17" width="49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ATM'!$A$2:$B$894,2,0)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ATM'!$A$2:$C$895,3,0)</f>
        <v>DISTRITO NACIONAL</v>
      </c>
      <c r="B6" s="116">
        <v>335764257</v>
      </c>
      <c r="C6" s="105">
        <v>44211.301782407405</v>
      </c>
      <c r="D6" s="104" t="s">
        <v>2189</v>
      </c>
      <c r="E6" s="100">
        <v>149</v>
      </c>
      <c r="F6" s="85" t="str">
        <f>VLOOKUP(E6,VIP!$A$2:$O11323,2,0)</f>
        <v>DRBR149</v>
      </c>
      <c r="G6" s="99" t="str">
        <f>VLOOKUP(E6,'LISTADO ATM'!$A$2:$B$894,2,0)</f>
        <v>ATM Estación Metro Concepción</v>
      </c>
      <c r="H6" s="99" t="str">
        <f>VLOOKUP(E6,VIP!$A$2:$O16244,7,FALSE)</f>
        <v>N/A</v>
      </c>
      <c r="I6" s="99" t="str">
        <f>VLOOKUP(E6,VIP!$A$2:$O8209,8,FALSE)</f>
        <v>N/A</v>
      </c>
      <c r="J6" s="99" t="str">
        <f>VLOOKUP(E6,VIP!$A$2:$O8159,8,FALSE)</f>
        <v>N/A</v>
      </c>
      <c r="K6" s="99" t="str">
        <f>VLOOKUP(E6,VIP!$A$2:$O11733,6,0)</f>
        <v>N/A</v>
      </c>
      <c r="L6" s="110" t="s">
        <v>2463</v>
      </c>
      <c r="M6" s="107" t="s">
        <v>2519</v>
      </c>
      <c r="N6" s="106" t="s">
        <v>2481</v>
      </c>
      <c r="O6" s="104" t="s">
        <v>2483</v>
      </c>
      <c r="P6" s="104"/>
      <c r="Q6" s="124">
        <v>44214.774305555555</v>
      </c>
    </row>
    <row r="7" spans="1:17" ht="18" x14ac:dyDescent="0.25">
      <c r="A7" s="85" t="str">
        <f>VLOOKUP(E7,'LISTADO ATM'!$A$2:$C$895,3,0)</f>
        <v>DISTRITO NACIONAL</v>
      </c>
      <c r="B7" s="116">
        <v>335764441</v>
      </c>
      <c r="C7" s="105">
        <v>44211.384780092594</v>
      </c>
      <c r="D7" s="104" t="s">
        <v>2189</v>
      </c>
      <c r="E7" s="100">
        <v>686</v>
      </c>
      <c r="F7" s="85" t="str">
        <f>VLOOKUP(E7,VIP!$A$2:$O11316,2,0)</f>
        <v>DRBR686</v>
      </c>
      <c r="G7" s="99" t="str">
        <f>VLOOKUP(E7,'LISTADO ATM'!$A$2:$B$894,2,0)</f>
        <v>ATM Autoservicio Oficina Máximo Gómez</v>
      </c>
      <c r="H7" s="99" t="str">
        <f>VLOOKUP(E7,VIP!$A$2:$O16237,7,FALSE)</f>
        <v>Si</v>
      </c>
      <c r="I7" s="99" t="str">
        <f>VLOOKUP(E7,VIP!$A$2:$O8202,8,FALSE)</f>
        <v>Si</v>
      </c>
      <c r="J7" s="99" t="str">
        <f>VLOOKUP(E7,VIP!$A$2:$O8152,8,FALSE)</f>
        <v>Si</v>
      </c>
      <c r="K7" s="99" t="str">
        <f>VLOOKUP(E7,VIP!$A$2:$O11726,6,0)</f>
        <v>NO</v>
      </c>
      <c r="L7" s="110" t="s">
        <v>2498</v>
      </c>
      <c r="M7" s="109" t="s">
        <v>2473</v>
      </c>
      <c r="N7" s="106" t="s">
        <v>2481</v>
      </c>
      <c r="O7" s="104" t="s">
        <v>2483</v>
      </c>
      <c r="P7" s="104"/>
      <c r="Q7" s="109" t="s">
        <v>2498</v>
      </c>
    </row>
    <row r="8" spans="1:17" ht="18" x14ac:dyDescent="0.25">
      <c r="A8" s="85" t="str">
        <f>VLOOKUP(E8,'LISTADO ATM'!$A$2:$C$895,3,0)</f>
        <v>DISTRITO NACIONAL</v>
      </c>
      <c r="B8" s="116">
        <v>335764689</v>
      </c>
      <c r="C8" s="105">
        <v>44211.47284722222</v>
      </c>
      <c r="D8" s="104" t="s">
        <v>2477</v>
      </c>
      <c r="E8" s="100">
        <v>958</v>
      </c>
      <c r="F8" s="85" t="str">
        <f>VLOOKUP(E8,VIP!$A$2:$O11363,2,0)</f>
        <v>DRBR958</v>
      </c>
      <c r="G8" s="99" t="str">
        <f>VLOOKUP(E8,'LISTADO ATM'!$A$2:$B$894,2,0)</f>
        <v xml:space="preserve">ATM Olé Aut. San Isidro </v>
      </c>
      <c r="H8" s="99" t="str">
        <f>VLOOKUP(E8,VIP!$A$2:$O16284,7,FALSE)</f>
        <v>Si</v>
      </c>
      <c r="I8" s="99" t="str">
        <f>VLOOKUP(E8,VIP!$A$2:$O8249,8,FALSE)</f>
        <v>Si</v>
      </c>
      <c r="J8" s="99" t="str">
        <f>VLOOKUP(E8,VIP!$A$2:$O8199,8,FALSE)</f>
        <v>Si</v>
      </c>
      <c r="K8" s="99" t="str">
        <f>VLOOKUP(E8,VIP!$A$2:$O11773,6,0)</f>
        <v>NO</v>
      </c>
      <c r="L8" s="110" t="s">
        <v>2430</v>
      </c>
      <c r="M8" s="109" t="s">
        <v>2473</v>
      </c>
      <c r="N8" s="106" t="s">
        <v>2481</v>
      </c>
      <c r="O8" s="104" t="s">
        <v>2482</v>
      </c>
      <c r="P8" s="104"/>
      <c r="Q8" s="109" t="s">
        <v>2430</v>
      </c>
    </row>
    <row r="9" spans="1:17" ht="18" x14ac:dyDescent="0.25">
      <c r="A9" s="85" t="str">
        <f>VLOOKUP(E9,'LISTADO ATM'!$A$2:$C$895,3,0)</f>
        <v>DISTRITO NACIONAL</v>
      </c>
      <c r="B9" s="116">
        <v>335764722</v>
      </c>
      <c r="C9" s="105">
        <v>44211.485706018517</v>
      </c>
      <c r="D9" s="104" t="s">
        <v>2189</v>
      </c>
      <c r="E9" s="100">
        <v>115</v>
      </c>
      <c r="F9" s="85" t="str">
        <f>VLOOKUP(E9,VIP!$A$2:$O11358,2,0)</f>
        <v>DRBR115</v>
      </c>
      <c r="G9" s="99" t="str">
        <f>VLOOKUP(E9,'LISTADO ATM'!$A$2:$B$894,2,0)</f>
        <v xml:space="preserve">ATM Oficina Megacentro I </v>
      </c>
      <c r="H9" s="99" t="str">
        <f>VLOOKUP(E9,VIP!$A$2:$O16279,7,FALSE)</f>
        <v>Si</v>
      </c>
      <c r="I9" s="99" t="str">
        <f>VLOOKUP(E9,VIP!$A$2:$O8244,8,FALSE)</f>
        <v>Si</v>
      </c>
      <c r="J9" s="99" t="str">
        <f>VLOOKUP(E9,VIP!$A$2:$O8194,8,FALSE)</f>
        <v>Si</v>
      </c>
      <c r="K9" s="99" t="str">
        <f>VLOOKUP(E9,VIP!$A$2:$O11768,6,0)</f>
        <v>SI</v>
      </c>
      <c r="L9" s="110" t="s">
        <v>2228</v>
      </c>
      <c r="M9" s="109" t="s">
        <v>2473</v>
      </c>
      <c r="N9" s="106" t="s">
        <v>2481</v>
      </c>
      <c r="O9" s="104" t="s">
        <v>2483</v>
      </c>
      <c r="P9" s="104"/>
      <c r="Q9" s="109" t="s">
        <v>2228</v>
      </c>
    </row>
    <row r="10" spans="1:17" ht="18" x14ac:dyDescent="0.25">
      <c r="A10" s="85" t="str">
        <f>VLOOKUP(E10,'LISTADO ATM'!$A$2:$C$895,3,0)</f>
        <v>DISTRITO NACIONAL</v>
      </c>
      <c r="B10" s="116">
        <v>335764730</v>
      </c>
      <c r="C10" s="105">
        <v>44211.489016203705</v>
      </c>
      <c r="D10" s="104" t="s">
        <v>2189</v>
      </c>
      <c r="E10" s="100">
        <v>486</v>
      </c>
      <c r="F10" s="85" t="str">
        <f>VLOOKUP(E10,VIP!$A$2:$O11356,2,0)</f>
        <v>DRBR486</v>
      </c>
      <c r="G10" s="99" t="str">
        <f>VLOOKUP(E10,'LISTADO ATM'!$A$2:$B$894,2,0)</f>
        <v xml:space="preserve">ATM Olé La Caleta </v>
      </c>
      <c r="H10" s="99" t="str">
        <f>VLOOKUP(E10,VIP!$A$2:$O16277,7,FALSE)</f>
        <v>Si</v>
      </c>
      <c r="I10" s="99" t="str">
        <f>VLOOKUP(E10,VIP!$A$2:$O8242,8,FALSE)</f>
        <v>Si</v>
      </c>
      <c r="J10" s="99" t="str">
        <f>VLOOKUP(E10,VIP!$A$2:$O8192,8,FALSE)</f>
        <v>Si</v>
      </c>
      <c r="K10" s="99" t="str">
        <f>VLOOKUP(E10,VIP!$A$2:$O11766,6,0)</f>
        <v>NO</v>
      </c>
      <c r="L10" s="110" t="s">
        <v>2498</v>
      </c>
      <c r="M10" s="109" t="s">
        <v>2473</v>
      </c>
      <c r="N10" s="106" t="s">
        <v>2481</v>
      </c>
      <c r="O10" s="104" t="s">
        <v>2483</v>
      </c>
      <c r="P10" s="104"/>
      <c r="Q10" s="109" t="s">
        <v>2498</v>
      </c>
    </row>
    <row r="11" spans="1:17" ht="18" x14ac:dyDescent="0.25">
      <c r="A11" s="85" t="str">
        <f>VLOOKUP(E11,'LISTADO ATM'!$A$2:$C$895,3,0)</f>
        <v>DISTRITO NACIONAL</v>
      </c>
      <c r="B11" s="116">
        <v>335764975</v>
      </c>
      <c r="C11" s="105">
        <v>44211.57607638889</v>
      </c>
      <c r="D11" s="104" t="s">
        <v>2189</v>
      </c>
      <c r="E11" s="100">
        <v>239</v>
      </c>
      <c r="F11" s="85" t="str">
        <f>VLOOKUP(E11,VIP!$A$2:$O11337,2,0)</f>
        <v>DRBR239</v>
      </c>
      <c r="G11" s="99" t="str">
        <f>VLOOKUP(E11,'LISTADO ATM'!$A$2:$B$894,2,0)</f>
        <v xml:space="preserve">ATM Autobanco Charles de Gaulle </v>
      </c>
      <c r="H11" s="99" t="str">
        <f>VLOOKUP(E11,VIP!$A$2:$O16258,7,FALSE)</f>
        <v>Si</v>
      </c>
      <c r="I11" s="99" t="str">
        <f>VLOOKUP(E11,VIP!$A$2:$O8223,8,FALSE)</f>
        <v>Si</v>
      </c>
      <c r="J11" s="99" t="str">
        <f>VLOOKUP(E11,VIP!$A$2:$O8173,8,FALSE)</f>
        <v>Si</v>
      </c>
      <c r="K11" s="99" t="str">
        <f>VLOOKUP(E11,VIP!$A$2:$O11747,6,0)</f>
        <v>SI</v>
      </c>
      <c r="L11" s="110" t="s">
        <v>2228</v>
      </c>
      <c r="M11" s="109" t="s">
        <v>2473</v>
      </c>
      <c r="N11" s="106" t="s">
        <v>2481</v>
      </c>
      <c r="O11" s="104" t="s">
        <v>2483</v>
      </c>
      <c r="P11" s="104"/>
      <c r="Q11" s="109" t="s">
        <v>2228</v>
      </c>
    </row>
    <row r="12" spans="1:17" ht="18" x14ac:dyDescent="0.25">
      <c r="A12" s="85" t="str">
        <f>VLOOKUP(E12,'LISTADO ATM'!$A$2:$C$895,3,0)</f>
        <v>ESTE</v>
      </c>
      <c r="B12" s="116">
        <v>335764977</v>
      </c>
      <c r="C12" s="105">
        <v>44211.579293981478</v>
      </c>
      <c r="D12" s="104" t="s">
        <v>2477</v>
      </c>
      <c r="E12" s="100">
        <v>963</v>
      </c>
      <c r="F12" s="85" t="str">
        <f>VLOOKUP(E12,VIP!$A$2:$O11336,2,0)</f>
        <v>DRBR963</v>
      </c>
      <c r="G12" s="99" t="str">
        <f>VLOOKUP(E12,'LISTADO ATM'!$A$2:$B$894,2,0)</f>
        <v xml:space="preserve">ATM Multiplaza La Romana </v>
      </c>
      <c r="H12" s="99" t="str">
        <f>VLOOKUP(E12,VIP!$A$2:$O16257,7,FALSE)</f>
        <v>Si</v>
      </c>
      <c r="I12" s="99" t="str">
        <f>VLOOKUP(E12,VIP!$A$2:$O8222,8,FALSE)</f>
        <v>Si</v>
      </c>
      <c r="J12" s="99" t="str">
        <f>VLOOKUP(E12,VIP!$A$2:$O8172,8,FALSE)</f>
        <v>Si</v>
      </c>
      <c r="K12" s="99" t="str">
        <f>VLOOKUP(E12,VIP!$A$2:$O11746,6,0)</f>
        <v>NO</v>
      </c>
      <c r="L12" s="110" t="s">
        <v>2430</v>
      </c>
      <c r="M12" s="107" t="s">
        <v>2519</v>
      </c>
      <c r="N12" s="106" t="s">
        <v>2481</v>
      </c>
      <c r="O12" s="104" t="s">
        <v>2482</v>
      </c>
      <c r="P12" s="104"/>
      <c r="Q12" s="124">
        <v>44214.526736111111</v>
      </c>
    </row>
    <row r="13" spans="1:17" ht="18" x14ac:dyDescent="0.25">
      <c r="A13" s="85" t="str">
        <f>VLOOKUP(E13,'LISTADO ATM'!$A$2:$C$895,3,0)</f>
        <v>DISTRITO NACIONAL</v>
      </c>
      <c r="B13" s="116">
        <v>335765157</v>
      </c>
      <c r="C13" s="105">
        <v>44211.650821759256</v>
      </c>
      <c r="D13" s="104" t="s">
        <v>2189</v>
      </c>
      <c r="E13" s="100">
        <v>169</v>
      </c>
      <c r="F13" s="85" t="str">
        <f>VLOOKUP(E13,VIP!$A$2:$O11354,2,0)</f>
        <v>DRBR169</v>
      </c>
      <c r="G13" s="99" t="str">
        <f>VLOOKUP(E13,'LISTADO ATM'!$A$2:$B$894,2,0)</f>
        <v xml:space="preserve">ATM Oficina Caonabo </v>
      </c>
      <c r="H13" s="99" t="str">
        <f>VLOOKUP(E13,VIP!$A$2:$O16275,7,FALSE)</f>
        <v>Si</v>
      </c>
      <c r="I13" s="99" t="str">
        <f>VLOOKUP(E13,VIP!$A$2:$O8240,8,FALSE)</f>
        <v>Si</v>
      </c>
      <c r="J13" s="99" t="str">
        <f>VLOOKUP(E13,VIP!$A$2:$O8190,8,FALSE)</f>
        <v>Si</v>
      </c>
      <c r="K13" s="99" t="str">
        <f>VLOOKUP(E13,VIP!$A$2:$O11764,6,0)</f>
        <v>NO</v>
      </c>
      <c r="L13" s="110" t="s">
        <v>2228</v>
      </c>
      <c r="M13" s="109" t="s">
        <v>2473</v>
      </c>
      <c r="N13" s="106" t="s">
        <v>2481</v>
      </c>
      <c r="O13" s="104" t="s">
        <v>2483</v>
      </c>
      <c r="P13" s="104"/>
      <c r="Q13" s="109" t="s">
        <v>2228</v>
      </c>
    </row>
    <row r="14" spans="1:17" ht="18" x14ac:dyDescent="0.25">
      <c r="A14" s="85" t="str">
        <f>VLOOKUP(E14,'LISTADO ATM'!$A$2:$C$895,3,0)</f>
        <v>DISTRITO NACIONAL</v>
      </c>
      <c r="B14" s="116">
        <v>335765198</v>
      </c>
      <c r="C14" s="105">
        <v>44211.667511574073</v>
      </c>
      <c r="D14" s="104" t="s">
        <v>2477</v>
      </c>
      <c r="E14" s="100">
        <v>153</v>
      </c>
      <c r="F14" s="85" t="str">
        <f>VLOOKUP(E14,VIP!$A$2:$O11348,2,0)</f>
        <v>DRBR153</v>
      </c>
      <c r="G14" s="99" t="str">
        <f>VLOOKUP(E14,'LISTADO ATM'!$A$2:$B$894,2,0)</f>
        <v xml:space="preserve">ATM Rehabilitación </v>
      </c>
      <c r="H14" s="99" t="str">
        <f>VLOOKUP(E14,VIP!$A$2:$O16269,7,FALSE)</f>
        <v>No</v>
      </c>
      <c r="I14" s="99" t="str">
        <f>VLOOKUP(E14,VIP!$A$2:$O8234,8,FALSE)</f>
        <v>No</v>
      </c>
      <c r="J14" s="99" t="str">
        <f>VLOOKUP(E14,VIP!$A$2:$O8184,8,FALSE)</f>
        <v>No</v>
      </c>
      <c r="K14" s="99" t="str">
        <f>VLOOKUP(E14,VIP!$A$2:$O11758,6,0)</f>
        <v>NO</v>
      </c>
      <c r="L14" s="110" t="s">
        <v>2466</v>
      </c>
      <c r="M14" s="107" t="s">
        <v>2519</v>
      </c>
      <c r="N14" s="106" t="s">
        <v>2481</v>
      </c>
      <c r="O14" s="104" t="s">
        <v>2482</v>
      </c>
      <c r="P14" s="104"/>
      <c r="Q14" s="124">
        <v>44214.440625000003</v>
      </c>
    </row>
    <row r="15" spans="1:17" ht="18" x14ac:dyDescent="0.25">
      <c r="A15" s="85" t="str">
        <f>VLOOKUP(E15,'LISTADO ATM'!$A$2:$C$895,3,0)</f>
        <v>ESTE</v>
      </c>
      <c r="B15" s="116">
        <v>335765246</v>
      </c>
      <c r="C15" s="105">
        <v>44211.69295138889</v>
      </c>
      <c r="D15" s="104" t="s">
        <v>2189</v>
      </c>
      <c r="E15" s="100">
        <v>923</v>
      </c>
      <c r="F15" s="85" t="str">
        <f>VLOOKUP(E15,VIP!$A$2:$O11342,2,0)</f>
        <v>DRBR923</v>
      </c>
      <c r="G15" s="99" t="str">
        <f>VLOOKUP(E15,'LISTADO ATM'!$A$2:$B$894,2,0)</f>
        <v xml:space="preserve">ATM Agroindustrial San Pedro de Macorís </v>
      </c>
      <c r="H15" s="99" t="str">
        <f>VLOOKUP(E15,VIP!$A$2:$O16263,7,FALSE)</f>
        <v>Si</v>
      </c>
      <c r="I15" s="99" t="str">
        <f>VLOOKUP(E15,VIP!$A$2:$O8228,8,FALSE)</f>
        <v>Si</v>
      </c>
      <c r="J15" s="99" t="str">
        <f>VLOOKUP(E15,VIP!$A$2:$O8178,8,FALSE)</f>
        <v>Si</v>
      </c>
      <c r="K15" s="99" t="str">
        <f>VLOOKUP(E15,VIP!$A$2:$O11752,6,0)</f>
        <v>NO</v>
      </c>
      <c r="L15" s="110" t="s">
        <v>2228</v>
      </c>
      <c r="M15" s="107" t="s">
        <v>2519</v>
      </c>
      <c r="N15" s="106" t="s">
        <v>2481</v>
      </c>
      <c r="O15" s="104" t="s">
        <v>2483</v>
      </c>
      <c r="P15" s="104"/>
      <c r="Q15" s="124">
        <v>44214.635763888888</v>
      </c>
    </row>
    <row r="16" spans="1:17" ht="18" x14ac:dyDescent="0.25">
      <c r="A16" s="85" t="str">
        <f>VLOOKUP(E16,'LISTADO ATM'!$A$2:$C$895,3,0)</f>
        <v>DISTRITO NACIONAL</v>
      </c>
      <c r="B16" s="116">
        <v>335765297</v>
      </c>
      <c r="C16" s="105">
        <v>44211.713449074072</v>
      </c>
      <c r="D16" s="104" t="s">
        <v>2189</v>
      </c>
      <c r="E16" s="100">
        <v>441</v>
      </c>
      <c r="F16" s="85" t="str">
        <f>VLOOKUP(E16,VIP!$A$2:$O11335,2,0)</f>
        <v>DRBR441</v>
      </c>
      <c r="G16" s="99" t="str">
        <f>VLOOKUP(E16,'LISTADO ATM'!$A$2:$B$894,2,0)</f>
        <v>ATM Estacion de Servicio Romulo Betancour</v>
      </c>
      <c r="H16" s="99" t="str">
        <f>VLOOKUP(E16,VIP!$A$2:$O16256,7,FALSE)</f>
        <v>NO</v>
      </c>
      <c r="I16" s="99" t="str">
        <f>VLOOKUP(E16,VIP!$A$2:$O8221,8,FALSE)</f>
        <v>NO</v>
      </c>
      <c r="J16" s="99" t="str">
        <f>VLOOKUP(E16,VIP!$A$2:$O8171,8,FALSE)</f>
        <v>NO</v>
      </c>
      <c r="K16" s="99" t="str">
        <f>VLOOKUP(E16,VIP!$A$2:$O11745,6,0)</f>
        <v>NO</v>
      </c>
      <c r="L16" s="110" t="s">
        <v>2463</v>
      </c>
      <c r="M16" s="107" t="s">
        <v>2519</v>
      </c>
      <c r="N16" s="106" t="s">
        <v>2481</v>
      </c>
      <c r="O16" s="104" t="s">
        <v>2483</v>
      </c>
      <c r="P16" s="104"/>
      <c r="Q16" s="124">
        <v>44214.620486111111</v>
      </c>
    </row>
    <row r="17" spans="1:17" ht="18" x14ac:dyDescent="0.25">
      <c r="A17" s="85" t="str">
        <f>VLOOKUP(E17,'LISTADO ATM'!$A$2:$C$895,3,0)</f>
        <v>DISTRITO NACIONAL</v>
      </c>
      <c r="B17" s="116">
        <v>335765305</v>
      </c>
      <c r="C17" s="105">
        <v>44211.717222222222</v>
      </c>
      <c r="D17" s="104" t="s">
        <v>2189</v>
      </c>
      <c r="E17" s="100">
        <v>327</v>
      </c>
      <c r="F17" s="85" t="str">
        <f>VLOOKUP(E17,VIP!$A$2:$O11334,2,0)</f>
        <v>DRBR327</v>
      </c>
      <c r="G17" s="99" t="str">
        <f>VLOOKUP(E17,'LISTADO ATM'!$A$2:$B$894,2,0)</f>
        <v xml:space="preserve">ATM UNP CCN (Nacional 27 de Febrero) </v>
      </c>
      <c r="H17" s="99" t="str">
        <f>VLOOKUP(E17,VIP!$A$2:$O16255,7,FALSE)</f>
        <v>Si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7" t="s">
        <v>2519</v>
      </c>
      <c r="N17" s="106" t="s">
        <v>2481</v>
      </c>
      <c r="O17" s="104" t="s">
        <v>2483</v>
      </c>
      <c r="P17" s="104"/>
      <c r="Q17" s="124">
        <v>44214.494791666664</v>
      </c>
    </row>
    <row r="18" spans="1:17" ht="18" x14ac:dyDescent="0.25">
      <c r="A18" s="85" t="str">
        <f>VLOOKUP(E18,'LISTADO ATM'!$A$2:$C$895,3,0)</f>
        <v>ESTE</v>
      </c>
      <c r="B18" s="116">
        <v>335765320</v>
      </c>
      <c r="C18" s="105">
        <v>44211.723564814813</v>
      </c>
      <c r="D18" s="104" t="s">
        <v>2189</v>
      </c>
      <c r="E18" s="100">
        <v>680</v>
      </c>
      <c r="F18" s="85" t="str">
        <f>VLOOKUP(E18,VIP!$A$2:$O11333,2,0)</f>
        <v>DRBR680</v>
      </c>
      <c r="G18" s="99" t="str">
        <f>VLOOKUP(E18,'LISTADO ATM'!$A$2:$B$894,2,0)</f>
        <v>ATM Hotel Royalton</v>
      </c>
      <c r="H18" s="99" t="str">
        <f>VLOOKUP(E18,VIP!$A$2:$O16254,7,FALSE)</f>
        <v>NO</v>
      </c>
      <c r="I18" s="99" t="str">
        <f>VLOOKUP(E18,VIP!$A$2:$O8219,8,FALSE)</f>
        <v>NO</v>
      </c>
      <c r="J18" s="99" t="str">
        <f>VLOOKUP(E18,VIP!$A$2:$O8169,8,FALSE)</f>
        <v>NO</v>
      </c>
      <c r="K18" s="99" t="str">
        <f>VLOOKUP(E18,VIP!$A$2:$O11743,6,0)</f>
        <v>NO</v>
      </c>
      <c r="L18" s="110" t="s">
        <v>2228</v>
      </c>
      <c r="M18" s="109" t="s">
        <v>2473</v>
      </c>
      <c r="N18" s="106" t="s">
        <v>2481</v>
      </c>
      <c r="O18" s="104" t="s">
        <v>2483</v>
      </c>
      <c r="P18" s="104"/>
      <c r="Q18" s="109" t="s">
        <v>2228</v>
      </c>
    </row>
    <row r="19" spans="1:17" ht="18" x14ac:dyDescent="0.25">
      <c r="A19" s="85" t="str">
        <f>VLOOKUP(E19,'LISTADO ATM'!$A$2:$C$895,3,0)</f>
        <v>DISTRITO NACIONAL</v>
      </c>
      <c r="B19" s="116">
        <v>335765324</v>
      </c>
      <c r="C19" s="105">
        <v>44211.725914351853</v>
      </c>
      <c r="D19" s="104" t="s">
        <v>2189</v>
      </c>
      <c r="E19" s="100">
        <v>490</v>
      </c>
      <c r="F19" s="85" t="str">
        <f>VLOOKUP(E19,VIP!$A$2:$O11331,2,0)</f>
        <v>DRBR490</v>
      </c>
      <c r="G19" s="99" t="str">
        <f>VLOOKUP(E19,'LISTADO ATM'!$A$2:$B$894,2,0)</f>
        <v xml:space="preserve">ATM Hospital Ney Arias Lora </v>
      </c>
      <c r="H19" s="99" t="str">
        <f>VLOOKUP(E19,VIP!$A$2:$O16252,7,FALSE)</f>
        <v>Si</v>
      </c>
      <c r="I19" s="99" t="str">
        <f>VLOOKUP(E19,VIP!$A$2:$O8217,8,FALSE)</f>
        <v>Si</v>
      </c>
      <c r="J19" s="99" t="str">
        <f>VLOOKUP(E19,VIP!$A$2:$O8167,8,FALSE)</f>
        <v>Si</v>
      </c>
      <c r="K19" s="99" t="str">
        <f>VLOOKUP(E19,VIP!$A$2:$O11741,6,0)</f>
        <v>NO</v>
      </c>
      <c r="L19" s="110" t="s">
        <v>2254</v>
      </c>
      <c r="M19" s="107" t="s">
        <v>2519</v>
      </c>
      <c r="N19" s="106" t="s">
        <v>2481</v>
      </c>
      <c r="O19" s="104" t="s">
        <v>2483</v>
      </c>
      <c r="P19" s="104"/>
      <c r="Q19" s="124">
        <v>44214.597569444442</v>
      </c>
    </row>
    <row r="20" spans="1:17" ht="18" x14ac:dyDescent="0.25">
      <c r="A20" s="85" t="str">
        <f>VLOOKUP(E20,'LISTADO ATM'!$A$2:$C$895,3,0)</f>
        <v>DISTRITO NACIONAL</v>
      </c>
      <c r="B20" s="116">
        <v>335765330</v>
      </c>
      <c r="C20" s="105">
        <v>44211.735578703701</v>
      </c>
      <c r="D20" s="104" t="s">
        <v>2477</v>
      </c>
      <c r="E20" s="100">
        <v>70</v>
      </c>
      <c r="F20" s="85" t="str">
        <f>VLOOKUP(E20,VIP!$A$2:$O11344,2,0)</f>
        <v>DRBR070</v>
      </c>
      <c r="G20" s="99" t="str">
        <f>VLOOKUP(E20,'LISTADO ATM'!$A$2:$B$894,2,0)</f>
        <v xml:space="preserve">ATM Autoservicio Plaza Lama Zona Oriental </v>
      </c>
      <c r="H20" s="99" t="str">
        <f>VLOOKUP(E20,VIP!$A$2:$O16265,7,FALSE)</f>
        <v>Si</v>
      </c>
      <c r="I20" s="99" t="str">
        <f>VLOOKUP(E20,VIP!$A$2:$O8230,8,FALSE)</f>
        <v>Si</v>
      </c>
      <c r="J20" s="99" t="str">
        <f>VLOOKUP(E20,VIP!$A$2:$O8180,8,FALSE)</f>
        <v>Si</v>
      </c>
      <c r="K20" s="99" t="str">
        <f>VLOOKUP(E20,VIP!$A$2:$O11754,6,0)</f>
        <v>NO</v>
      </c>
      <c r="L20" s="110" t="s">
        <v>2498</v>
      </c>
      <c r="M20" s="107" t="s">
        <v>2519</v>
      </c>
      <c r="N20" s="106" t="s">
        <v>2481</v>
      </c>
      <c r="O20" s="104" t="s">
        <v>2482</v>
      </c>
      <c r="P20" s="104"/>
      <c r="Q20" s="124">
        <v>44214.648263888892</v>
      </c>
    </row>
    <row r="21" spans="1:17" ht="18" x14ac:dyDescent="0.25">
      <c r="A21" s="85" t="str">
        <f>VLOOKUP(E21,'LISTADO ATM'!$A$2:$C$895,3,0)</f>
        <v>SUR</v>
      </c>
      <c r="B21" s="116">
        <v>335765346</v>
      </c>
      <c r="C21" s="105">
        <v>44211.77238425926</v>
      </c>
      <c r="D21" s="104" t="s">
        <v>2189</v>
      </c>
      <c r="E21" s="100">
        <v>873</v>
      </c>
      <c r="F21" s="85" t="str">
        <f>VLOOKUP(E21,VIP!$A$2:$O11341,2,0)</f>
        <v>DRBR873</v>
      </c>
      <c r="G21" s="99" t="str">
        <f>VLOOKUP(E21,'LISTADO ATM'!$A$2:$B$894,2,0)</f>
        <v xml:space="preserve">ATM Centro de Caja San Cristóbal II </v>
      </c>
      <c r="H21" s="99" t="str">
        <f>VLOOKUP(E21,VIP!$A$2:$O16262,7,FALSE)</f>
        <v>Si</v>
      </c>
      <c r="I21" s="99" t="str">
        <f>VLOOKUP(E21,VIP!$A$2:$O8227,8,FALSE)</f>
        <v>Si</v>
      </c>
      <c r="J21" s="99" t="str">
        <f>VLOOKUP(E21,VIP!$A$2:$O8177,8,FALSE)</f>
        <v>Si</v>
      </c>
      <c r="K21" s="99" t="str">
        <f>VLOOKUP(E21,VIP!$A$2:$O11751,6,0)</f>
        <v>SI</v>
      </c>
      <c r="L21" s="110" t="s">
        <v>2228</v>
      </c>
      <c r="M21" s="107" t="s">
        <v>2519</v>
      </c>
      <c r="N21" s="106" t="s">
        <v>2481</v>
      </c>
      <c r="O21" s="104" t="s">
        <v>2483</v>
      </c>
      <c r="P21" s="104"/>
      <c r="Q21" s="124">
        <v>44214.477430555555</v>
      </c>
    </row>
    <row r="22" spans="1:17" ht="18" x14ac:dyDescent="0.25">
      <c r="A22" s="85" t="str">
        <f>VLOOKUP(E22,'LISTADO ATM'!$A$2:$C$895,3,0)</f>
        <v>DISTRITO NACIONAL</v>
      </c>
      <c r="B22" s="116">
        <v>335765360</v>
      </c>
      <c r="C22" s="105">
        <v>44211.79859953704</v>
      </c>
      <c r="D22" s="104" t="s">
        <v>2189</v>
      </c>
      <c r="E22" s="100">
        <v>769</v>
      </c>
      <c r="F22" s="85" t="str">
        <f>VLOOKUP(E22,VIP!$A$2:$O11339,2,0)</f>
        <v>DRBR769</v>
      </c>
      <c r="G22" s="99" t="str">
        <f>VLOOKUP(E22,'LISTADO ATM'!$A$2:$B$894,2,0)</f>
        <v>ATM UNP Pablo Mella Morales</v>
      </c>
      <c r="H22" s="99" t="str">
        <f>VLOOKUP(E22,VIP!$A$2:$O16260,7,FALSE)</f>
        <v>Si</v>
      </c>
      <c r="I22" s="99" t="str">
        <f>VLOOKUP(E22,VIP!$A$2:$O8225,8,FALSE)</f>
        <v>Si</v>
      </c>
      <c r="J22" s="99" t="str">
        <f>VLOOKUP(E22,VIP!$A$2:$O8175,8,FALSE)</f>
        <v>Si</v>
      </c>
      <c r="K22" s="99" t="str">
        <f>VLOOKUP(E22,VIP!$A$2:$O11749,6,0)</f>
        <v>NO</v>
      </c>
      <c r="L22" s="110" t="s">
        <v>2228</v>
      </c>
      <c r="M22" s="107" t="s">
        <v>2519</v>
      </c>
      <c r="N22" s="106" t="s">
        <v>2481</v>
      </c>
      <c r="O22" s="104" t="s">
        <v>2483</v>
      </c>
      <c r="P22" s="104"/>
      <c r="Q22" s="124">
        <v>44214.765972222223</v>
      </c>
    </row>
    <row r="23" spans="1:17" ht="18" x14ac:dyDescent="0.25">
      <c r="A23" s="85" t="str">
        <f>VLOOKUP(E23,'LISTADO ATM'!$A$2:$C$895,3,0)</f>
        <v>DISTRITO NACIONAL</v>
      </c>
      <c r="B23" s="116">
        <v>335765366</v>
      </c>
      <c r="C23" s="105">
        <v>44211.805034722223</v>
      </c>
      <c r="D23" s="104" t="s">
        <v>2189</v>
      </c>
      <c r="E23" s="100">
        <v>542</v>
      </c>
      <c r="F23" s="85" t="str">
        <f>VLOOKUP(E23,VIP!$A$2:$O11334,2,0)</f>
        <v>DRBR542</v>
      </c>
      <c r="G23" s="99" t="str">
        <f>VLOOKUP(E23,'LISTADO ATM'!$A$2:$B$894,2,0)</f>
        <v>ATM S/M la Cadena Carretera Mella</v>
      </c>
      <c r="H23" s="99" t="str">
        <f>VLOOKUP(E23,VIP!$A$2:$O16255,7,FALSE)</f>
        <v>NO</v>
      </c>
      <c r="I23" s="99" t="str">
        <f>VLOOKUP(E23,VIP!$A$2:$O8220,8,FALSE)</f>
        <v>SI</v>
      </c>
      <c r="J23" s="99" t="str">
        <f>VLOOKUP(E23,VIP!$A$2:$O8170,8,FALSE)</f>
        <v>SI</v>
      </c>
      <c r="K23" s="99" t="str">
        <f>VLOOKUP(E23,VIP!$A$2:$O11744,6,0)</f>
        <v>NO</v>
      </c>
      <c r="L23" s="110" t="s">
        <v>2228</v>
      </c>
      <c r="M23" s="107" t="s">
        <v>2519</v>
      </c>
      <c r="N23" s="106" t="s">
        <v>2481</v>
      </c>
      <c r="O23" s="104" t="s">
        <v>2483</v>
      </c>
      <c r="P23" s="104"/>
      <c r="Q23" s="124">
        <v>44214.440625000003</v>
      </c>
    </row>
    <row r="24" spans="1:17" ht="18" x14ac:dyDescent="0.25">
      <c r="A24" s="85" t="str">
        <f>VLOOKUP(E24,'LISTADO ATM'!$A$2:$C$895,3,0)</f>
        <v>DISTRITO NACIONAL</v>
      </c>
      <c r="B24" s="116">
        <v>335765374</v>
      </c>
      <c r="C24" s="105">
        <v>44211.839791666665</v>
      </c>
      <c r="D24" s="104" t="s">
        <v>2477</v>
      </c>
      <c r="E24" s="100">
        <v>377</v>
      </c>
      <c r="F24" s="85" t="str">
        <f>VLOOKUP(E24,VIP!$A$2:$O11344,2,0)</f>
        <v>DRBR377</v>
      </c>
      <c r="G24" s="99" t="str">
        <f>VLOOKUP(E24,'LISTADO ATM'!$A$2:$B$894,2,0)</f>
        <v>ATM Estación del Metro Eduardo Brito</v>
      </c>
      <c r="H24" s="99" t="str">
        <f>VLOOKUP(E24,VIP!$A$2:$O16265,7,FALSE)</f>
        <v>Si</v>
      </c>
      <c r="I24" s="99" t="str">
        <f>VLOOKUP(E24,VIP!$A$2:$O8230,8,FALSE)</f>
        <v>Si</v>
      </c>
      <c r="J24" s="99" t="str">
        <f>VLOOKUP(E24,VIP!$A$2:$O8180,8,FALSE)</f>
        <v>Si</v>
      </c>
      <c r="K24" s="99" t="str">
        <f>VLOOKUP(E24,VIP!$A$2:$O11754,6,0)</f>
        <v>NO</v>
      </c>
      <c r="L24" s="110" t="s">
        <v>2430</v>
      </c>
      <c r="M24" s="109" t="s">
        <v>2473</v>
      </c>
      <c r="N24" s="106" t="s">
        <v>2481</v>
      </c>
      <c r="O24" s="104" t="s">
        <v>2482</v>
      </c>
      <c r="P24" s="104"/>
      <c r="Q24" s="109" t="s">
        <v>2430</v>
      </c>
    </row>
    <row r="25" spans="1:17" ht="18" x14ac:dyDescent="0.25">
      <c r="A25" s="85" t="str">
        <f>VLOOKUP(E25,'LISTADO ATM'!$A$2:$C$895,3,0)</f>
        <v>DISTRITO NACIONAL</v>
      </c>
      <c r="B25" s="116">
        <v>335765378</v>
      </c>
      <c r="C25" s="105">
        <v>44211.845520833333</v>
      </c>
      <c r="D25" s="104" t="s">
        <v>2189</v>
      </c>
      <c r="E25" s="100">
        <v>420</v>
      </c>
      <c r="F25" s="85" t="str">
        <f>VLOOKUP(E25,VIP!$A$2:$O11340,2,0)</f>
        <v>DRBR420</v>
      </c>
      <c r="G25" s="99" t="str">
        <f>VLOOKUP(E25,'LISTADO ATM'!$A$2:$B$894,2,0)</f>
        <v xml:space="preserve">ATM DGII Av. Lincoln </v>
      </c>
      <c r="H25" s="99" t="str">
        <f>VLOOKUP(E25,VIP!$A$2:$O16261,7,FALSE)</f>
        <v>Si</v>
      </c>
      <c r="I25" s="99" t="str">
        <f>VLOOKUP(E25,VIP!$A$2:$O8226,8,FALSE)</f>
        <v>Si</v>
      </c>
      <c r="J25" s="99" t="str">
        <f>VLOOKUP(E25,VIP!$A$2:$O8176,8,FALSE)</f>
        <v>Si</v>
      </c>
      <c r="K25" s="99" t="str">
        <f>VLOOKUP(E25,VIP!$A$2:$O11750,6,0)</f>
        <v>NO</v>
      </c>
      <c r="L25" s="110" t="s">
        <v>2463</v>
      </c>
      <c r="M25" s="107" t="s">
        <v>2519</v>
      </c>
      <c r="N25" s="106" t="s">
        <v>2481</v>
      </c>
      <c r="O25" s="104" t="s">
        <v>2483</v>
      </c>
      <c r="P25" s="104"/>
      <c r="Q25" s="124">
        <v>44214.61215277778</v>
      </c>
    </row>
    <row r="26" spans="1:17" ht="18" x14ac:dyDescent="0.25">
      <c r="A26" s="85" t="str">
        <f>VLOOKUP(E26,'LISTADO ATM'!$A$2:$C$895,3,0)</f>
        <v>DISTRITO NACIONAL</v>
      </c>
      <c r="B26" s="116">
        <v>335765400</v>
      </c>
      <c r="C26" s="105">
        <v>44212.123773148145</v>
      </c>
      <c r="D26" s="104" t="s">
        <v>2477</v>
      </c>
      <c r="E26" s="100">
        <v>183</v>
      </c>
      <c r="F26" s="85" t="str">
        <f>VLOOKUP(E26,VIP!$A$2:$O11338,2,0)</f>
        <v>DRBR183</v>
      </c>
      <c r="G26" s="99" t="str">
        <f>VLOOKUP(E26,'LISTADO ATM'!$A$2:$B$894,2,0)</f>
        <v>ATM Estación Nativa Km. 22 Aut. Duarte.</v>
      </c>
      <c r="H26" s="99" t="str">
        <f>VLOOKUP(E26,VIP!$A$2:$O16259,7,FALSE)</f>
        <v>N/A</v>
      </c>
      <c r="I26" s="99" t="str">
        <f>VLOOKUP(E26,VIP!$A$2:$O8224,8,FALSE)</f>
        <v>N/A</v>
      </c>
      <c r="J26" s="99" t="str">
        <f>VLOOKUP(E26,VIP!$A$2:$O8174,8,FALSE)</f>
        <v>N/A</v>
      </c>
      <c r="K26" s="99" t="str">
        <f>VLOOKUP(E26,VIP!$A$2:$O11748,6,0)</f>
        <v>N/A</v>
      </c>
      <c r="L26" s="110" t="s">
        <v>2430</v>
      </c>
      <c r="M26" s="107" t="s">
        <v>2519</v>
      </c>
      <c r="N26" s="106" t="s">
        <v>2481</v>
      </c>
      <c r="O26" s="104" t="s">
        <v>2482</v>
      </c>
      <c r="P26" s="104"/>
      <c r="Q26" s="124">
        <v>44214.666319444441</v>
      </c>
    </row>
    <row r="27" spans="1:17" ht="18" x14ac:dyDescent="0.25">
      <c r="A27" s="85" t="str">
        <f>VLOOKUP(E27,'LISTADO ATM'!$A$2:$C$895,3,0)</f>
        <v>NORTE</v>
      </c>
      <c r="B27" s="116">
        <v>335765405</v>
      </c>
      <c r="C27" s="105">
        <v>44212.299664351849</v>
      </c>
      <c r="D27" s="104" t="s">
        <v>2190</v>
      </c>
      <c r="E27" s="100">
        <v>396</v>
      </c>
      <c r="F27" s="85" t="str">
        <f>VLOOKUP(E27,VIP!$A$2:$O11348,2,0)</f>
        <v>DRBR396</v>
      </c>
      <c r="G27" s="99" t="str">
        <f>VLOOKUP(E27,'LISTADO ATM'!$A$2:$B$894,2,0)</f>
        <v xml:space="preserve">ATM Oficina Plaza Ulloa (La Fuente) </v>
      </c>
      <c r="H27" s="99" t="str">
        <f>VLOOKUP(E27,VIP!$A$2:$O16269,7,FALSE)</f>
        <v>Si</v>
      </c>
      <c r="I27" s="99" t="str">
        <f>VLOOKUP(E27,VIP!$A$2:$O8234,8,FALSE)</f>
        <v>Si</v>
      </c>
      <c r="J27" s="99" t="str">
        <f>VLOOKUP(E27,VIP!$A$2:$O8184,8,FALSE)</f>
        <v>Si</v>
      </c>
      <c r="K27" s="99" t="str">
        <f>VLOOKUP(E27,VIP!$A$2:$O11758,6,0)</f>
        <v>NO</v>
      </c>
      <c r="L27" s="110" t="s">
        <v>2228</v>
      </c>
      <c r="M27" s="107" t="s">
        <v>2519</v>
      </c>
      <c r="N27" s="106" t="s">
        <v>2481</v>
      </c>
      <c r="O27" s="104" t="s">
        <v>2492</v>
      </c>
      <c r="P27" s="104"/>
      <c r="Q27" s="124">
        <v>44214.513541666667</v>
      </c>
    </row>
    <row r="28" spans="1:17" ht="18" x14ac:dyDescent="0.25">
      <c r="A28" s="85" t="str">
        <f>VLOOKUP(E28,'LISTADO ATM'!$A$2:$C$895,3,0)</f>
        <v>DISTRITO NACIONAL</v>
      </c>
      <c r="B28" s="116">
        <v>335765406</v>
      </c>
      <c r="C28" s="105">
        <v>44212.300162037034</v>
      </c>
      <c r="D28" s="104" t="s">
        <v>2189</v>
      </c>
      <c r="E28" s="100">
        <v>160</v>
      </c>
      <c r="F28" s="85" t="str">
        <f>VLOOKUP(E28,VIP!$A$2:$O11347,2,0)</f>
        <v>DRBR160</v>
      </c>
      <c r="G28" s="99" t="str">
        <f>VLOOKUP(E28,'LISTADO ATM'!$A$2:$B$894,2,0)</f>
        <v xml:space="preserve">ATM Oficina Herrera </v>
      </c>
      <c r="H28" s="99" t="str">
        <f>VLOOKUP(E28,VIP!$A$2:$O16268,7,FALSE)</f>
        <v>Si</v>
      </c>
      <c r="I28" s="99" t="str">
        <f>VLOOKUP(E28,VIP!$A$2:$O8233,8,FALSE)</f>
        <v>Si</v>
      </c>
      <c r="J28" s="99" t="str">
        <f>VLOOKUP(E28,VIP!$A$2:$O8183,8,FALSE)</f>
        <v>Si</v>
      </c>
      <c r="K28" s="99" t="str">
        <f>VLOOKUP(E28,VIP!$A$2:$O11757,6,0)</f>
        <v>NO</v>
      </c>
      <c r="L28" s="110" t="s">
        <v>2228</v>
      </c>
      <c r="M28" s="107" t="s">
        <v>2519</v>
      </c>
      <c r="N28" s="106" t="s">
        <v>2481</v>
      </c>
      <c r="O28" s="104" t="s">
        <v>2483</v>
      </c>
      <c r="P28" s="104"/>
      <c r="Q28" s="124">
        <v>44214.378125000003</v>
      </c>
    </row>
    <row r="29" spans="1:17" ht="18" x14ac:dyDescent="0.25">
      <c r="A29" s="85" t="str">
        <f>VLOOKUP(E29,'LISTADO ATM'!$A$2:$C$895,3,0)</f>
        <v>NORTE</v>
      </c>
      <c r="B29" s="116">
        <v>335765413</v>
      </c>
      <c r="C29" s="105">
        <v>44212.311736111114</v>
      </c>
      <c r="D29" s="104" t="s">
        <v>2477</v>
      </c>
      <c r="E29" s="100">
        <v>837</v>
      </c>
      <c r="F29" s="85" t="str">
        <f>VLOOKUP(E29,VIP!$A$2:$O11342,2,0)</f>
        <v>DRBR837</v>
      </c>
      <c r="G29" s="99" t="str">
        <f>VLOOKUP(E29,'LISTADO ATM'!$A$2:$B$894,2,0)</f>
        <v>ATM Estación Next Canabacoa</v>
      </c>
      <c r="H29" s="99" t="str">
        <f>VLOOKUP(E29,VIP!$A$2:$O16263,7,FALSE)</f>
        <v>Si</v>
      </c>
      <c r="I29" s="99" t="str">
        <f>VLOOKUP(E29,VIP!$A$2:$O8228,8,FALSE)</f>
        <v>Si</v>
      </c>
      <c r="J29" s="99" t="str">
        <f>VLOOKUP(E29,VIP!$A$2:$O8178,8,FALSE)</f>
        <v>Si</v>
      </c>
      <c r="K29" s="99" t="str">
        <f>VLOOKUP(E29,VIP!$A$2:$O11752,6,0)</f>
        <v>NO</v>
      </c>
      <c r="L29" s="110" t="s">
        <v>2430</v>
      </c>
      <c r="M29" s="107" t="s">
        <v>2519</v>
      </c>
      <c r="N29" s="106" t="s">
        <v>2481</v>
      </c>
      <c r="O29" s="104" t="s">
        <v>2482</v>
      </c>
      <c r="P29" s="104"/>
      <c r="Q29" s="124">
        <v>44214.576041666667</v>
      </c>
    </row>
    <row r="30" spans="1:17" ht="18" x14ac:dyDescent="0.25">
      <c r="A30" s="85" t="str">
        <f>VLOOKUP(E30,'LISTADO ATM'!$A$2:$C$895,3,0)</f>
        <v>DISTRITO NACIONAL</v>
      </c>
      <c r="B30" s="116">
        <v>335765428</v>
      </c>
      <c r="C30" s="105">
        <v>44212.338807870372</v>
      </c>
      <c r="D30" s="104" t="s">
        <v>2189</v>
      </c>
      <c r="E30" s="100">
        <v>713</v>
      </c>
      <c r="F30" s="85" t="str">
        <f>VLOOKUP(E30,VIP!$A$2:$O11356,2,0)</f>
        <v>DRBR016</v>
      </c>
      <c r="G30" s="99" t="str">
        <f>VLOOKUP(E30,'LISTADO ATM'!$A$2:$B$894,2,0)</f>
        <v xml:space="preserve">ATM Oficina Las Américas </v>
      </c>
      <c r="H30" s="99" t="str">
        <f>VLOOKUP(E30,VIP!$A$2:$O16277,7,FALSE)</f>
        <v>Si</v>
      </c>
      <c r="I30" s="99" t="str">
        <f>VLOOKUP(E30,VIP!$A$2:$O8242,8,FALSE)</f>
        <v>Si</v>
      </c>
      <c r="J30" s="99" t="str">
        <f>VLOOKUP(E30,VIP!$A$2:$O8192,8,FALSE)</f>
        <v>Si</v>
      </c>
      <c r="K30" s="99" t="str">
        <f>VLOOKUP(E30,VIP!$A$2:$O11766,6,0)</f>
        <v>NO</v>
      </c>
      <c r="L30" s="110" t="s">
        <v>2254</v>
      </c>
      <c r="M30" s="109" t="s">
        <v>2473</v>
      </c>
      <c r="N30" s="106" t="s">
        <v>2481</v>
      </c>
      <c r="O30" s="104" t="s">
        <v>2483</v>
      </c>
      <c r="P30" s="104"/>
      <c r="Q30" s="109" t="s">
        <v>2254</v>
      </c>
    </row>
    <row r="31" spans="1:17" ht="18" x14ac:dyDescent="0.25">
      <c r="A31" s="85" t="str">
        <f>VLOOKUP(E31,'LISTADO ATM'!$A$2:$C$895,3,0)</f>
        <v>ESTE</v>
      </c>
      <c r="B31" s="116">
        <v>335765449</v>
      </c>
      <c r="C31" s="105">
        <v>44212.35565972222</v>
      </c>
      <c r="D31" s="104" t="s">
        <v>2477</v>
      </c>
      <c r="E31" s="100">
        <v>673</v>
      </c>
      <c r="F31" s="85" t="str">
        <f>VLOOKUP(E31,VIP!$A$2:$O11351,2,0)</f>
        <v>DRBR673</v>
      </c>
      <c r="G31" s="99" t="str">
        <f>VLOOKUP(E31,'LISTADO ATM'!$A$2:$B$894,2,0)</f>
        <v>ATM Clínica Dr. Cruz Jiminián</v>
      </c>
      <c r="H31" s="99" t="str">
        <f>VLOOKUP(E31,VIP!$A$2:$O16272,7,FALSE)</f>
        <v>Si</v>
      </c>
      <c r="I31" s="99" t="str">
        <f>VLOOKUP(E31,VIP!$A$2:$O8237,8,FALSE)</f>
        <v>Si</v>
      </c>
      <c r="J31" s="99" t="str">
        <f>VLOOKUP(E31,VIP!$A$2:$O8187,8,FALSE)</f>
        <v>Si</v>
      </c>
      <c r="K31" s="99" t="str">
        <f>VLOOKUP(E31,VIP!$A$2:$O11761,6,0)</f>
        <v>NO</v>
      </c>
      <c r="L31" s="110" t="s">
        <v>2466</v>
      </c>
      <c r="M31" s="107" t="s">
        <v>2519</v>
      </c>
      <c r="N31" s="106" t="s">
        <v>2481</v>
      </c>
      <c r="O31" s="104" t="s">
        <v>2482</v>
      </c>
      <c r="P31" s="104"/>
      <c r="Q31" s="124">
        <v>44214.514236111114</v>
      </c>
    </row>
    <row r="32" spans="1:17" ht="18" x14ac:dyDescent="0.25">
      <c r="A32" s="85" t="str">
        <f>VLOOKUP(E32,'LISTADO ATM'!$A$2:$C$895,3,0)</f>
        <v>DISTRITO NACIONAL</v>
      </c>
      <c r="B32" s="116">
        <v>335765486</v>
      </c>
      <c r="C32" s="105">
        <v>44212.39130787037</v>
      </c>
      <c r="D32" s="104" t="s">
        <v>2189</v>
      </c>
      <c r="E32" s="100">
        <v>722</v>
      </c>
      <c r="F32" s="85" t="str">
        <f>VLOOKUP(E32,VIP!$A$2:$O11348,2,0)</f>
        <v>DRBR393</v>
      </c>
      <c r="G32" s="99" t="str">
        <f>VLOOKUP(E32,'LISTADO ATM'!$A$2:$B$894,2,0)</f>
        <v xml:space="preserve">ATM Oficina Charles de Gaulle III </v>
      </c>
      <c r="H32" s="99" t="str">
        <f>VLOOKUP(E32,VIP!$A$2:$O16269,7,FALSE)</f>
        <v>Si</v>
      </c>
      <c r="I32" s="99" t="str">
        <f>VLOOKUP(E32,VIP!$A$2:$O8234,8,FALSE)</f>
        <v>Si</v>
      </c>
      <c r="J32" s="99" t="str">
        <f>VLOOKUP(E32,VIP!$A$2:$O8184,8,FALSE)</f>
        <v>Si</v>
      </c>
      <c r="K32" s="99" t="str">
        <f>VLOOKUP(E32,VIP!$A$2:$O11758,6,0)</f>
        <v>SI</v>
      </c>
      <c r="L32" s="110" t="s">
        <v>2228</v>
      </c>
      <c r="M32" s="107" t="s">
        <v>2519</v>
      </c>
      <c r="N32" s="106" t="s">
        <v>2481</v>
      </c>
      <c r="O32" s="104" t="s">
        <v>2483</v>
      </c>
      <c r="P32" s="104"/>
      <c r="Q32" s="124">
        <v>44214.520486111112</v>
      </c>
    </row>
    <row r="33" spans="1:17" ht="18" x14ac:dyDescent="0.25">
      <c r="A33" s="85" t="str">
        <f>VLOOKUP(E33,'LISTADO ATM'!$A$2:$C$895,3,0)</f>
        <v>DISTRITO NACIONAL</v>
      </c>
      <c r="B33" s="116">
        <v>335765532</v>
      </c>
      <c r="C33" s="105">
        <v>44212.426354166666</v>
      </c>
      <c r="D33" s="104" t="s">
        <v>2501</v>
      </c>
      <c r="E33" s="100">
        <v>710</v>
      </c>
      <c r="F33" s="85" t="str">
        <f>VLOOKUP(E33,VIP!$A$2:$O11338,2,0)</f>
        <v>DRBR506</v>
      </c>
      <c r="G33" s="99" t="str">
        <f>VLOOKUP(E33,'LISTADO ATM'!$A$2:$B$894,2,0)</f>
        <v xml:space="preserve">ATM S/M Soberano </v>
      </c>
      <c r="H33" s="99" t="str">
        <f>VLOOKUP(E33,VIP!$A$2:$O16259,7,FALSE)</f>
        <v>Si</v>
      </c>
      <c r="I33" s="99" t="str">
        <f>VLOOKUP(E33,VIP!$A$2:$O8224,8,FALSE)</f>
        <v>Si</v>
      </c>
      <c r="J33" s="99" t="str">
        <f>VLOOKUP(E33,VIP!$A$2:$O8174,8,FALSE)</f>
        <v>Si</v>
      </c>
      <c r="K33" s="99" t="str">
        <f>VLOOKUP(E33,VIP!$A$2:$O11748,6,0)</f>
        <v>NO</v>
      </c>
      <c r="L33" s="110" t="s">
        <v>2466</v>
      </c>
      <c r="M33" s="107" t="s">
        <v>2519</v>
      </c>
      <c r="N33" s="106" t="s">
        <v>2481</v>
      </c>
      <c r="O33" s="104" t="s">
        <v>2499</v>
      </c>
      <c r="P33" s="104"/>
      <c r="Q33" s="124">
        <v>44214.523263888892</v>
      </c>
    </row>
    <row r="34" spans="1:17" ht="18" x14ac:dyDescent="0.25">
      <c r="A34" s="85" t="str">
        <f>VLOOKUP(E34,'LISTADO ATM'!$A$2:$C$895,3,0)</f>
        <v>NORTE</v>
      </c>
      <c r="B34" s="116">
        <v>335765559</v>
      </c>
      <c r="C34" s="105">
        <v>44212.45789351852</v>
      </c>
      <c r="D34" s="104" t="s">
        <v>2501</v>
      </c>
      <c r="E34" s="100">
        <v>895</v>
      </c>
      <c r="F34" s="85" t="str">
        <f>VLOOKUP(E34,VIP!$A$2:$O11357,2,0)</f>
        <v>DRBR895</v>
      </c>
      <c r="G34" s="99" t="str">
        <f>VLOOKUP(E34,'LISTADO ATM'!$A$2:$B$894,2,0)</f>
        <v xml:space="preserve">ATM S/M Bravo (Santiago) </v>
      </c>
      <c r="H34" s="99" t="str">
        <f>VLOOKUP(E34,VIP!$A$2:$O16278,7,FALSE)</f>
        <v>Si</v>
      </c>
      <c r="I34" s="99" t="str">
        <f>VLOOKUP(E34,VIP!$A$2:$O8243,8,FALSE)</f>
        <v>No</v>
      </c>
      <c r="J34" s="99" t="str">
        <f>VLOOKUP(E34,VIP!$A$2:$O8193,8,FALSE)</f>
        <v>No</v>
      </c>
      <c r="K34" s="99" t="str">
        <f>VLOOKUP(E34,VIP!$A$2:$O11767,6,0)</f>
        <v>NO</v>
      </c>
      <c r="L34" s="110" t="s">
        <v>2430</v>
      </c>
      <c r="M34" s="107" t="s">
        <v>2519</v>
      </c>
      <c r="N34" s="106" t="s">
        <v>2481</v>
      </c>
      <c r="O34" s="104" t="s">
        <v>2499</v>
      </c>
      <c r="P34" s="104"/>
      <c r="Q34" s="124">
        <v>44214.608680555553</v>
      </c>
    </row>
    <row r="35" spans="1:17" ht="18" x14ac:dyDescent="0.25">
      <c r="A35" s="85" t="str">
        <f>VLOOKUP(E35,'LISTADO ATM'!$A$2:$C$895,3,0)</f>
        <v>DISTRITO NACIONAL</v>
      </c>
      <c r="B35" s="116">
        <v>335765561</v>
      </c>
      <c r="C35" s="105">
        <v>44212.459201388891</v>
      </c>
      <c r="D35" s="104" t="s">
        <v>2496</v>
      </c>
      <c r="E35" s="100">
        <v>354</v>
      </c>
      <c r="F35" s="85" t="str">
        <f>VLOOKUP(E35,VIP!$A$2:$O11356,2,0)</f>
        <v>DRBR354</v>
      </c>
      <c r="G35" s="99" t="str">
        <f>VLOOKUP(E35,'LISTADO ATM'!$A$2:$B$894,2,0)</f>
        <v xml:space="preserve">ATM Oficina Núñez de Cáceres II </v>
      </c>
      <c r="H35" s="99" t="str">
        <f>VLOOKUP(E35,VIP!$A$2:$O16277,7,FALSE)</f>
        <v>Si</v>
      </c>
      <c r="I35" s="99" t="str">
        <f>VLOOKUP(E35,VIP!$A$2:$O8242,8,FALSE)</f>
        <v>Si</v>
      </c>
      <c r="J35" s="99" t="str">
        <f>VLOOKUP(E35,VIP!$A$2:$O8192,8,FALSE)</f>
        <v>Si</v>
      </c>
      <c r="K35" s="99" t="str">
        <f>VLOOKUP(E35,VIP!$A$2:$O11766,6,0)</f>
        <v>NO</v>
      </c>
      <c r="L35" s="110" t="s">
        <v>2466</v>
      </c>
      <c r="M35" s="109" t="s">
        <v>2473</v>
      </c>
      <c r="N35" s="106" t="s">
        <v>2481</v>
      </c>
      <c r="O35" s="104" t="s">
        <v>2497</v>
      </c>
      <c r="P35" s="104"/>
      <c r="Q35" s="109" t="s">
        <v>2466</v>
      </c>
    </row>
    <row r="36" spans="1:17" ht="18" x14ac:dyDescent="0.25">
      <c r="A36" s="85" t="str">
        <f>VLOOKUP(E36,'LISTADO ATM'!$A$2:$C$895,3,0)</f>
        <v>NORTE</v>
      </c>
      <c r="B36" s="116">
        <v>335765562</v>
      </c>
      <c r="C36" s="105">
        <v>44212.4608912037</v>
      </c>
      <c r="D36" s="104" t="s">
        <v>2477</v>
      </c>
      <c r="E36" s="100">
        <v>501</v>
      </c>
      <c r="F36" s="85" t="str">
        <f>VLOOKUP(E36,VIP!$A$2:$O11355,2,0)</f>
        <v>DRBR501</v>
      </c>
      <c r="G36" s="99" t="str">
        <f>VLOOKUP(E36,'LISTADO ATM'!$A$2:$B$894,2,0)</f>
        <v xml:space="preserve">ATM UNP La Canela </v>
      </c>
      <c r="H36" s="99" t="str">
        <f>VLOOKUP(E36,VIP!$A$2:$O16276,7,FALSE)</f>
        <v>Si</v>
      </c>
      <c r="I36" s="99" t="str">
        <f>VLOOKUP(E36,VIP!$A$2:$O8241,8,FALSE)</f>
        <v>Si</v>
      </c>
      <c r="J36" s="99" t="str">
        <f>VLOOKUP(E36,VIP!$A$2:$O8191,8,FALSE)</f>
        <v>Si</v>
      </c>
      <c r="K36" s="99" t="str">
        <f>VLOOKUP(E36,VIP!$A$2:$O11765,6,0)</f>
        <v>NO</v>
      </c>
      <c r="L36" s="110" t="s">
        <v>2466</v>
      </c>
      <c r="M36" s="109" t="s">
        <v>2473</v>
      </c>
      <c r="N36" s="106" t="s">
        <v>2481</v>
      </c>
      <c r="O36" s="104" t="s">
        <v>2482</v>
      </c>
      <c r="P36" s="104"/>
      <c r="Q36" s="109" t="s">
        <v>2466</v>
      </c>
    </row>
    <row r="37" spans="1:17" ht="18" x14ac:dyDescent="0.25">
      <c r="A37" s="85" t="str">
        <f>VLOOKUP(E37,'LISTADO ATM'!$A$2:$C$895,3,0)</f>
        <v>SUR</v>
      </c>
      <c r="B37" s="116">
        <v>335765563</v>
      </c>
      <c r="C37" s="105">
        <v>44212.462152777778</v>
      </c>
      <c r="D37" s="104" t="s">
        <v>2477</v>
      </c>
      <c r="E37" s="100">
        <v>750</v>
      </c>
      <c r="F37" s="85" t="str">
        <f>VLOOKUP(E37,VIP!$A$2:$O11354,2,0)</f>
        <v>DRBR265</v>
      </c>
      <c r="G37" s="99" t="str">
        <f>VLOOKUP(E37,'LISTADO ATM'!$A$2:$B$894,2,0)</f>
        <v xml:space="preserve">ATM UNP Duvergé </v>
      </c>
      <c r="H37" s="99" t="str">
        <f>VLOOKUP(E37,VIP!$A$2:$O16275,7,FALSE)</f>
        <v>Si</v>
      </c>
      <c r="I37" s="99" t="str">
        <f>VLOOKUP(E37,VIP!$A$2:$O8240,8,FALSE)</f>
        <v>Si</v>
      </c>
      <c r="J37" s="99" t="str">
        <f>VLOOKUP(E37,VIP!$A$2:$O8190,8,FALSE)</f>
        <v>Si</v>
      </c>
      <c r="K37" s="99" t="str">
        <f>VLOOKUP(E37,VIP!$A$2:$O11764,6,0)</f>
        <v>SI</v>
      </c>
      <c r="L37" s="110" t="s">
        <v>2430</v>
      </c>
      <c r="M37" s="107" t="s">
        <v>2519</v>
      </c>
      <c r="N37" s="106" t="s">
        <v>2481</v>
      </c>
      <c r="O37" s="104" t="s">
        <v>2482</v>
      </c>
      <c r="P37" s="104"/>
      <c r="Q37" s="124">
        <v>44214.610763888886</v>
      </c>
    </row>
    <row r="38" spans="1:17" ht="18" x14ac:dyDescent="0.25">
      <c r="A38" s="85" t="str">
        <f>VLOOKUP(E38,'LISTADO ATM'!$A$2:$C$895,3,0)</f>
        <v>ESTE</v>
      </c>
      <c r="B38" s="116">
        <v>335765566</v>
      </c>
      <c r="C38" s="105">
        <v>44212.465196759258</v>
      </c>
      <c r="D38" s="104" t="s">
        <v>2477</v>
      </c>
      <c r="E38" s="100">
        <v>660</v>
      </c>
      <c r="F38" s="85" t="str">
        <f>VLOOKUP(E38,VIP!$A$2:$O11353,2,0)</f>
        <v>DRBR660</v>
      </c>
      <c r="G38" s="99" t="str">
        <f>VLOOKUP(E38,'LISTADO ATM'!$A$2:$B$894,2,0)</f>
        <v>ATM Oficina Romana Norte II</v>
      </c>
      <c r="H38" s="99" t="str">
        <f>VLOOKUP(E38,VIP!$A$2:$O16274,7,FALSE)</f>
        <v>N/A</v>
      </c>
      <c r="I38" s="99" t="str">
        <f>VLOOKUP(E38,VIP!$A$2:$O8239,8,FALSE)</f>
        <v>N/A</v>
      </c>
      <c r="J38" s="99" t="str">
        <f>VLOOKUP(E38,VIP!$A$2:$O8189,8,FALSE)</f>
        <v>N/A</v>
      </c>
      <c r="K38" s="99" t="str">
        <f>VLOOKUP(E38,VIP!$A$2:$O11763,6,0)</f>
        <v>N/A</v>
      </c>
      <c r="L38" s="110" t="s">
        <v>2430</v>
      </c>
      <c r="M38" s="107" t="s">
        <v>2519</v>
      </c>
      <c r="N38" s="106" t="s">
        <v>2481</v>
      </c>
      <c r="O38" s="104" t="s">
        <v>2482</v>
      </c>
      <c r="P38" s="104"/>
      <c r="Q38" s="124">
        <v>44214.609375</v>
      </c>
    </row>
    <row r="39" spans="1:17" ht="18" x14ac:dyDescent="0.25">
      <c r="A39" s="85" t="str">
        <f>VLOOKUP(E39,'LISTADO ATM'!$A$2:$C$895,3,0)</f>
        <v>NORTE</v>
      </c>
      <c r="B39" s="116">
        <v>335765571</v>
      </c>
      <c r="C39" s="105">
        <v>44212.474178240744</v>
      </c>
      <c r="D39" s="104" t="s">
        <v>2190</v>
      </c>
      <c r="E39" s="100">
        <v>649</v>
      </c>
      <c r="F39" s="85" t="str">
        <f>VLOOKUP(E39,VIP!$A$2:$O11352,2,0)</f>
        <v>DRBR649</v>
      </c>
      <c r="G39" s="99" t="str">
        <f>VLOOKUP(E39,'LISTADO ATM'!$A$2:$B$894,2,0)</f>
        <v xml:space="preserve">ATM Oficina Galería 56 (San Francisco de Macorís) </v>
      </c>
      <c r="H39" s="99" t="str">
        <f>VLOOKUP(E39,VIP!$A$2:$O16273,7,FALSE)</f>
        <v>Si</v>
      </c>
      <c r="I39" s="99" t="str">
        <f>VLOOKUP(E39,VIP!$A$2:$O8238,8,FALSE)</f>
        <v>Si</v>
      </c>
      <c r="J39" s="99" t="str">
        <f>VLOOKUP(E39,VIP!$A$2:$O8188,8,FALSE)</f>
        <v>Si</v>
      </c>
      <c r="K39" s="99" t="str">
        <f>VLOOKUP(E39,VIP!$A$2:$O11762,6,0)</f>
        <v>SI</v>
      </c>
      <c r="L39" s="110" t="s">
        <v>2228</v>
      </c>
      <c r="M39" s="107" t="s">
        <v>2519</v>
      </c>
      <c r="N39" s="106" t="s">
        <v>2481</v>
      </c>
      <c r="O39" s="104" t="s">
        <v>2500</v>
      </c>
      <c r="P39" s="104"/>
      <c r="Q39" s="124">
        <v>44214.364930555559</v>
      </c>
    </row>
    <row r="40" spans="1:17" ht="18" x14ac:dyDescent="0.25">
      <c r="A40" s="85" t="str">
        <f>VLOOKUP(E40,'LISTADO ATM'!$A$2:$C$895,3,0)</f>
        <v>ESTE</v>
      </c>
      <c r="B40" s="116">
        <v>335765572</v>
      </c>
      <c r="C40" s="105">
        <v>44212.476111111115</v>
      </c>
      <c r="D40" s="104" t="s">
        <v>2189</v>
      </c>
      <c r="E40" s="100">
        <v>293</v>
      </c>
      <c r="F40" s="85" t="str">
        <f>VLOOKUP(E40,VIP!$A$2:$O11351,2,0)</f>
        <v>DRBR293</v>
      </c>
      <c r="G40" s="99" t="str">
        <f>VLOOKUP(E40,'LISTADO ATM'!$A$2:$B$894,2,0)</f>
        <v xml:space="preserve">ATM S/M Nueva Visión (San Pedro) </v>
      </c>
      <c r="H40" s="99" t="str">
        <f>VLOOKUP(E40,VIP!$A$2:$O16272,7,FALSE)</f>
        <v>Si</v>
      </c>
      <c r="I40" s="99" t="str">
        <f>VLOOKUP(E40,VIP!$A$2:$O8237,8,FALSE)</f>
        <v>Si</v>
      </c>
      <c r="J40" s="99" t="str">
        <f>VLOOKUP(E40,VIP!$A$2:$O8187,8,FALSE)</f>
        <v>Si</v>
      </c>
      <c r="K40" s="99" t="str">
        <f>VLOOKUP(E40,VIP!$A$2:$O11761,6,0)</f>
        <v>NO</v>
      </c>
      <c r="L40" s="110" t="s">
        <v>2228</v>
      </c>
      <c r="M40" s="107" t="s">
        <v>2519</v>
      </c>
      <c r="N40" s="106" t="s">
        <v>2481</v>
      </c>
      <c r="O40" s="104" t="s">
        <v>2483</v>
      </c>
      <c r="P40" s="104"/>
      <c r="Q40" s="124">
        <v>44214.505902777775</v>
      </c>
    </row>
    <row r="41" spans="1:17" ht="18" x14ac:dyDescent="0.25">
      <c r="A41" s="85" t="str">
        <f>VLOOKUP(E41,'LISTADO ATM'!$A$2:$C$895,3,0)</f>
        <v>NORTE</v>
      </c>
      <c r="B41" s="116">
        <v>335765574</v>
      </c>
      <c r="C41" s="105">
        <v>44212.477777777778</v>
      </c>
      <c r="D41" s="104" t="s">
        <v>2190</v>
      </c>
      <c r="E41" s="100">
        <v>502</v>
      </c>
      <c r="F41" s="85" t="str">
        <f>VLOOKUP(E41,VIP!$A$2:$O11349,2,0)</f>
        <v>DRBR502</v>
      </c>
      <c r="G41" s="99" t="str">
        <f>VLOOKUP(E41,'LISTADO ATM'!$A$2:$B$894,2,0)</f>
        <v xml:space="preserve">ATM Materno Infantil de (Santiago) </v>
      </c>
      <c r="H41" s="99" t="str">
        <f>VLOOKUP(E41,VIP!$A$2:$O16270,7,FALSE)</f>
        <v>Si</v>
      </c>
      <c r="I41" s="99" t="str">
        <f>VLOOKUP(E41,VIP!$A$2:$O8235,8,FALSE)</f>
        <v>Si</v>
      </c>
      <c r="J41" s="99" t="str">
        <f>VLOOKUP(E41,VIP!$A$2:$O8185,8,FALSE)</f>
        <v>Si</v>
      </c>
      <c r="K41" s="99" t="str">
        <f>VLOOKUP(E41,VIP!$A$2:$O11759,6,0)</f>
        <v>NO</v>
      </c>
      <c r="L41" s="110" t="s">
        <v>2463</v>
      </c>
      <c r="M41" s="107" t="s">
        <v>2519</v>
      </c>
      <c r="N41" s="106" t="s">
        <v>2481</v>
      </c>
      <c r="O41" s="104" t="s">
        <v>2500</v>
      </c>
      <c r="P41" s="104"/>
      <c r="Q41" s="124">
        <v>44214.617708333331</v>
      </c>
    </row>
    <row r="42" spans="1:17" ht="18" x14ac:dyDescent="0.25">
      <c r="A42" s="85" t="str">
        <f>VLOOKUP(E42,'LISTADO ATM'!$A$2:$C$895,3,0)</f>
        <v>DISTRITO NACIONAL</v>
      </c>
      <c r="B42" s="116">
        <v>335765580</v>
      </c>
      <c r="C42" s="105">
        <v>44212.490428240744</v>
      </c>
      <c r="D42" s="104" t="s">
        <v>2496</v>
      </c>
      <c r="E42" s="100">
        <v>946</v>
      </c>
      <c r="F42" s="85" t="str">
        <f>VLOOKUP(E42,VIP!$A$2:$O11347,2,0)</f>
        <v>DRBR24R</v>
      </c>
      <c r="G42" s="99" t="str">
        <f>VLOOKUP(E42,'LISTADO ATM'!$A$2:$B$894,2,0)</f>
        <v xml:space="preserve">ATM Oficina Núñez de Cáceres I </v>
      </c>
      <c r="H42" s="99" t="str">
        <f>VLOOKUP(E42,VIP!$A$2:$O16268,7,FALSE)</f>
        <v>Si</v>
      </c>
      <c r="I42" s="99" t="str">
        <f>VLOOKUP(E42,VIP!$A$2:$O8233,8,FALSE)</f>
        <v>Si</v>
      </c>
      <c r="J42" s="99" t="str">
        <f>VLOOKUP(E42,VIP!$A$2:$O8183,8,FALSE)</f>
        <v>Si</v>
      </c>
      <c r="K42" s="99" t="str">
        <f>VLOOKUP(E42,VIP!$A$2:$O11757,6,0)</f>
        <v>NO</v>
      </c>
      <c r="L42" s="110" t="s">
        <v>2430</v>
      </c>
      <c r="M42" s="109" t="s">
        <v>2473</v>
      </c>
      <c r="N42" s="106" t="s">
        <v>2481</v>
      </c>
      <c r="O42" s="104" t="s">
        <v>2497</v>
      </c>
      <c r="P42" s="104"/>
      <c r="Q42" s="109" t="s">
        <v>2430</v>
      </c>
    </row>
    <row r="43" spans="1:17" ht="18" x14ac:dyDescent="0.25">
      <c r="A43" s="85" t="str">
        <f>VLOOKUP(E43,'LISTADO ATM'!$A$2:$C$895,3,0)</f>
        <v>NORTE</v>
      </c>
      <c r="B43" s="116">
        <v>335765586</v>
      </c>
      <c r="C43" s="105">
        <v>44212.49800925926</v>
      </c>
      <c r="D43" s="104" t="s">
        <v>2189</v>
      </c>
      <c r="E43" s="100">
        <v>266</v>
      </c>
      <c r="F43" s="85" t="str">
        <f>VLOOKUP(E43,VIP!$A$2:$O11346,2,0)</f>
        <v>DRBR266</v>
      </c>
      <c r="G43" s="99" t="str">
        <f>VLOOKUP(E43,'LISTADO ATM'!$A$2:$B$894,2,0)</f>
        <v xml:space="preserve">ATM Oficina Villa Francisca </v>
      </c>
      <c r="H43" s="99" t="str">
        <f>VLOOKUP(E43,VIP!$A$2:$O16267,7,FALSE)</f>
        <v>Si</v>
      </c>
      <c r="I43" s="99" t="str">
        <f>VLOOKUP(E43,VIP!$A$2:$O8232,8,FALSE)</f>
        <v>Si</v>
      </c>
      <c r="J43" s="99" t="str">
        <f>VLOOKUP(E43,VIP!$A$2:$O8182,8,FALSE)</f>
        <v>Si</v>
      </c>
      <c r="K43" s="99" t="str">
        <f>VLOOKUP(E43,VIP!$A$2:$O11756,6,0)</f>
        <v>NO</v>
      </c>
      <c r="L43" s="110" t="s">
        <v>2498</v>
      </c>
      <c r="M43" s="107" t="s">
        <v>2519</v>
      </c>
      <c r="N43" s="106" t="s">
        <v>2481</v>
      </c>
      <c r="O43" s="104" t="s">
        <v>2483</v>
      </c>
      <c r="P43" s="104"/>
      <c r="Q43" s="124">
        <v>44214.660069444442</v>
      </c>
    </row>
    <row r="44" spans="1:17" s="87" customFormat="1" ht="18" x14ac:dyDescent="0.25">
      <c r="A44" s="85" t="str">
        <f>VLOOKUP(E44,'LISTADO ATM'!$A$2:$C$895,3,0)</f>
        <v>DISTRITO NACIONAL</v>
      </c>
      <c r="B44" s="116">
        <v>335765592</v>
      </c>
      <c r="C44" s="105">
        <v>44212.505810185183</v>
      </c>
      <c r="D44" s="104" t="s">
        <v>2189</v>
      </c>
      <c r="E44" s="100">
        <v>694</v>
      </c>
      <c r="F44" s="85" t="str">
        <f>VLOOKUP(E44,VIP!$A$2:$O11344,2,0)</f>
        <v>DRBR694</v>
      </c>
      <c r="G44" s="99" t="str">
        <f>VLOOKUP(E44,'LISTADO ATM'!$A$2:$B$894,2,0)</f>
        <v>ATM Optica 27 de Febrero</v>
      </c>
      <c r="H44" s="99" t="str">
        <f>VLOOKUP(E44,VIP!$A$2:$O16265,7,FALSE)</f>
        <v>Si</v>
      </c>
      <c r="I44" s="99" t="str">
        <f>VLOOKUP(E44,VIP!$A$2:$O8230,8,FALSE)</f>
        <v>Si</v>
      </c>
      <c r="J44" s="99" t="str">
        <f>VLOOKUP(E44,VIP!$A$2:$O8180,8,FALSE)</f>
        <v>Si</v>
      </c>
      <c r="K44" s="99" t="str">
        <f>VLOOKUP(E44,VIP!$A$2:$O11754,6,0)</f>
        <v>NO</v>
      </c>
      <c r="L44" s="110" t="s">
        <v>2228</v>
      </c>
      <c r="M44" s="107" t="s">
        <v>2519</v>
      </c>
      <c r="N44" s="106" t="s">
        <v>2481</v>
      </c>
      <c r="O44" s="104" t="s">
        <v>2483</v>
      </c>
      <c r="P44" s="104"/>
      <c r="Q44" s="124">
        <v>44214.587847222225</v>
      </c>
    </row>
    <row r="45" spans="1:17" s="87" customFormat="1" ht="18" x14ac:dyDescent="0.25">
      <c r="A45" s="85" t="str">
        <f>VLOOKUP(E45,'LISTADO ATM'!$A$2:$C$895,3,0)</f>
        <v>ESTE</v>
      </c>
      <c r="B45" s="116">
        <v>335765598</v>
      </c>
      <c r="C45" s="105">
        <v>44212.51972222222</v>
      </c>
      <c r="D45" s="104" t="s">
        <v>2189</v>
      </c>
      <c r="E45" s="100">
        <v>289</v>
      </c>
      <c r="F45" s="85" t="str">
        <f>VLOOKUP(E45,VIP!$A$2:$O11361,2,0)</f>
        <v>DRBR910</v>
      </c>
      <c r="G45" s="99" t="str">
        <f>VLOOKUP(E45,'LISTADO ATM'!$A$2:$B$894,2,0)</f>
        <v>ATM Oficina Bávaro II</v>
      </c>
      <c r="H45" s="99" t="str">
        <f>VLOOKUP(E45,VIP!$A$2:$O16282,7,FALSE)</f>
        <v>Si</v>
      </c>
      <c r="I45" s="99" t="str">
        <f>VLOOKUP(E45,VIP!$A$2:$O8247,8,FALSE)</f>
        <v>Si</v>
      </c>
      <c r="J45" s="99" t="str">
        <f>VLOOKUP(E45,VIP!$A$2:$O8197,8,FALSE)</f>
        <v>Si</v>
      </c>
      <c r="K45" s="99" t="str">
        <f>VLOOKUP(E45,VIP!$A$2:$O11771,6,0)</f>
        <v>NO</v>
      </c>
      <c r="L45" s="110" t="s">
        <v>2435</v>
      </c>
      <c r="M45" s="107" t="s">
        <v>2519</v>
      </c>
      <c r="N45" s="106" t="s">
        <v>2481</v>
      </c>
      <c r="O45" s="104" t="s">
        <v>2483</v>
      </c>
      <c r="P45" s="104"/>
      <c r="Q45" s="124">
        <v>44214.526736111111</v>
      </c>
    </row>
    <row r="46" spans="1:17" s="87" customFormat="1" ht="18" x14ac:dyDescent="0.25">
      <c r="A46" s="85" t="str">
        <f>VLOOKUP(E46,'LISTADO ATM'!$A$2:$C$895,3,0)</f>
        <v>SUR</v>
      </c>
      <c r="B46" s="116">
        <v>335765600</v>
      </c>
      <c r="C46" s="105">
        <v>44212.547754629632</v>
      </c>
      <c r="D46" s="104" t="s">
        <v>2477</v>
      </c>
      <c r="E46" s="100">
        <v>783</v>
      </c>
      <c r="F46" s="85" t="str">
        <f>VLOOKUP(E46,VIP!$A$2:$O11360,2,0)</f>
        <v>DRBR303</v>
      </c>
      <c r="G46" s="99" t="str">
        <f>VLOOKUP(E46,'LISTADO ATM'!$A$2:$B$894,2,0)</f>
        <v xml:space="preserve">ATM Autobanco Alfa y Omega (Barahona) </v>
      </c>
      <c r="H46" s="99" t="str">
        <f>VLOOKUP(E46,VIP!$A$2:$O16281,7,FALSE)</f>
        <v>Si</v>
      </c>
      <c r="I46" s="99" t="str">
        <f>VLOOKUP(E46,VIP!$A$2:$O8246,8,FALSE)</f>
        <v>Si</v>
      </c>
      <c r="J46" s="99" t="str">
        <f>VLOOKUP(E46,VIP!$A$2:$O8196,8,FALSE)</f>
        <v>Si</v>
      </c>
      <c r="K46" s="99" t="str">
        <f>VLOOKUP(E46,VIP!$A$2:$O11770,6,0)</f>
        <v>NO</v>
      </c>
      <c r="L46" s="110" t="s">
        <v>2430</v>
      </c>
      <c r="M46" s="107" t="s">
        <v>2519</v>
      </c>
      <c r="N46" s="106" t="s">
        <v>2481</v>
      </c>
      <c r="O46" s="104" t="s">
        <v>2482</v>
      </c>
      <c r="P46" s="104"/>
      <c r="Q46" s="124">
        <v>44214.446875000001</v>
      </c>
    </row>
    <row r="47" spans="1:17" s="87" customFormat="1" ht="18" x14ac:dyDescent="0.25">
      <c r="A47" s="85" t="str">
        <f>VLOOKUP(E47,'LISTADO ATM'!$A$2:$C$895,3,0)</f>
        <v>NORTE</v>
      </c>
      <c r="B47" s="116">
        <v>335765602</v>
      </c>
      <c r="C47" s="105">
        <v>44212.55064814815</v>
      </c>
      <c r="D47" s="104" t="s">
        <v>2501</v>
      </c>
      <c r="E47" s="100">
        <v>142</v>
      </c>
      <c r="F47" s="85" t="str">
        <f>VLOOKUP(E47,VIP!$A$2:$O11359,2,0)</f>
        <v>DRBR142</v>
      </c>
      <c r="G47" s="99" t="str">
        <f>VLOOKUP(E47,'LISTADO ATM'!$A$2:$B$894,2,0)</f>
        <v xml:space="preserve">ATM Centro de Caja Galerías Bonao </v>
      </c>
      <c r="H47" s="99" t="str">
        <f>VLOOKUP(E47,VIP!$A$2:$O16280,7,FALSE)</f>
        <v>Si</v>
      </c>
      <c r="I47" s="99" t="str">
        <f>VLOOKUP(E47,VIP!$A$2:$O8245,8,FALSE)</f>
        <v>Si</v>
      </c>
      <c r="J47" s="99" t="str">
        <f>VLOOKUP(E47,VIP!$A$2:$O8195,8,FALSE)</f>
        <v>Si</v>
      </c>
      <c r="K47" s="99" t="str">
        <f>VLOOKUP(E47,VIP!$A$2:$O11769,6,0)</f>
        <v>SI</v>
      </c>
      <c r="L47" s="110" t="s">
        <v>2466</v>
      </c>
      <c r="M47" s="107" t="s">
        <v>2519</v>
      </c>
      <c r="N47" s="106" t="s">
        <v>2481</v>
      </c>
      <c r="O47" s="104" t="s">
        <v>2499</v>
      </c>
      <c r="P47" s="104"/>
      <c r="Q47" s="124">
        <v>44214.660763888889</v>
      </c>
    </row>
    <row r="48" spans="1:17" s="87" customFormat="1" ht="18" x14ac:dyDescent="0.25">
      <c r="A48" s="85" t="str">
        <f>VLOOKUP(E48,'LISTADO ATM'!$A$2:$C$895,3,0)</f>
        <v>DISTRITO NACIONAL</v>
      </c>
      <c r="B48" s="116">
        <v>335765604</v>
      </c>
      <c r="C48" s="105">
        <v>44212.553194444445</v>
      </c>
      <c r="D48" s="104" t="s">
        <v>2477</v>
      </c>
      <c r="E48" s="100">
        <v>900</v>
      </c>
      <c r="F48" s="85" t="str">
        <f>VLOOKUP(E48,VIP!$A$2:$O11358,2,0)</f>
        <v>DRBR900</v>
      </c>
      <c r="G48" s="99" t="str">
        <f>VLOOKUP(E48,'LISTADO ATM'!$A$2:$B$894,2,0)</f>
        <v xml:space="preserve">ATM UNP Merca Santo Domingo </v>
      </c>
      <c r="H48" s="99" t="str">
        <f>VLOOKUP(E48,VIP!$A$2:$O16279,7,FALSE)</f>
        <v>Si</v>
      </c>
      <c r="I48" s="99" t="str">
        <f>VLOOKUP(E48,VIP!$A$2:$O8244,8,FALSE)</f>
        <v>Si</v>
      </c>
      <c r="J48" s="99" t="str">
        <f>VLOOKUP(E48,VIP!$A$2:$O8194,8,FALSE)</f>
        <v>Si</v>
      </c>
      <c r="K48" s="99" t="str">
        <f>VLOOKUP(E48,VIP!$A$2:$O11768,6,0)</f>
        <v>NO</v>
      </c>
      <c r="L48" s="110" t="s">
        <v>2430</v>
      </c>
      <c r="M48" s="107" t="s">
        <v>2519</v>
      </c>
      <c r="N48" s="106" t="s">
        <v>2481</v>
      </c>
      <c r="O48" s="104" t="s">
        <v>2482</v>
      </c>
      <c r="P48" s="104"/>
      <c r="Q48" s="124">
        <v>44214.658680555556</v>
      </c>
    </row>
    <row r="49" spans="1:17" s="87" customFormat="1" ht="18" x14ac:dyDescent="0.25">
      <c r="A49" s="85" t="str">
        <f>VLOOKUP(E49,'LISTADO ATM'!$A$2:$C$895,3,0)</f>
        <v>ESTE</v>
      </c>
      <c r="B49" s="116">
        <v>335765606</v>
      </c>
      <c r="C49" s="105">
        <v>44212.555925925924</v>
      </c>
      <c r="D49" s="104" t="s">
        <v>2477</v>
      </c>
      <c r="E49" s="100">
        <v>742</v>
      </c>
      <c r="F49" s="85" t="str">
        <f>VLOOKUP(E49,VIP!$A$2:$O11357,2,0)</f>
        <v>DRBR990</v>
      </c>
      <c r="G49" s="99" t="str">
        <f>VLOOKUP(E49,'LISTADO ATM'!$A$2:$B$894,2,0)</f>
        <v xml:space="preserve">ATM Oficina Plaza del Rey (La Romana) </v>
      </c>
      <c r="H49" s="99" t="str">
        <f>VLOOKUP(E49,VIP!$A$2:$O16278,7,FALSE)</f>
        <v>Si</v>
      </c>
      <c r="I49" s="99" t="str">
        <f>VLOOKUP(E49,VIP!$A$2:$O8243,8,FALSE)</f>
        <v>Si</v>
      </c>
      <c r="J49" s="99" t="str">
        <f>VLOOKUP(E49,VIP!$A$2:$O8193,8,FALSE)</f>
        <v>Si</v>
      </c>
      <c r="K49" s="99" t="str">
        <f>VLOOKUP(E49,VIP!$A$2:$O11767,6,0)</f>
        <v>NO</v>
      </c>
      <c r="L49" s="110" t="s">
        <v>2430</v>
      </c>
      <c r="M49" s="107" t="s">
        <v>2519</v>
      </c>
      <c r="N49" s="106" t="s">
        <v>2481</v>
      </c>
      <c r="O49" s="104" t="s">
        <v>2482</v>
      </c>
      <c r="P49" s="104"/>
      <c r="Q49" s="124">
        <v>44214.610763888886</v>
      </c>
    </row>
    <row r="50" spans="1:17" ht="18" x14ac:dyDescent="0.25">
      <c r="A50" s="85" t="str">
        <f>VLOOKUP(E50,'LISTADO ATM'!$A$2:$C$895,3,0)</f>
        <v>ESTE</v>
      </c>
      <c r="B50" s="116">
        <v>335765619</v>
      </c>
      <c r="C50" s="105">
        <v>44212.564305555556</v>
      </c>
      <c r="D50" s="104" t="s">
        <v>2477</v>
      </c>
      <c r="E50" s="100">
        <v>211</v>
      </c>
      <c r="F50" s="85" t="str">
        <f>VLOOKUP(E50,VIP!$A$2:$O11355,2,0)</f>
        <v>DRBR211</v>
      </c>
      <c r="G50" s="99" t="str">
        <f>VLOOKUP(E50,'LISTADO ATM'!$A$2:$B$894,2,0)</f>
        <v xml:space="preserve">ATM Oficina La Romana I </v>
      </c>
      <c r="H50" s="99" t="str">
        <f>VLOOKUP(E50,VIP!$A$2:$O16276,7,FALSE)</f>
        <v>Si</v>
      </c>
      <c r="I50" s="99" t="str">
        <f>VLOOKUP(E50,VIP!$A$2:$O8241,8,FALSE)</f>
        <v>Si</v>
      </c>
      <c r="J50" s="99" t="str">
        <f>VLOOKUP(E50,VIP!$A$2:$O8191,8,FALSE)</f>
        <v>Si</v>
      </c>
      <c r="K50" s="99" t="str">
        <f>VLOOKUP(E50,VIP!$A$2:$O11765,6,0)</f>
        <v>NO</v>
      </c>
      <c r="L50" s="110" t="s">
        <v>2430</v>
      </c>
      <c r="M50" s="107" t="s">
        <v>2519</v>
      </c>
      <c r="N50" s="106" t="s">
        <v>2481</v>
      </c>
      <c r="O50" s="104" t="s">
        <v>2482</v>
      </c>
      <c r="P50" s="104"/>
      <c r="Q50" s="124">
        <v>44214.447569444441</v>
      </c>
    </row>
    <row r="51" spans="1:17" ht="18" x14ac:dyDescent="0.25">
      <c r="A51" s="85" t="str">
        <f>VLOOKUP(E51,'LISTADO ATM'!$A$2:$C$895,3,0)</f>
        <v>DISTRITO NACIONAL</v>
      </c>
      <c r="B51" s="116">
        <v>335765621</v>
      </c>
      <c r="C51" s="105">
        <v>44212.565937500003</v>
      </c>
      <c r="D51" s="104" t="s">
        <v>2477</v>
      </c>
      <c r="E51" s="100">
        <v>232</v>
      </c>
      <c r="F51" s="85" t="str">
        <f>VLOOKUP(E51,VIP!$A$2:$O11354,2,0)</f>
        <v>DRBR232</v>
      </c>
      <c r="G51" s="99" t="str">
        <f>VLOOKUP(E51,'LISTADO ATM'!$A$2:$B$894,2,0)</f>
        <v xml:space="preserve">ATM S/M Nacional Charles de Gaulle </v>
      </c>
      <c r="H51" s="99" t="str">
        <f>VLOOKUP(E51,VIP!$A$2:$O16275,7,FALSE)</f>
        <v>Si</v>
      </c>
      <c r="I51" s="99" t="str">
        <f>VLOOKUP(E51,VIP!$A$2:$O8240,8,FALSE)</f>
        <v>Si</v>
      </c>
      <c r="J51" s="99" t="str">
        <f>VLOOKUP(E51,VIP!$A$2:$O8190,8,FALSE)</f>
        <v>Si</v>
      </c>
      <c r="K51" s="99" t="str">
        <f>VLOOKUP(E51,VIP!$A$2:$O11764,6,0)</f>
        <v>SI</v>
      </c>
      <c r="L51" s="110" t="s">
        <v>2466</v>
      </c>
      <c r="M51" s="109" t="s">
        <v>2473</v>
      </c>
      <c r="N51" s="106" t="s">
        <v>2481</v>
      </c>
      <c r="O51" s="104" t="s">
        <v>2482</v>
      </c>
      <c r="P51" s="104"/>
      <c r="Q51" s="109" t="s">
        <v>2466</v>
      </c>
    </row>
    <row r="52" spans="1:17" ht="18" x14ac:dyDescent="0.25">
      <c r="A52" s="85" t="str">
        <f>VLOOKUP(E52,'LISTADO ATM'!$A$2:$C$895,3,0)</f>
        <v>DISTRITO NACIONAL</v>
      </c>
      <c r="B52" s="116">
        <v>335765627</v>
      </c>
      <c r="C52" s="105">
        <v>44212.601122685184</v>
      </c>
      <c r="D52" s="104" t="s">
        <v>2189</v>
      </c>
      <c r="E52" s="100">
        <v>744</v>
      </c>
      <c r="F52" s="85" t="str">
        <f>VLOOKUP(E52,VIP!$A$2:$O11351,2,0)</f>
        <v>DRBR289</v>
      </c>
      <c r="G52" s="99" t="str">
        <f>VLOOKUP(E52,'LISTADO ATM'!$A$2:$B$894,2,0)</f>
        <v xml:space="preserve">ATM Multicentro La Sirena Venezuela </v>
      </c>
      <c r="H52" s="99" t="str">
        <f>VLOOKUP(E52,VIP!$A$2:$O16272,7,FALSE)</f>
        <v>Si</v>
      </c>
      <c r="I52" s="99" t="str">
        <f>VLOOKUP(E52,VIP!$A$2:$O8237,8,FALSE)</f>
        <v>Si</v>
      </c>
      <c r="J52" s="99" t="str">
        <f>VLOOKUP(E52,VIP!$A$2:$O8187,8,FALSE)</f>
        <v>Si</v>
      </c>
      <c r="K52" s="99" t="str">
        <f>VLOOKUP(E52,VIP!$A$2:$O11761,6,0)</f>
        <v>SI</v>
      </c>
      <c r="L52" s="110" t="s">
        <v>2254</v>
      </c>
      <c r="M52" s="107" t="s">
        <v>2519</v>
      </c>
      <c r="N52" s="106" t="s">
        <v>2481</v>
      </c>
      <c r="O52" s="104" t="s">
        <v>2483</v>
      </c>
      <c r="P52" s="104"/>
      <c r="Q52" s="124">
        <v>44214.447569444441</v>
      </c>
    </row>
    <row r="53" spans="1:17" ht="18" x14ac:dyDescent="0.25">
      <c r="A53" s="85" t="str">
        <f>VLOOKUP(E53,'LISTADO ATM'!$A$2:$C$895,3,0)</f>
        <v>NORTE</v>
      </c>
      <c r="B53" s="116">
        <v>335765629</v>
      </c>
      <c r="C53" s="105">
        <v>44212.607847222222</v>
      </c>
      <c r="D53" s="104" t="s">
        <v>2501</v>
      </c>
      <c r="E53" s="100">
        <v>716</v>
      </c>
      <c r="F53" s="85" t="str">
        <f>VLOOKUP(E53,VIP!$A$2:$O11349,2,0)</f>
        <v>DRBR340</v>
      </c>
      <c r="G53" s="99" t="str">
        <f>VLOOKUP(E53,'LISTADO ATM'!$A$2:$B$894,2,0)</f>
        <v xml:space="preserve">ATM Oficina Zona Franca (Santiago) </v>
      </c>
      <c r="H53" s="99" t="str">
        <f>VLOOKUP(E53,VIP!$A$2:$O16270,7,FALSE)</f>
        <v>Si</v>
      </c>
      <c r="I53" s="99" t="str">
        <f>VLOOKUP(E53,VIP!$A$2:$O8235,8,FALSE)</f>
        <v>Si</v>
      </c>
      <c r="J53" s="99" t="str">
        <f>VLOOKUP(E53,VIP!$A$2:$O8185,8,FALSE)</f>
        <v>Si</v>
      </c>
      <c r="K53" s="99" t="str">
        <f>VLOOKUP(E53,VIP!$A$2:$O11759,6,0)</f>
        <v>SI</v>
      </c>
      <c r="L53" s="110" t="s">
        <v>2430</v>
      </c>
      <c r="M53" s="107" t="s">
        <v>2519</v>
      </c>
      <c r="N53" s="106" t="s">
        <v>2481</v>
      </c>
      <c r="O53" s="104" t="s">
        <v>2499</v>
      </c>
      <c r="P53" s="104"/>
      <c r="Q53" s="124">
        <v>44214.447569444441</v>
      </c>
    </row>
    <row r="54" spans="1:17" ht="18" x14ac:dyDescent="0.25">
      <c r="A54" s="85" t="str">
        <f>VLOOKUP(E54,'LISTADO ATM'!$A$2:$C$895,3,0)</f>
        <v>NORTE</v>
      </c>
      <c r="B54" s="116">
        <v>335765637</v>
      </c>
      <c r="C54" s="105">
        <v>44212.650057870371</v>
      </c>
      <c r="D54" s="104" t="s">
        <v>2501</v>
      </c>
      <c r="E54" s="100">
        <v>171</v>
      </c>
      <c r="F54" s="85" t="str">
        <f>VLOOKUP(E54,VIP!$A$2:$O11349,2,0)</f>
        <v>DRBR171</v>
      </c>
      <c r="G54" s="99" t="str">
        <f>VLOOKUP(E54,'LISTADO ATM'!$A$2:$B$894,2,0)</f>
        <v xml:space="preserve">ATM Oficina Moca </v>
      </c>
      <c r="H54" s="99" t="str">
        <f>VLOOKUP(E54,VIP!$A$2:$O16270,7,FALSE)</f>
        <v>Si</v>
      </c>
      <c r="I54" s="99" t="str">
        <f>VLOOKUP(E54,VIP!$A$2:$O8235,8,FALSE)</f>
        <v>Si</v>
      </c>
      <c r="J54" s="99" t="str">
        <f>VLOOKUP(E54,VIP!$A$2:$O8185,8,FALSE)</f>
        <v>Si</v>
      </c>
      <c r="K54" s="99" t="str">
        <f>VLOOKUP(E54,VIP!$A$2:$O11759,6,0)</f>
        <v>NO</v>
      </c>
      <c r="L54" s="110" t="s">
        <v>2430</v>
      </c>
      <c r="M54" s="107" t="s">
        <v>2519</v>
      </c>
      <c r="N54" s="106" t="s">
        <v>2481</v>
      </c>
      <c r="O54" s="104" t="s">
        <v>2499</v>
      </c>
      <c r="P54" s="104"/>
      <c r="Q54" s="124">
        <v>44214.610069444447</v>
      </c>
    </row>
    <row r="55" spans="1:17" ht="18" x14ac:dyDescent="0.25">
      <c r="A55" s="85" t="str">
        <f>VLOOKUP(E55,'LISTADO ATM'!$A$2:$C$895,3,0)</f>
        <v>NORTE</v>
      </c>
      <c r="B55" s="116">
        <v>335765638</v>
      </c>
      <c r="C55" s="105">
        <v>44212.684895833336</v>
      </c>
      <c r="D55" s="104" t="s">
        <v>2501</v>
      </c>
      <c r="E55" s="100">
        <v>882</v>
      </c>
      <c r="F55" s="85" t="str">
        <f>VLOOKUP(E55,VIP!$A$2:$O11355,2,0)</f>
        <v>DRBR882</v>
      </c>
      <c r="G55" s="99" t="str">
        <f>VLOOKUP(E55,'LISTADO ATM'!$A$2:$B$894,2,0)</f>
        <v xml:space="preserve">ATM Oficina Moca II </v>
      </c>
      <c r="H55" s="99" t="str">
        <f>VLOOKUP(E55,VIP!$A$2:$O16276,7,FALSE)</f>
        <v>Si</v>
      </c>
      <c r="I55" s="99" t="str">
        <f>VLOOKUP(E55,VIP!$A$2:$O8241,8,FALSE)</f>
        <v>Si</v>
      </c>
      <c r="J55" s="99" t="str">
        <f>VLOOKUP(E55,VIP!$A$2:$O8191,8,FALSE)</f>
        <v>Si</v>
      </c>
      <c r="K55" s="99" t="str">
        <f>VLOOKUP(E55,VIP!$A$2:$O11765,6,0)</f>
        <v>SI</v>
      </c>
      <c r="L55" s="110" t="s">
        <v>2466</v>
      </c>
      <c r="M55" s="107" t="s">
        <v>2519</v>
      </c>
      <c r="N55" s="106" t="s">
        <v>2481</v>
      </c>
      <c r="O55" s="104" t="s">
        <v>2499</v>
      </c>
      <c r="P55" s="104"/>
      <c r="Q55" s="124">
        <v>44214.526041666664</v>
      </c>
    </row>
    <row r="56" spans="1:17" ht="18" x14ac:dyDescent="0.25">
      <c r="A56" s="85" t="str">
        <f>VLOOKUP(E56,'LISTADO ATM'!$A$2:$C$895,3,0)</f>
        <v>DISTRITO NACIONAL</v>
      </c>
      <c r="B56" s="116">
        <v>335765639</v>
      </c>
      <c r="C56" s="105">
        <v>44212.695104166669</v>
      </c>
      <c r="D56" s="104" t="s">
        <v>2496</v>
      </c>
      <c r="E56" s="100">
        <v>911</v>
      </c>
      <c r="F56" s="85" t="str">
        <f>VLOOKUP(E56,VIP!$A$2:$O11354,2,0)</f>
        <v>DRBR911</v>
      </c>
      <c r="G56" s="99" t="str">
        <f>VLOOKUP(E56,'LISTADO ATM'!$A$2:$B$894,2,0)</f>
        <v xml:space="preserve">ATM Oficina Venezuela II </v>
      </c>
      <c r="H56" s="99" t="str">
        <f>VLOOKUP(E56,VIP!$A$2:$O16275,7,FALSE)</f>
        <v>Si</v>
      </c>
      <c r="I56" s="99" t="str">
        <f>VLOOKUP(E56,VIP!$A$2:$O8240,8,FALSE)</f>
        <v>Si</v>
      </c>
      <c r="J56" s="99" t="str">
        <f>VLOOKUP(E56,VIP!$A$2:$O8190,8,FALSE)</f>
        <v>Si</v>
      </c>
      <c r="K56" s="99" t="str">
        <f>VLOOKUP(E56,VIP!$A$2:$O11764,6,0)</f>
        <v>SI</v>
      </c>
      <c r="L56" s="110" t="s">
        <v>2466</v>
      </c>
      <c r="M56" s="107" t="s">
        <v>2519</v>
      </c>
      <c r="N56" s="106" t="s">
        <v>2481</v>
      </c>
      <c r="O56" s="104" t="s">
        <v>2497</v>
      </c>
      <c r="P56" s="104"/>
      <c r="Q56" s="124">
        <v>44214.399652777778</v>
      </c>
    </row>
    <row r="57" spans="1:17" ht="18" x14ac:dyDescent="0.25">
      <c r="A57" s="85" t="str">
        <f>VLOOKUP(E57,'LISTADO ATM'!$A$2:$C$895,3,0)</f>
        <v>NORTE</v>
      </c>
      <c r="B57" s="116">
        <v>335765640</v>
      </c>
      <c r="C57" s="105">
        <v>44212.697557870371</v>
      </c>
      <c r="D57" s="104" t="s">
        <v>2496</v>
      </c>
      <c r="E57" s="100">
        <v>950</v>
      </c>
      <c r="F57" s="85" t="str">
        <f>VLOOKUP(E57,VIP!$A$2:$O11353,2,0)</f>
        <v>DRBR12G</v>
      </c>
      <c r="G57" s="99" t="str">
        <f>VLOOKUP(E57,'LISTADO ATM'!$A$2:$B$894,2,0)</f>
        <v xml:space="preserve">ATM Oficina Monterrico </v>
      </c>
      <c r="H57" s="99" t="str">
        <f>VLOOKUP(E57,VIP!$A$2:$O16274,7,FALSE)</f>
        <v>Si</v>
      </c>
      <c r="I57" s="99" t="str">
        <f>VLOOKUP(E57,VIP!$A$2:$O8239,8,FALSE)</f>
        <v>Si</v>
      </c>
      <c r="J57" s="99" t="str">
        <f>VLOOKUP(E57,VIP!$A$2:$O8189,8,FALSE)</f>
        <v>Si</v>
      </c>
      <c r="K57" s="99" t="str">
        <f>VLOOKUP(E57,VIP!$A$2:$O11763,6,0)</f>
        <v>SI</v>
      </c>
      <c r="L57" s="110" t="s">
        <v>2430</v>
      </c>
      <c r="M57" s="107" t="s">
        <v>2519</v>
      </c>
      <c r="N57" s="106" t="s">
        <v>2481</v>
      </c>
      <c r="O57" s="104" t="s">
        <v>2497</v>
      </c>
      <c r="P57" s="104"/>
      <c r="Q57" s="124">
        <v>44214.447569444441</v>
      </c>
    </row>
    <row r="58" spans="1:17" ht="18" x14ac:dyDescent="0.25">
      <c r="A58" s="85" t="str">
        <f>VLOOKUP(E58,'LISTADO ATM'!$A$2:$C$895,3,0)</f>
        <v>DISTRITO NACIONAL</v>
      </c>
      <c r="B58" s="116">
        <v>335765641</v>
      </c>
      <c r="C58" s="105">
        <v>44212.700798611113</v>
      </c>
      <c r="D58" s="104" t="s">
        <v>2501</v>
      </c>
      <c r="E58" s="100">
        <v>938</v>
      </c>
      <c r="F58" s="85" t="str">
        <f>VLOOKUP(E58,VIP!$A$2:$O11352,2,0)</f>
        <v>DRBR938</v>
      </c>
      <c r="G58" s="99" t="str">
        <f>VLOOKUP(E58,'LISTADO ATM'!$A$2:$B$894,2,0)</f>
        <v xml:space="preserve">ATM Autobanco Oficina Filadelfia Plaza </v>
      </c>
      <c r="H58" s="99" t="str">
        <f>VLOOKUP(E58,VIP!$A$2:$O16273,7,FALSE)</f>
        <v>Si</v>
      </c>
      <c r="I58" s="99" t="str">
        <f>VLOOKUP(E58,VIP!$A$2:$O8238,8,FALSE)</f>
        <v>Si</v>
      </c>
      <c r="J58" s="99" t="str">
        <f>VLOOKUP(E58,VIP!$A$2:$O8188,8,FALSE)</f>
        <v>Si</v>
      </c>
      <c r="K58" s="99" t="str">
        <f>VLOOKUP(E58,VIP!$A$2:$O11762,6,0)</f>
        <v>NO</v>
      </c>
      <c r="L58" s="110" t="s">
        <v>2466</v>
      </c>
      <c r="M58" s="107" t="s">
        <v>2519</v>
      </c>
      <c r="N58" s="106" t="s">
        <v>2481</v>
      </c>
      <c r="O58" s="104" t="s">
        <v>2499</v>
      </c>
      <c r="P58" s="104"/>
      <c r="Q58" s="124">
        <v>44214.601041666669</v>
      </c>
    </row>
    <row r="59" spans="1:17" ht="18" x14ac:dyDescent="0.25">
      <c r="A59" s="85" t="str">
        <f>VLOOKUP(E59,'LISTADO ATM'!$A$2:$C$895,3,0)</f>
        <v>DISTRITO NACIONAL</v>
      </c>
      <c r="B59" s="116">
        <v>335765642</v>
      </c>
      <c r="C59" s="105">
        <v>44212.746168981481</v>
      </c>
      <c r="D59" s="104" t="s">
        <v>2189</v>
      </c>
      <c r="E59" s="100">
        <v>238</v>
      </c>
      <c r="F59" s="85" t="str">
        <f>VLOOKUP(E59,VIP!$A$2:$O11351,2,0)</f>
        <v>DRBR238</v>
      </c>
      <c r="G59" s="99" t="str">
        <f>VLOOKUP(E59,'LISTADO ATM'!$A$2:$B$894,2,0)</f>
        <v xml:space="preserve">ATM Multicentro La Sirena Charles de Gaulle </v>
      </c>
      <c r="H59" s="99" t="str">
        <f>VLOOKUP(E59,VIP!$A$2:$O16272,7,FALSE)</f>
        <v>Si</v>
      </c>
      <c r="I59" s="99" t="str">
        <f>VLOOKUP(E59,VIP!$A$2:$O8237,8,FALSE)</f>
        <v>Si</v>
      </c>
      <c r="J59" s="99" t="str">
        <f>VLOOKUP(E59,VIP!$A$2:$O8187,8,FALSE)</f>
        <v>Si</v>
      </c>
      <c r="K59" s="99" t="str">
        <f>VLOOKUP(E59,VIP!$A$2:$O11761,6,0)</f>
        <v>No</v>
      </c>
      <c r="L59" s="110" t="s">
        <v>2463</v>
      </c>
      <c r="M59" s="107" t="s">
        <v>2519</v>
      </c>
      <c r="N59" s="106" t="s">
        <v>2481</v>
      </c>
      <c r="O59" s="104" t="s">
        <v>2483</v>
      </c>
      <c r="P59" s="104"/>
      <c r="Q59" s="124">
        <v>44214.621180555558</v>
      </c>
    </row>
    <row r="60" spans="1:17" ht="18" x14ac:dyDescent="0.25">
      <c r="A60" s="85" t="str">
        <f>VLOOKUP(E60,'LISTADO ATM'!$A$2:$C$895,3,0)</f>
        <v>NORTE</v>
      </c>
      <c r="B60" s="116">
        <v>335765643</v>
      </c>
      <c r="C60" s="105">
        <v>44212.752187500002</v>
      </c>
      <c r="D60" s="104" t="s">
        <v>2190</v>
      </c>
      <c r="E60" s="100">
        <v>388</v>
      </c>
      <c r="F60" s="85" t="str">
        <f>VLOOKUP(E60,VIP!$A$2:$O11350,2,0)</f>
        <v>DRBR388</v>
      </c>
      <c r="G60" s="99" t="str">
        <f>VLOOKUP(E60,'LISTADO ATM'!$A$2:$B$894,2,0)</f>
        <v xml:space="preserve">ATM Multicentro La Sirena Puerto Plata </v>
      </c>
      <c r="H60" s="99" t="str">
        <f>VLOOKUP(E60,VIP!$A$2:$O16271,7,FALSE)</f>
        <v>Si</v>
      </c>
      <c r="I60" s="99" t="str">
        <f>VLOOKUP(E60,VIP!$A$2:$O8236,8,FALSE)</f>
        <v>Si</v>
      </c>
      <c r="J60" s="99" t="str">
        <f>VLOOKUP(E60,VIP!$A$2:$O8186,8,FALSE)</f>
        <v>Si</v>
      </c>
      <c r="K60" s="99" t="str">
        <f>VLOOKUP(E60,VIP!$A$2:$O11760,6,0)</f>
        <v>NO</v>
      </c>
      <c r="L60" s="110" t="s">
        <v>2463</v>
      </c>
      <c r="M60" s="109" t="s">
        <v>2473</v>
      </c>
      <c r="N60" s="106" t="s">
        <v>2481</v>
      </c>
      <c r="O60" s="104" t="s">
        <v>2492</v>
      </c>
      <c r="P60" s="104"/>
      <c r="Q60" s="109" t="s">
        <v>2463</v>
      </c>
    </row>
    <row r="61" spans="1:17" ht="18" x14ac:dyDescent="0.25">
      <c r="A61" s="85" t="str">
        <f>VLOOKUP(E61,'LISTADO ATM'!$A$2:$C$895,3,0)</f>
        <v>ESTE</v>
      </c>
      <c r="B61" s="116">
        <v>335765646</v>
      </c>
      <c r="C61" s="105">
        <v>44212.804525462961</v>
      </c>
      <c r="D61" s="104" t="s">
        <v>2189</v>
      </c>
      <c r="E61" s="100">
        <v>822</v>
      </c>
      <c r="F61" s="85" t="str">
        <f>VLOOKUP(E61,VIP!$A$2:$O11355,2,0)</f>
        <v>DRBR822</v>
      </c>
      <c r="G61" s="99" t="str">
        <f>VLOOKUP(E61,'LISTADO ATM'!$A$2:$B$894,2,0)</f>
        <v xml:space="preserve">ATM INDUSPALMA </v>
      </c>
      <c r="H61" s="99" t="str">
        <f>VLOOKUP(E61,VIP!$A$2:$O16276,7,FALSE)</f>
        <v>Si</v>
      </c>
      <c r="I61" s="99" t="str">
        <f>VLOOKUP(E61,VIP!$A$2:$O8241,8,FALSE)</f>
        <v>Si</v>
      </c>
      <c r="J61" s="99" t="str">
        <f>VLOOKUP(E61,VIP!$A$2:$O8191,8,FALSE)</f>
        <v>Si</v>
      </c>
      <c r="K61" s="99" t="str">
        <f>VLOOKUP(E61,VIP!$A$2:$O11765,6,0)</f>
        <v>NO</v>
      </c>
      <c r="L61" s="110" t="s">
        <v>2254</v>
      </c>
      <c r="M61" s="107" t="s">
        <v>2519</v>
      </c>
      <c r="N61" s="106" t="s">
        <v>2481</v>
      </c>
      <c r="O61" s="104" t="s">
        <v>2483</v>
      </c>
      <c r="P61" s="104"/>
      <c r="Q61" s="124">
        <v>44214.750694444447</v>
      </c>
    </row>
    <row r="62" spans="1:17" ht="18" x14ac:dyDescent="0.25">
      <c r="A62" s="85" t="str">
        <f>VLOOKUP(E62,'LISTADO ATM'!$A$2:$C$895,3,0)</f>
        <v>DISTRITO NACIONAL</v>
      </c>
      <c r="B62" s="116">
        <v>335765647</v>
      </c>
      <c r="C62" s="105">
        <v>44212.805034722223</v>
      </c>
      <c r="D62" s="104" t="s">
        <v>2189</v>
      </c>
      <c r="E62" s="100">
        <v>622</v>
      </c>
      <c r="F62" s="85" t="str">
        <f>VLOOKUP(E62,VIP!$A$2:$O11354,2,0)</f>
        <v>DRBR622</v>
      </c>
      <c r="G62" s="99" t="str">
        <f>VLOOKUP(E62,'LISTADO ATM'!$A$2:$B$894,2,0)</f>
        <v xml:space="preserve">ATM Ayuntamiento D.N. </v>
      </c>
      <c r="H62" s="99" t="str">
        <f>VLOOKUP(E62,VIP!$A$2:$O16275,7,FALSE)</f>
        <v>Si</v>
      </c>
      <c r="I62" s="99" t="str">
        <f>VLOOKUP(E62,VIP!$A$2:$O8240,8,FALSE)</f>
        <v>Si</v>
      </c>
      <c r="J62" s="99" t="str">
        <f>VLOOKUP(E62,VIP!$A$2:$O8190,8,FALSE)</f>
        <v>Si</v>
      </c>
      <c r="K62" s="99" t="str">
        <f>VLOOKUP(E62,VIP!$A$2:$O11764,6,0)</f>
        <v>NO</v>
      </c>
      <c r="L62" s="110" t="s">
        <v>2254</v>
      </c>
      <c r="M62" s="107" t="s">
        <v>2519</v>
      </c>
      <c r="N62" s="106" t="s">
        <v>2481</v>
      </c>
      <c r="O62" s="104" t="s">
        <v>2483</v>
      </c>
      <c r="P62" s="104"/>
      <c r="Q62" s="124">
        <v>44214.391319444447</v>
      </c>
    </row>
    <row r="63" spans="1:17" ht="18" x14ac:dyDescent="0.25">
      <c r="A63" s="85" t="str">
        <f>VLOOKUP(E63,'LISTADO ATM'!$A$2:$C$895,3,0)</f>
        <v>SUR</v>
      </c>
      <c r="B63" s="116">
        <v>335765651</v>
      </c>
      <c r="C63" s="105">
        <v>44212.949826388889</v>
      </c>
      <c r="D63" s="104" t="s">
        <v>2189</v>
      </c>
      <c r="E63" s="100">
        <v>885</v>
      </c>
      <c r="F63" s="85" t="str">
        <f>VLOOKUP(E63,VIP!$A$2:$O11351,2,0)</f>
        <v>DRBR885</v>
      </c>
      <c r="G63" s="99" t="str">
        <f>VLOOKUP(E63,'LISTADO ATM'!$A$2:$B$894,2,0)</f>
        <v xml:space="preserve">ATM UNP Rancho Arriba </v>
      </c>
      <c r="H63" s="99" t="str">
        <f>VLOOKUP(E63,VIP!$A$2:$O16272,7,FALSE)</f>
        <v>Si</v>
      </c>
      <c r="I63" s="99" t="str">
        <f>VLOOKUP(E63,VIP!$A$2:$O8237,8,FALSE)</f>
        <v>Si</v>
      </c>
      <c r="J63" s="99" t="str">
        <f>VLOOKUP(E63,VIP!$A$2:$O8187,8,FALSE)</f>
        <v>Si</v>
      </c>
      <c r="K63" s="99" t="str">
        <f>VLOOKUP(E63,VIP!$A$2:$O11761,6,0)</f>
        <v>NO</v>
      </c>
      <c r="L63" s="110" t="s">
        <v>2254</v>
      </c>
      <c r="M63" s="107" t="s">
        <v>2519</v>
      </c>
      <c r="N63" s="106" t="s">
        <v>2481</v>
      </c>
      <c r="O63" s="104" t="s">
        <v>2483</v>
      </c>
      <c r="P63" s="104"/>
      <c r="Q63" s="124">
        <v>44214.383680555555</v>
      </c>
    </row>
    <row r="64" spans="1:17" ht="18" x14ac:dyDescent="0.25">
      <c r="A64" s="85" t="str">
        <f>VLOOKUP(E64,'LISTADO ATM'!$A$2:$C$895,3,0)</f>
        <v>DISTRITO NACIONAL</v>
      </c>
      <c r="B64" s="116">
        <v>335765662</v>
      </c>
      <c r="C64" s="105">
        <v>44213.346087962964</v>
      </c>
      <c r="D64" s="104" t="s">
        <v>2477</v>
      </c>
      <c r="E64" s="100">
        <v>410</v>
      </c>
      <c r="F64" s="85" t="str">
        <f>VLOOKUP(E64,VIP!$A$2:$O11374,2,0)</f>
        <v>DRBR410</v>
      </c>
      <c r="G64" s="99" t="str">
        <f>VLOOKUP(E64,'LISTADO ATM'!$A$2:$B$894,2,0)</f>
        <v xml:space="preserve">ATM Oficina Las Palmas de Herrera II </v>
      </c>
      <c r="H64" s="99" t="str">
        <f>VLOOKUP(E64,VIP!$A$2:$O16295,7,FALSE)</f>
        <v>Si</v>
      </c>
      <c r="I64" s="99" t="str">
        <f>VLOOKUP(E64,VIP!$A$2:$O8260,8,FALSE)</f>
        <v>Si</v>
      </c>
      <c r="J64" s="99" t="str">
        <f>VLOOKUP(E64,VIP!$A$2:$O8210,8,FALSE)</f>
        <v>Si</v>
      </c>
      <c r="K64" s="99" t="str">
        <f>VLOOKUP(E64,VIP!$A$2:$O11784,6,0)</f>
        <v>NO</v>
      </c>
      <c r="L64" s="110" t="s">
        <v>2430</v>
      </c>
      <c r="M64" s="107" t="s">
        <v>2519</v>
      </c>
      <c r="N64" s="106" t="s">
        <v>2481</v>
      </c>
      <c r="O64" s="104" t="s">
        <v>2482</v>
      </c>
      <c r="P64" s="104"/>
      <c r="Q64" s="124">
        <v>44214.612847222219</v>
      </c>
    </row>
    <row r="65" spans="1:17" ht="18" x14ac:dyDescent="0.25">
      <c r="A65" s="85" t="str">
        <f>VLOOKUP(E65,'LISTADO ATM'!$A$2:$C$895,3,0)</f>
        <v>DISTRITO NACIONAL</v>
      </c>
      <c r="B65" s="116">
        <v>335765664</v>
      </c>
      <c r="C65" s="105">
        <v>44213.349953703706</v>
      </c>
      <c r="D65" s="104" t="s">
        <v>2189</v>
      </c>
      <c r="E65" s="100">
        <v>85</v>
      </c>
      <c r="F65" s="85" t="str">
        <f>VLOOKUP(E65,VIP!$A$2:$O11372,2,0)</f>
        <v>DRBR085</v>
      </c>
      <c r="G65" s="99" t="str">
        <f>VLOOKUP(E65,'LISTADO ATM'!$A$2:$B$894,2,0)</f>
        <v xml:space="preserve">ATM Oficina San Isidro (Fuerza Aérea) </v>
      </c>
      <c r="H65" s="99" t="str">
        <f>VLOOKUP(E65,VIP!$A$2:$O16293,7,FALSE)</f>
        <v>Si</v>
      </c>
      <c r="I65" s="99" t="str">
        <f>VLOOKUP(E65,VIP!$A$2:$O8258,8,FALSE)</f>
        <v>Si</v>
      </c>
      <c r="J65" s="99" t="str">
        <f>VLOOKUP(E65,VIP!$A$2:$O8208,8,FALSE)</f>
        <v>Si</v>
      </c>
      <c r="K65" s="99" t="str">
        <f>VLOOKUP(E65,VIP!$A$2:$O11782,6,0)</f>
        <v>NO</v>
      </c>
      <c r="L65" s="110" t="s">
        <v>2463</v>
      </c>
      <c r="M65" s="107" t="s">
        <v>2519</v>
      </c>
      <c r="N65" s="106" t="s">
        <v>2481</v>
      </c>
      <c r="O65" s="104" t="s">
        <v>2483</v>
      </c>
      <c r="P65" s="104"/>
      <c r="Q65" s="124">
        <v>44214.671180555553</v>
      </c>
    </row>
    <row r="66" spans="1:17" ht="18" x14ac:dyDescent="0.25">
      <c r="A66" s="85" t="str">
        <f>VLOOKUP(E66,'LISTADO ATM'!$A$2:$C$895,3,0)</f>
        <v>NORTE</v>
      </c>
      <c r="B66" s="116">
        <v>335765665</v>
      </c>
      <c r="C66" s="105">
        <v>44213.351342592592</v>
      </c>
      <c r="D66" s="104" t="s">
        <v>2501</v>
      </c>
      <c r="E66" s="100">
        <v>4</v>
      </c>
      <c r="F66" s="85" t="str">
        <f>VLOOKUP(E66,VIP!$A$2:$O11371,2,0)</f>
        <v>DRBR004</v>
      </c>
      <c r="G66" s="99" t="str">
        <f>VLOOKUP(E66,'LISTADO ATM'!$A$2:$B$894,2,0)</f>
        <v>ATM Avenida Rivas</v>
      </c>
      <c r="H66" s="99" t="str">
        <f>VLOOKUP(E66,VIP!$A$2:$O16292,7,FALSE)</f>
        <v>Si</v>
      </c>
      <c r="I66" s="99" t="str">
        <f>VLOOKUP(E66,VIP!$A$2:$O8257,8,FALSE)</f>
        <v>Si</v>
      </c>
      <c r="J66" s="99" t="str">
        <f>VLOOKUP(E66,VIP!$A$2:$O8207,8,FALSE)</f>
        <v>Si</v>
      </c>
      <c r="K66" s="99" t="str">
        <f>VLOOKUP(E66,VIP!$A$2:$O11781,6,0)</f>
        <v>NO</v>
      </c>
      <c r="L66" s="110" t="s">
        <v>2466</v>
      </c>
      <c r="M66" s="107" t="s">
        <v>2519</v>
      </c>
      <c r="N66" s="106" t="s">
        <v>2481</v>
      </c>
      <c r="O66" s="104" t="s">
        <v>2499</v>
      </c>
      <c r="P66" s="104"/>
      <c r="Q66" s="124">
        <v>44214.662847222222</v>
      </c>
    </row>
    <row r="67" spans="1:17" ht="18" x14ac:dyDescent="0.25">
      <c r="A67" s="85" t="str">
        <f>VLOOKUP(E67,'LISTADO ATM'!$A$2:$C$895,3,0)</f>
        <v>DISTRITO NACIONAL</v>
      </c>
      <c r="B67" s="116">
        <v>335765668</v>
      </c>
      <c r="C67" s="105">
        <v>44213.356527777774</v>
      </c>
      <c r="D67" s="104" t="s">
        <v>2189</v>
      </c>
      <c r="E67" s="100">
        <v>355</v>
      </c>
      <c r="F67" s="85" t="str">
        <f>VLOOKUP(E67,VIP!$A$2:$O11368,2,0)</f>
        <v>DRBR355</v>
      </c>
      <c r="G67" s="99" t="str">
        <f>VLOOKUP(E67,'LISTADO ATM'!$A$2:$B$894,2,0)</f>
        <v xml:space="preserve">ATM UNP Metro II </v>
      </c>
      <c r="H67" s="99" t="str">
        <f>VLOOKUP(E67,VIP!$A$2:$O16289,7,FALSE)</f>
        <v>Si</v>
      </c>
      <c r="I67" s="99" t="str">
        <f>VLOOKUP(E67,VIP!$A$2:$O8254,8,FALSE)</f>
        <v>Si</v>
      </c>
      <c r="J67" s="99" t="str">
        <f>VLOOKUP(E67,VIP!$A$2:$O8204,8,FALSE)</f>
        <v>Si</v>
      </c>
      <c r="K67" s="99" t="str">
        <f>VLOOKUP(E67,VIP!$A$2:$O11778,6,0)</f>
        <v>SI</v>
      </c>
      <c r="L67" s="110" t="s">
        <v>2228</v>
      </c>
      <c r="M67" s="107" t="s">
        <v>2519</v>
      </c>
      <c r="N67" s="106" t="s">
        <v>2481</v>
      </c>
      <c r="O67" s="104" t="s">
        <v>2483</v>
      </c>
      <c r="P67" s="104"/>
      <c r="Q67" s="124">
        <v>44214.520486111112</v>
      </c>
    </row>
    <row r="68" spans="1:17" ht="18" x14ac:dyDescent="0.25">
      <c r="A68" s="85" t="str">
        <f>VLOOKUP(E68,'LISTADO ATM'!$A$2:$C$895,3,0)</f>
        <v>DISTRITO NACIONAL</v>
      </c>
      <c r="B68" s="116">
        <v>335765669</v>
      </c>
      <c r="C68" s="105">
        <v>44213.359976851854</v>
      </c>
      <c r="D68" s="104" t="s">
        <v>2189</v>
      </c>
      <c r="E68" s="100">
        <v>517</v>
      </c>
      <c r="F68" s="85" t="str">
        <f>VLOOKUP(E68,VIP!$A$2:$O11367,2,0)</f>
        <v>DRBR517</v>
      </c>
      <c r="G68" s="99" t="str">
        <f>VLOOKUP(E68,'LISTADO ATM'!$A$2:$B$894,2,0)</f>
        <v xml:space="preserve">ATM Autobanco Oficina Sans Soucí </v>
      </c>
      <c r="H68" s="99" t="str">
        <f>VLOOKUP(E68,VIP!$A$2:$O16288,7,FALSE)</f>
        <v>Si</v>
      </c>
      <c r="I68" s="99" t="str">
        <f>VLOOKUP(E68,VIP!$A$2:$O8253,8,FALSE)</f>
        <v>Si</v>
      </c>
      <c r="J68" s="99" t="str">
        <f>VLOOKUP(E68,VIP!$A$2:$O8203,8,FALSE)</f>
        <v>Si</v>
      </c>
      <c r="K68" s="99" t="str">
        <f>VLOOKUP(E68,VIP!$A$2:$O11777,6,0)</f>
        <v>SI</v>
      </c>
      <c r="L68" s="110" t="s">
        <v>2228</v>
      </c>
      <c r="M68" s="107" t="s">
        <v>2519</v>
      </c>
      <c r="N68" s="106" t="s">
        <v>2481</v>
      </c>
      <c r="O68" s="104" t="s">
        <v>2483</v>
      </c>
      <c r="P68" s="104"/>
      <c r="Q68" s="124">
        <v>44214.519791666666</v>
      </c>
    </row>
    <row r="69" spans="1:17" ht="18" x14ac:dyDescent="0.25">
      <c r="A69" s="85" t="str">
        <f>VLOOKUP(E69,'LISTADO ATM'!$A$2:$C$895,3,0)</f>
        <v>DISTRITO NACIONAL</v>
      </c>
      <c r="B69" s="116">
        <v>335765670</v>
      </c>
      <c r="C69" s="105">
        <v>44213.366388888891</v>
      </c>
      <c r="D69" s="104" t="s">
        <v>2189</v>
      </c>
      <c r="E69" s="100">
        <v>487</v>
      </c>
      <c r="F69" s="85" t="str">
        <f>VLOOKUP(E69,VIP!$A$2:$O11366,2,0)</f>
        <v>DRBR487</v>
      </c>
      <c r="G69" s="99" t="str">
        <f>VLOOKUP(E69,'LISTADO ATM'!$A$2:$B$894,2,0)</f>
        <v xml:space="preserve">ATM Olé Hainamosa </v>
      </c>
      <c r="H69" s="99" t="str">
        <f>VLOOKUP(E69,VIP!$A$2:$O16287,7,FALSE)</f>
        <v>Si</v>
      </c>
      <c r="I69" s="99" t="str">
        <f>VLOOKUP(E69,VIP!$A$2:$O8252,8,FALSE)</f>
        <v>Si</v>
      </c>
      <c r="J69" s="99" t="str">
        <f>VLOOKUP(E69,VIP!$A$2:$O8202,8,FALSE)</f>
        <v>Si</v>
      </c>
      <c r="K69" s="99" t="str">
        <f>VLOOKUP(E69,VIP!$A$2:$O11776,6,0)</f>
        <v>SI</v>
      </c>
      <c r="L69" s="110" t="s">
        <v>2228</v>
      </c>
      <c r="M69" s="109" t="s">
        <v>2473</v>
      </c>
      <c r="N69" s="106" t="s">
        <v>2481</v>
      </c>
      <c r="O69" s="104" t="s">
        <v>2483</v>
      </c>
      <c r="P69" s="104"/>
      <c r="Q69" s="109" t="s">
        <v>2228</v>
      </c>
    </row>
    <row r="70" spans="1:17" ht="18" x14ac:dyDescent="0.25">
      <c r="A70" s="85" t="str">
        <f>VLOOKUP(E70,'LISTADO ATM'!$A$2:$C$895,3,0)</f>
        <v>DISTRITO NACIONAL</v>
      </c>
      <c r="B70" s="116">
        <v>335765674</v>
      </c>
      <c r="C70" s="105">
        <v>44213.379305555558</v>
      </c>
      <c r="D70" s="104" t="s">
        <v>2189</v>
      </c>
      <c r="E70" s="100">
        <v>813</v>
      </c>
      <c r="F70" s="85" t="str">
        <f>VLOOKUP(E70,VIP!$A$2:$O11364,2,0)</f>
        <v>DRBR815</v>
      </c>
      <c r="G70" s="99" t="str">
        <f>VLOOKUP(E70,'LISTADO ATM'!$A$2:$B$894,2,0)</f>
        <v>ATM Occidental Mall</v>
      </c>
      <c r="H70" s="99" t="str">
        <f>VLOOKUP(E70,VIP!$A$2:$O16285,7,FALSE)</f>
        <v>Si</v>
      </c>
      <c r="I70" s="99" t="str">
        <f>VLOOKUP(E70,VIP!$A$2:$O8250,8,FALSE)</f>
        <v>Si</v>
      </c>
      <c r="J70" s="99" t="str">
        <f>VLOOKUP(E70,VIP!$A$2:$O8200,8,FALSE)</f>
        <v>Si</v>
      </c>
      <c r="K70" s="99" t="str">
        <f>VLOOKUP(E70,VIP!$A$2:$O11774,6,0)</f>
        <v>NO</v>
      </c>
      <c r="L70" s="110" t="s">
        <v>2463</v>
      </c>
      <c r="M70" s="107" t="s">
        <v>2519</v>
      </c>
      <c r="N70" s="106" t="s">
        <v>2481</v>
      </c>
      <c r="O70" s="104" t="s">
        <v>2483</v>
      </c>
      <c r="P70" s="104"/>
      <c r="Q70" s="124">
        <v>44214.45034722222</v>
      </c>
    </row>
    <row r="71" spans="1:17" ht="18" x14ac:dyDescent="0.25">
      <c r="A71" s="85" t="str">
        <f>VLOOKUP(E71,'LISTADO ATM'!$A$2:$C$895,3,0)</f>
        <v>NORTE</v>
      </c>
      <c r="B71" s="116">
        <v>335765675</v>
      </c>
      <c r="C71" s="105">
        <v>44213.383692129632</v>
      </c>
      <c r="D71" s="104" t="s">
        <v>2190</v>
      </c>
      <c r="E71" s="100">
        <v>142</v>
      </c>
      <c r="F71" s="85" t="str">
        <f>VLOOKUP(E71,VIP!$A$2:$O11363,2,0)</f>
        <v>DRBR142</v>
      </c>
      <c r="G71" s="99" t="str">
        <f>VLOOKUP(E71,'LISTADO ATM'!$A$2:$B$894,2,0)</f>
        <v xml:space="preserve">ATM Centro de Caja Galerías Bonao </v>
      </c>
      <c r="H71" s="99" t="str">
        <f>VLOOKUP(E71,VIP!$A$2:$O16284,7,FALSE)</f>
        <v>Si</v>
      </c>
      <c r="I71" s="99" t="str">
        <f>VLOOKUP(E71,VIP!$A$2:$O8249,8,FALSE)</f>
        <v>Si</v>
      </c>
      <c r="J71" s="99" t="str">
        <f>VLOOKUP(E71,VIP!$A$2:$O8199,8,FALSE)</f>
        <v>Si</v>
      </c>
      <c r="K71" s="99" t="str">
        <f>VLOOKUP(E71,VIP!$A$2:$O11773,6,0)</f>
        <v>SI</v>
      </c>
      <c r="L71" s="110" t="s">
        <v>2463</v>
      </c>
      <c r="M71" s="107" t="s">
        <v>2519</v>
      </c>
      <c r="N71" s="106" t="s">
        <v>2481</v>
      </c>
      <c r="O71" s="104" t="s">
        <v>2502</v>
      </c>
      <c r="P71" s="104"/>
      <c r="Q71" s="124">
        <v>44214.669791666667</v>
      </c>
    </row>
    <row r="72" spans="1:17" ht="18" x14ac:dyDescent="0.25">
      <c r="A72" s="85" t="str">
        <f>VLOOKUP(E72,'LISTADO ATM'!$A$2:$C$895,3,0)</f>
        <v>DISTRITO NACIONAL</v>
      </c>
      <c r="B72" s="116">
        <v>335765676</v>
      </c>
      <c r="C72" s="105">
        <v>44213.407326388886</v>
      </c>
      <c r="D72" s="104" t="s">
        <v>2477</v>
      </c>
      <c r="E72" s="100">
        <v>347</v>
      </c>
      <c r="F72" s="85" t="str">
        <f>VLOOKUP(E72,VIP!$A$2:$O11362,2,0)</f>
        <v>DRBR347</v>
      </c>
      <c r="G72" s="99" t="str">
        <f>VLOOKUP(E72,'LISTADO ATM'!$A$2:$B$894,2,0)</f>
        <v>ATM Patio de Colombia</v>
      </c>
      <c r="H72" s="99" t="str">
        <f>VLOOKUP(E72,VIP!$A$2:$O16283,7,FALSE)</f>
        <v>N/A</v>
      </c>
      <c r="I72" s="99" t="str">
        <f>VLOOKUP(E72,VIP!$A$2:$O8248,8,FALSE)</f>
        <v>N/A</v>
      </c>
      <c r="J72" s="99" t="str">
        <f>VLOOKUP(E72,VIP!$A$2:$O8198,8,FALSE)</f>
        <v>N/A</v>
      </c>
      <c r="K72" s="99" t="str">
        <f>VLOOKUP(E72,VIP!$A$2:$O11772,6,0)</f>
        <v>N/A</v>
      </c>
      <c r="L72" s="110" t="s">
        <v>2430</v>
      </c>
      <c r="M72" s="107" t="s">
        <v>2519</v>
      </c>
      <c r="N72" s="106" t="s">
        <v>2481</v>
      </c>
      <c r="O72" s="104" t="s">
        <v>2482</v>
      </c>
      <c r="P72" s="104"/>
      <c r="Q72" s="124">
        <v>44214.612847222219</v>
      </c>
    </row>
    <row r="73" spans="1:17" ht="18" x14ac:dyDescent="0.25">
      <c r="A73" s="85" t="str">
        <f>VLOOKUP(E73,'LISTADO ATM'!$A$2:$C$895,3,0)</f>
        <v>NORTE</v>
      </c>
      <c r="B73" s="116">
        <v>335765677</v>
      </c>
      <c r="C73" s="105">
        <v>44213.410277777781</v>
      </c>
      <c r="D73" s="104" t="s">
        <v>2501</v>
      </c>
      <c r="E73" s="100">
        <v>605</v>
      </c>
      <c r="F73" s="85" t="str">
        <f>VLOOKUP(E73,VIP!$A$2:$O11361,2,0)</f>
        <v>DRBR141</v>
      </c>
      <c r="G73" s="99" t="str">
        <f>VLOOKUP(E73,'LISTADO ATM'!$A$2:$B$894,2,0)</f>
        <v xml:space="preserve">ATM Oficina Bonao I </v>
      </c>
      <c r="H73" s="99" t="str">
        <f>VLOOKUP(E73,VIP!$A$2:$O16282,7,FALSE)</f>
        <v>Si</v>
      </c>
      <c r="I73" s="99" t="str">
        <f>VLOOKUP(E73,VIP!$A$2:$O8247,8,FALSE)</f>
        <v>Si</v>
      </c>
      <c r="J73" s="99" t="str">
        <f>VLOOKUP(E73,VIP!$A$2:$O8197,8,FALSE)</f>
        <v>Si</v>
      </c>
      <c r="K73" s="99" t="str">
        <f>VLOOKUP(E73,VIP!$A$2:$O11771,6,0)</f>
        <v>SI</v>
      </c>
      <c r="L73" s="110" t="s">
        <v>2430</v>
      </c>
      <c r="M73" s="107" t="s">
        <v>2519</v>
      </c>
      <c r="N73" s="106" t="s">
        <v>2481</v>
      </c>
      <c r="O73" s="104" t="s">
        <v>2499</v>
      </c>
      <c r="P73" s="104"/>
      <c r="Q73" s="124">
        <v>44214.667708333334</v>
      </c>
    </row>
    <row r="74" spans="1:17" ht="18" x14ac:dyDescent="0.25">
      <c r="A74" s="85" t="str">
        <f>VLOOKUP(E74,'LISTADO ATM'!$A$2:$C$895,3,0)</f>
        <v>NORTE</v>
      </c>
      <c r="B74" s="116">
        <v>335765678</v>
      </c>
      <c r="C74" s="105">
        <v>44213.413055555553</v>
      </c>
      <c r="D74" s="104" t="s">
        <v>2496</v>
      </c>
      <c r="E74" s="100">
        <v>333</v>
      </c>
      <c r="F74" s="85" t="str">
        <f>VLOOKUP(E74,VIP!$A$2:$O11360,2,0)</f>
        <v>DRBR333</v>
      </c>
      <c r="G74" s="99" t="str">
        <f>VLOOKUP(E74,'LISTADO ATM'!$A$2:$B$894,2,0)</f>
        <v>ATM Oficina Turey Maimón</v>
      </c>
      <c r="H74" s="99" t="str">
        <f>VLOOKUP(E74,VIP!$A$2:$O16281,7,FALSE)</f>
        <v>Si</v>
      </c>
      <c r="I74" s="99" t="str">
        <f>VLOOKUP(E74,VIP!$A$2:$O8246,8,FALSE)</f>
        <v>Si</v>
      </c>
      <c r="J74" s="99" t="str">
        <f>VLOOKUP(E74,VIP!$A$2:$O8196,8,FALSE)</f>
        <v>Si</v>
      </c>
      <c r="K74" s="99" t="str">
        <f>VLOOKUP(E74,VIP!$A$2:$O11770,6,0)</f>
        <v>NO</v>
      </c>
      <c r="L74" s="110" t="s">
        <v>2466</v>
      </c>
      <c r="M74" s="107" t="s">
        <v>2519</v>
      </c>
      <c r="N74" s="106" t="s">
        <v>2481</v>
      </c>
      <c r="O74" s="104" t="s">
        <v>2497</v>
      </c>
      <c r="P74" s="104"/>
      <c r="Q74" s="124">
        <v>44214.663541666669</v>
      </c>
    </row>
    <row r="75" spans="1:17" ht="18" x14ac:dyDescent="0.25">
      <c r="A75" s="85" t="str">
        <f>VLOOKUP(E75,'LISTADO ATM'!$A$2:$C$895,3,0)</f>
        <v>DISTRITO NACIONAL</v>
      </c>
      <c r="B75" s="116">
        <v>335765679</v>
      </c>
      <c r="C75" s="105">
        <v>44213.415370370371</v>
      </c>
      <c r="D75" s="104" t="s">
        <v>2477</v>
      </c>
      <c r="E75" s="100">
        <v>706</v>
      </c>
      <c r="F75" s="85" t="str">
        <f>VLOOKUP(E75,VIP!$A$2:$O11359,2,0)</f>
        <v>DRBR706</v>
      </c>
      <c r="G75" s="99" t="str">
        <f>VLOOKUP(E75,'LISTADO ATM'!$A$2:$B$894,2,0)</f>
        <v xml:space="preserve">ATM S/M Pristine </v>
      </c>
      <c r="H75" s="99" t="str">
        <f>VLOOKUP(E75,VIP!$A$2:$O16280,7,FALSE)</f>
        <v>Si</v>
      </c>
      <c r="I75" s="99" t="str">
        <f>VLOOKUP(E75,VIP!$A$2:$O8245,8,FALSE)</f>
        <v>Si</v>
      </c>
      <c r="J75" s="99" t="str">
        <f>VLOOKUP(E75,VIP!$A$2:$O8195,8,FALSE)</f>
        <v>Si</v>
      </c>
      <c r="K75" s="99" t="str">
        <f>VLOOKUP(E75,VIP!$A$2:$O11769,6,0)</f>
        <v>NO</v>
      </c>
      <c r="L75" s="110" t="s">
        <v>2430</v>
      </c>
      <c r="M75" s="107" t="s">
        <v>2519</v>
      </c>
      <c r="N75" s="106" t="s">
        <v>2481</v>
      </c>
      <c r="O75" s="104" t="s">
        <v>2482</v>
      </c>
      <c r="P75" s="104"/>
      <c r="Q75" s="124">
        <v>44214.61215277778</v>
      </c>
    </row>
    <row r="76" spans="1:17" ht="18" x14ac:dyDescent="0.25">
      <c r="A76" s="85" t="str">
        <f>VLOOKUP(E76,'LISTADO ATM'!$A$2:$C$895,3,0)</f>
        <v>NORTE</v>
      </c>
      <c r="B76" s="116">
        <v>335765681</v>
      </c>
      <c r="C76" s="105">
        <v>44213.419791666667</v>
      </c>
      <c r="D76" s="104" t="s">
        <v>2496</v>
      </c>
      <c r="E76" s="100">
        <v>157</v>
      </c>
      <c r="F76" s="85" t="str">
        <f>VLOOKUP(E76,VIP!$A$2:$O11358,2,0)</f>
        <v>DRBR157</v>
      </c>
      <c r="G76" s="99" t="str">
        <f>VLOOKUP(E76,'LISTADO ATM'!$A$2:$B$894,2,0)</f>
        <v xml:space="preserve">ATM Oficina Samaná </v>
      </c>
      <c r="H76" s="99" t="str">
        <f>VLOOKUP(E76,VIP!$A$2:$O16279,7,FALSE)</f>
        <v>Si</v>
      </c>
      <c r="I76" s="99" t="str">
        <f>VLOOKUP(E76,VIP!$A$2:$O8244,8,FALSE)</f>
        <v>Si</v>
      </c>
      <c r="J76" s="99" t="str">
        <f>VLOOKUP(E76,VIP!$A$2:$O8194,8,FALSE)</f>
        <v>Si</v>
      </c>
      <c r="K76" s="99" t="str">
        <f>VLOOKUP(E76,VIP!$A$2:$O11768,6,0)</f>
        <v>SI</v>
      </c>
      <c r="L76" s="110" t="s">
        <v>2430</v>
      </c>
      <c r="M76" s="107" t="s">
        <v>2519</v>
      </c>
      <c r="N76" s="106" t="s">
        <v>2481</v>
      </c>
      <c r="O76" s="104" t="s">
        <v>2497</v>
      </c>
      <c r="P76" s="104"/>
      <c r="Q76" s="124">
        <v>44214.380902777775</v>
      </c>
    </row>
    <row r="77" spans="1:17" ht="18" x14ac:dyDescent="0.25">
      <c r="A77" s="85" t="str">
        <f>VLOOKUP(E77,'LISTADO ATM'!$A$2:$C$895,3,0)</f>
        <v>DISTRITO NACIONAL</v>
      </c>
      <c r="B77" s="116">
        <v>335765682</v>
      </c>
      <c r="C77" s="105">
        <v>44213.424722222226</v>
      </c>
      <c r="D77" s="104" t="s">
        <v>2477</v>
      </c>
      <c r="E77" s="100">
        <v>298</v>
      </c>
      <c r="F77" s="85" t="str">
        <f>VLOOKUP(E77,VIP!$A$2:$O11357,2,0)</f>
        <v>DRBR298</v>
      </c>
      <c r="G77" s="99" t="str">
        <f>VLOOKUP(E77,'LISTADO ATM'!$A$2:$B$894,2,0)</f>
        <v xml:space="preserve">ATM S/M Aprezio Engombe </v>
      </c>
      <c r="H77" s="99" t="str">
        <f>VLOOKUP(E77,VIP!$A$2:$O16278,7,FALSE)</f>
        <v>Si</v>
      </c>
      <c r="I77" s="99" t="str">
        <f>VLOOKUP(E77,VIP!$A$2:$O8243,8,FALSE)</f>
        <v>Si</v>
      </c>
      <c r="J77" s="99" t="str">
        <f>VLOOKUP(E77,VIP!$A$2:$O8193,8,FALSE)</f>
        <v>Si</v>
      </c>
      <c r="K77" s="99" t="str">
        <f>VLOOKUP(E77,VIP!$A$2:$O11767,6,0)</f>
        <v>NO</v>
      </c>
      <c r="L77" s="110" t="s">
        <v>2466</v>
      </c>
      <c r="M77" s="109" t="s">
        <v>2473</v>
      </c>
      <c r="N77" s="106" t="s">
        <v>2481</v>
      </c>
      <c r="O77" s="104" t="s">
        <v>2482</v>
      </c>
      <c r="P77" s="104"/>
      <c r="Q77" s="109" t="s">
        <v>2466</v>
      </c>
    </row>
    <row r="78" spans="1:17" ht="18" x14ac:dyDescent="0.25">
      <c r="A78" s="85" t="str">
        <f>VLOOKUP(E78,'LISTADO ATM'!$A$2:$C$895,3,0)</f>
        <v>SUR</v>
      </c>
      <c r="B78" s="116">
        <v>335765683</v>
      </c>
      <c r="C78" s="105">
        <v>44213.427881944444</v>
      </c>
      <c r="D78" s="104" t="s">
        <v>2477</v>
      </c>
      <c r="E78" s="100">
        <v>512</v>
      </c>
      <c r="F78" s="85" t="str">
        <f>VLOOKUP(E78,VIP!$A$2:$O11356,2,0)</f>
        <v>DRBR512</v>
      </c>
      <c r="G78" s="99" t="str">
        <f>VLOOKUP(E78,'LISTADO ATM'!$A$2:$B$894,2,0)</f>
        <v>ATM Plaza Jesús Ferreira</v>
      </c>
      <c r="H78" s="99" t="str">
        <f>VLOOKUP(E78,VIP!$A$2:$O16277,7,FALSE)</f>
        <v>N/A</v>
      </c>
      <c r="I78" s="99" t="str">
        <f>VLOOKUP(E78,VIP!$A$2:$O8242,8,FALSE)</f>
        <v>N/A</v>
      </c>
      <c r="J78" s="99" t="str">
        <f>VLOOKUP(E78,VIP!$A$2:$O8192,8,FALSE)</f>
        <v>N/A</v>
      </c>
      <c r="K78" s="99" t="str">
        <f>VLOOKUP(E78,VIP!$A$2:$O11766,6,0)</f>
        <v>N/A</v>
      </c>
      <c r="L78" s="110" t="s">
        <v>2430</v>
      </c>
      <c r="M78" s="107" t="s">
        <v>2519</v>
      </c>
      <c r="N78" s="106" t="s">
        <v>2481</v>
      </c>
      <c r="O78" s="104" t="s">
        <v>2482</v>
      </c>
      <c r="P78" s="104"/>
      <c r="Q78" s="124">
        <v>44214.614236111112</v>
      </c>
    </row>
    <row r="79" spans="1:17" ht="18" x14ac:dyDescent="0.25">
      <c r="A79" s="85" t="str">
        <f>VLOOKUP(E79,'LISTADO ATM'!$A$2:$C$895,3,0)</f>
        <v>DISTRITO NACIONAL</v>
      </c>
      <c r="B79" s="116">
        <v>335765684</v>
      </c>
      <c r="C79" s="105">
        <v>44213.43304398148</v>
      </c>
      <c r="D79" s="104" t="s">
        <v>2477</v>
      </c>
      <c r="E79" s="100">
        <v>721</v>
      </c>
      <c r="F79" s="85" t="str">
        <f>VLOOKUP(E79,VIP!$A$2:$O11355,2,0)</f>
        <v>DRBR23A</v>
      </c>
      <c r="G79" s="99" t="str">
        <f>VLOOKUP(E79,'LISTADO ATM'!$A$2:$B$894,2,0)</f>
        <v xml:space="preserve">ATM Oficina Charles de Gaulle II </v>
      </c>
      <c r="H79" s="99" t="str">
        <f>VLOOKUP(E79,VIP!$A$2:$O16276,7,FALSE)</f>
        <v>Si</v>
      </c>
      <c r="I79" s="99" t="str">
        <f>VLOOKUP(E79,VIP!$A$2:$O8241,8,FALSE)</f>
        <v>Si</v>
      </c>
      <c r="J79" s="99" t="str">
        <f>VLOOKUP(E79,VIP!$A$2:$O8191,8,FALSE)</f>
        <v>Si</v>
      </c>
      <c r="K79" s="99" t="str">
        <f>VLOOKUP(E79,VIP!$A$2:$O11765,6,0)</f>
        <v>NO</v>
      </c>
      <c r="L79" s="110" t="s">
        <v>2430</v>
      </c>
      <c r="M79" s="107" t="s">
        <v>2519</v>
      </c>
      <c r="N79" s="106" t="s">
        <v>2481</v>
      </c>
      <c r="O79" s="104" t="s">
        <v>2482</v>
      </c>
      <c r="P79" s="104"/>
      <c r="Q79" s="124">
        <v>44214.667708333334</v>
      </c>
    </row>
    <row r="80" spans="1:17" ht="18" x14ac:dyDescent="0.25">
      <c r="A80" s="85" t="str">
        <f>VLOOKUP(E80,'LISTADO ATM'!$A$2:$C$895,3,0)</f>
        <v>DISTRITO NACIONAL</v>
      </c>
      <c r="B80" s="116">
        <v>335765685</v>
      </c>
      <c r="C80" s="105">
        <v>44213.435393518521</v>
      </c>
      <c r="D80" s="104" t="s">
        <v>2189</v>
      </c>
      <c r="E80" s="100">
        <v>541</v>
      </c>
      <c r="F80" s="85" t="str">
        <f>VLOOKUP(E80,VIP!$A$2:$O11354,2,0)</f>
        <v>DRBR541</v>
      </c>
      <c r="G80" s="99" t="str">
        <f>VLOOKUP(E80,'LISTADO ATM'!$A$2:$B$894,2,0)</f>
        <v xml:space="preserve">ATM Oficina Sambil II </v>
      </c>
      <c r="H80" s="99" t="str">
        <f>VLOOKUP(E80,VIP!$A$2:$O16275,7,FALSE)</f>
        <v>Si</v>
      </c>
      <c r="I80" s="99" t="str">
        <f>VLOOKUP(E80,VIP!$A$2:$O8240,8,FALSE)</f>
        <v>Si</v>
      </c>
      <c r="J80" s="99" t="str">
        <f>VLOOKUP(E80,VIP!$A$2:$O8190,8,FALSE)</f>
        <v>Si</v>
      </c>
      <c r="K80" s="99" t="str">
        <f>VLOOKUP(E80,VIP!$A$2:$O11764,6,0)</f>
        <v>SI</v>
      </c>
      <c r="L80" s="110" t="s">
        <v>2463</v>
      </c>
      <c r="M80" s="107" t="s">
        <v>2519</v>
      </c>
      <c r="N80" s="106" t="s">
        <v>2481</v>
      </c>
      <c r="O80" s="104" t="s">
        <v>2483</v>
      </c>
      <c r="P80" s="104"/>
      <c r="Q80" s="124">
        <v>44214.620486111111</v>
      </c>
    </row>
    <row r="81" spans="1:17" ht="18" x14ac:dyDescent="0.25">
      <c r="A81" s="85" t="str">
        <f>VLOOKUP(E81,'LISTADO ATM'!$A$2:$C$895,3,0)</f>
        <v>SUR</v>
      </c>
      <c r="B81" s="116">
        <v>335765692</v>
      </c>
      <c r="C81" s="105">
        <v>44213.48238425926</v>
      </c>
      <c r="D81" s="104" t="s">
        <v>2189</v>
      </c>
      <c r="E81" s="100">
        <v>342</v>
      </c>
      <c r="F81" s="85" t="str">
        <f>VLOOKUP(E81,VIP!$A$2:$O11402,2,0)</f>
        <v>DRBR342</v>
      </c>
      <c r="G81" s="99" t="str">
        <f>VLOOKUP(E81,'LISTADO ATM'!$A$2:$B$894,2,0)</f>
        <v>ATM Oficina Obras Públicas Azua</v>
      </c>
      <c r="H81" s="99" t="str">
        <f>VLOOKUP(E81,VIP!$A$2:$O16323,7,FALSE)</f>
        <v>Si</v>
      </c>
      <c r="I81" s="99" t="str">
        <f>VLOOKUP(E81,VIP!$A$2:$O8288,8,FALSE)</f>
        <v>Si</v>
      </c>
      <c r="J81" s="99" t="str">
        <f>VLOOKUP(E81,VIP!$A$2:$O8238,8,FALSE)</f>
        <v>Si</v>
      </c>
      <c r="K81" s="99" t="str">
        <f>VLOOKUP(E81,VIP!$A$2:$O11812,6,0)</f>
        <v>SI</v>
      </c>
      <c r="L81" s="110" t="s">
        <v>2463</v>
      </c>
      <c r="M81" s="107" t="s">
        <v>2519</v>
      </c>
      <c r="N81" s="106" t="s">
        <v>2481</v>
      </c>
      <c r="O81" s="104" t="s">
        <v>2483</v>
      </c>
      <c r="P81" s="104"/>
      <c r="Q81" s="124">
        <v>44214.389930555553</v>
      </c>
    </row>
    <row r="82" spans="1:17" ht="18" x14ac:dyDescent="0.25">
      <c r="A82" s="85" t="str">
        <f>VLOOKUP(E82,'LISTADO ATM'!$A$2:$C$895,3,0)</f>
        <v>NORTE</v>
      </c>
      <c r="B82" s="116">
        <v>335765693</v>
      </c>
      <c r="C82" s="105">
        <v>44213.484363425923</v>
      </c>
      <c r="D82" s="104" t="s">
        <v>2190</v>
      </c>
      <c r="E82" s="100">
        <v>304</v>
      </c>
      <c r="F82" s="85" t="str">
        <f>VLOOKUP(E82,VIP!$A$2:$O11401,2,0)</f>
        <v>DRBR304</v>
      </c>
      <c r="G82" s="99" t="str">
        <f>VLOOKUP(E82,'LISTADO ATM'!$A$2:$B$894,2,0)</f>
        <v xml:space="preserve">ATM Multicentro La Sirena Estrella Sadhala </v>
      </c>
      <c r="H82" s="99" t="str">
        <f>VLOOKUP(E82,VIP!$A$2:$O16322,7,FALSE)</f>
        <v>Si</v>
      </c>
      <c r="I82" s="99" t="str">
        <f>VLOOKUP(E82,VIP!$A$2:$O8287,8,FALSE)</f>
        <v>Si</v>
      </c>
      <c r="J82" s="99" t="str">
        <f>VLOOKUP(E82,VIP!$A$2:$O8237,8,FALSE)</f>
        <v>Si</v>
      </c>
      <c r="K82" s="99" t="str">
        <f>VLOOKUP(E82,VIP!$A$2:$O11811,6,0)</f>
        <v>NO</v>
      </c>
      <c r="L82" s="110" t="s">
        <v>2463</v>
      </c>
      <c r="M82" s="107" t="s">
        <v>2519</v>
      </c>
      <c r="N82" s="106" t="s">
        <v>2481</v>
      </c>
      <c r="O82" s="104" t="s">
        <v>2502</v>
      </c>
      <c r="P82" s="104"/>
      <c r="Q82" s="124">
        <v>44214.621874999997</v>
      </c>
    </row>
    <row r="83" spans="1:17" ht="18" x14ac:dyDescent="0.25">
      <c r="A83" s="85" t="str">
        <f>VLOOKUP(E83,'LISTADO ATM'!$A$2:$C$895,3,0)</f>
        <v>DISTRITO NACIONAL</v>
      </c>
      <c r="B83" s="116">
        <v>335765694</v>
      </c>
      <c r="C83" s="105">
        <v>44213.491018518522</v>
      </c>
      <c r="D83" s="104" t="s">
        <v>2189</v>
      </c>
      <c r="E83" s="100">
        <v>966</v>
      </c>
      <c r="F83" s="85" t="str">
        <f>VLOOKUP(E83,VIP!$A$2:$O11400,2,0)</f>
        <v>DRBR966</v>
      </c>
      <c r="G83" s="99" t="str">
        <f>VLOOKUP(E83,'LISTADO ATM'!$A$2:$B$894,2,0)</f>
        <v>ATM Centro Medico Real</v>
      </c>
      <c r="H83" s="99" t="str">
        <f>VLOOKUP(E83,VIP!$A$2:$O16321,7,FALSE)</f>
        <v>Si</v>
      </c>
      <c r="I83" s="99" t="str">
        <f>VLOOKUP(E83,VIP!$A$2:$O8286,8,FALSE)</f>
        <v>Si</v>
      </c>
      <c r="J83" s="99" t="str">
        <f>VLOOKUP(E83,VIP!$A$2:$O8236,8,FALSE)</f>
        <v>Si</v>
      </c>
      <c r="K83" s="99" t="str">
        <f>VLOOKUP(E83,VIP!$A$2:$O11810,6,0)</f>
        <v>NO</v>
      </c>
      <c r="L83" s="110" t="s">
        <v>2228</v>
      </c>
      <c r="M83" s="107" t="s">
        <v>2519</v>
      </c>
      <c r="N83" s="106" t="s">
        <v>2481</v>
      </c>
      <c r="O83" s="104" t="s">
        <v>2483</v>
      </c>
      <c r="P83" s="104"/>
      <c r="Q83" s="124">
        <v>44214.521180555559</v>
      </c>
    </row>
    <row r="84" spans="1:17" ht="18" x14ac:dyDescent="0.25">
      <c r="A84" s="85" t="str">
        <f>VLOOKUP(E84,'LISTADO ATM'!$A$2:$C$895,3,0)</f>
        <v>SUR</v>
      </c>
      <c r="B84" s="116">
        <v>335765698</v>
      </c>
      <c r="C84" s="105">
        <v>44213.503611111111</v>
      </c>
      <c r="D84" s="104" t="s">
        <v>2496</v>
      </c>
      <c r="E84" s="100">
        <v>45</v>
      </c>
      <c r="F84" s="85" t="str">
        <f>VLOOKUP(E84,VIP!$A$2:$O11398,2,0)</f>
        <v>DRBR045</v>
      </c>
      <c r="G84" s="99" t="str">
        <f>VLOOKUP(E84,'LISTADO ATM'!$A$2:$B$894,2,0)</f>
        <v xml:space="preserve">ATM Oficina Tamayo </v>
      </c>
      <c r="H84" s="99" t="str">
        <f>VLOOKUP(E84,VIP!$A$2:$O16319,7,FALSE)</f>
        <v>Si</v>
      </c>
      <c r="I84" s="99" t="str">
        <f>VLOOKUP(E84,VIP!$A$2:$O8284,8,FALSE)</f>
        <v>Si</v>
      </c>
      <c r="J84" s="99" t="str">
        <f>VLOOKUP(E84,VIP!$A$2:$O8234,8,FALSE)</f>
        <v>Si</v>
      </c>
      <c r="K84" s="99" t="str">
        <f>VLOOKUP(E84,VIP!$A$2:$O11808,6,0)</f>
        <v>SI</v>
      </c>
      <c r="L84" s="110" t="s">
        <v>2430</v>
      </c>
      <c r="M84" s="107" t="s">
        <v>2519</v>
      </c>
      <c r="N84" s="106" t="s">
        <v>2481</v>
      </c>
      <c r="O84" s="104" t="s">
        <v>2497</v>
      </c>
      <c r="P84" s="104"/>
      <c r="Q84" s="124">
        <v>44214.614930555559</v>
      </c>
    </row>
    <row r="85" spans="1:17" ht="18" x14ac:dyDescent="0.25">
      <c r="A85" s="85" t="str">
        <f>VLOOKUP(E85,'LISTADO ATM'!$A$2:$C$895,3,0)</f>
        <v>NORTE</v>
      </c>
      <c r="B85" s="116">
        <v>335765699</v>
      </c>
      <c r="C85" s="105">
        <v>44213.512071759258</v>
      </c>
      <c r="D85" s="104" t="s">
        <v>2501</v>
      </c>
      <c r="E85" s="100">
        <v>383</v>
      </c>
      <c r="F85" s="85" t="str">
        <f>VLOOKUP(E85,VIP!$A$2:$O11397,2,0)</f>
        <v>DRBR383</v>
      </c>
      <c r="G85" s="99" t="str">
        <f>VLOOKUP(E85,'LISTADO ATM'!$A$2:$B$894,2,0)</f>
        <v>ATM S/M Daniel (Dajabón)</v>
      </c>
      <c r="H85" s="99" t="str">
        <f>VLOOKUP(E85,VIP!$A$2:$O16318,7,FALSE)</f>
        <v>N/A</v>
      </c>
      <c r="I85" s="99" t="str">
        <f>VLOOKUP(E85,VIP!$A$2:$O8283,8,FALSE)</f>
        <v>N/A</v>
      </c>
      <c r="J85" s="99" t="str">
        <f>VLOOKUP(E85,VIP!$A$2:$O8233,8,FALSE)</f>
        <v>N/A</v>
      </c>
      <c r="K85" s="99" t="str">
        <f>VLOOKUP(E85,VIP!$A$2:$O11807,6,0)</f>
        <v>N/A</v>
      </c>
      <c r="L85" s="110" t="s">
        <v>2466</v>
      </c>
      <c r="M85" s="107" t="s">
        <v>2519</v>
      </c>
      <c r="N85" s="106" t="s">
        <v>2481</v>
      </c>
      <c r="O85" s="104" t="s">
        <v>2499</v>
      </c>
      <c r="P85" s="104"/>
      <c r="Q85" s="124">
        <v>44214.446180555555</v>
      </c>
    </row>
    <row r="86" spans="1:17" ht="18" x14ac:dyDescent="0.25">
      <c r="A86" s="85" t="str">
        <f>VLOOKUP(E86,'LISTADO ATM'!$A$2:$C$895,3,0)</f>
        <v>DISTRITO NACIONAL</v>
      </c>
      <c r="B86" s="116">
        <v>335765701</v>
      </c>
      <c r="C86" s="105">
        <v>44213.514016203706</v>
      </c>
      <c r="D86" s="104" t="s">
        <v>2496</v>
      </c>
      <c r="E86" s="100">
        <v>567</v>
      </c>
      <c r="F86" s="85" t="str">
        <f>VLOOKUP(E86,VIP!$A$2:$O11396,2,0)</f>
        <v>DRBR015</v>
      </c>
      <c r="G86" s="99" t="str">
        <f>VLOOKUP(E86,'LISTADO ATM'!$A$2:$B$894,2,0)</f>
        <v xml:space="preserve">ATM Oficina Máximo Gómez </v>
      </c>
      <c r="H86" s="99" t="str">
        <f>VLOOKUP(E86,VIP!$A$2:$O16317,7,FALSE)</f>
        <v>Si</v>
      </c>
      <c r="I86" s="99" t="str">
        <f>VLOOKUP(E86,VIP!$A$2:$O8282,8,FALSE)</f>
        <v>Si</v>
      </c>
      <c r="J86" s="99" t="str">
        <f>VLOOKUP(E86,VIP!$A$2:$O8232,8,FALSE)</f>
        <v>Si</v>
      </c>
      <c r="K86" s="99" t="str">
        <f>VLOOKUP(E86,VIP!$A$2:$O11806,6,0)</f>
        <v>NO</v>
      </c>
      <c r="L86" s="110" t="s">
        <v>2466</v>
      </c>
      <c r="M86" s="107" t="s">
        <v>2519</v>
      </c>
      <c r="N86" s="106" t="s">
        <v>2481</v>
      </c>
      <c r="O86" s="104" t="s">
        <v>2497</v>
      </c>
      <c r="P86" s="104"/>
      <c r="Q86" s="124">
        <v>44214.664930555555</v>
      </c>
    </row>
    <row r="87" spans="1:17" ht="18" x14ac:dyDescent="0.25">
      <c r="A87" s="85" t="str">
        <f>VLOOKUP(E87,'LISTADO ATM'!$A$2:$C$895,3,0)</f>
        <v>ESTE</v>
      </c>
      <c r="B87" s="116">
        <v>335765706</v>
      </c>
      <c r="C87" s="105">
        <v>44213.554988425924</v>
      </c>
      <c r="D87" s="104" t="s">
        <v>2477</v>
      </c>
      <c r="E87" s="100">
        <v>838</v>
      </c>
      <c r="F87" s="85" t="str">
        <f>VLOOKUP(E87,VIP!$A$2:$O11395,2,0)</f>
        <v>DRBR838</v>
      </c>
      <c r="G87" s="99" t="str">
        <f>VLOOKUP(E87,'LISTADO ATM'!$A$2:$B$894,2,0)</f>
        <v xml:space="preserve">ATM UNP Consuelo </v>
      </c>
      <c r="H87" s="99" t="str">
        <f>VLOOKUP(E87,VIP!$A$2:$O16316,7,FALSE)</f>
        <v>Si</v>
      </c>
      <c r="I87" s="99" t="str">
        <f>VLOOKUP(E87,VIP!$A$2:$O8281,8,FALSE)</f>
        <v>Si</v>
      </c>
      <c r="J87" s="99" t="str">
        <f>VLOOKUP(E87,VIP!$A$2:$O8231,8,FALSE)</f>
        <v>Si</v>
      </c>
      <c r="K87" s="99" t="str">
        <f>VLOOKUP(E87,VIP!$A$2:$O11805,6,0)</f>
        <v>NO</v>
      </c>
      <c r="L87" s="110" t="s">
        <v>2430</v>
      </c>
      <c r="M87" s="107" t="s">
        <v>2519</v>
      </c>
      <c r="N87" s="106" t="s">
        <v>2481</v>
      </c>
      <c r="O87" s="104" t="s">
        <v>2482</v>
      </c>
      <c r="P87" s="104"/>
      <c r="Q87" s="124">
        <v>44214.609375</v>
      </c>
    </row>
    <row r="88" spans="1:17" ht="18" x14ac:dyDescent="0.25">
      <c r="A88" s="85" t="str">
        <f>VLOOKUP(E88,'LISTADO ATM'!$A$2:$C$895,3,0)</f>
        <v>NORTE</v>
      </c>
      <c r="B88" s="116">
        <v>335765707</v>
      </c>
      <c r="C88" s="105">
        <v>44213.556504629632</v>
      </c>
      <c r="D88" s="104" t="s">
        <v>2496</v>
      </c>
      <c r="E88" s="100">
        <v>857</v>
      </c>
      <c r="F88" s="85" t="str">
        <f>VLOOKUP(E88,VIP!$A$2:$O11394,2,0)</f>
        <v>DRBR857</v>
      </c>
      <c r="G88" s="99" t="str">
        <f>VLOOKUP(E88,'LISTADO ATM'!$A$2:$B$894,2,0)</f>
        <v xml:space="preserve">ATM Oficina Los Alamos </v>
      </c>
      <c r="H88" s="99" t="str">
        <f>VLOOKUP(E88,VIP!$A$2:$O16315,7,FALSE)</f>
        <v>Si</v>
      </c>
      <c r="I88" s="99" t="str">
        <f>VLOOKUP(E88,VIP!$A$2:$O8280,8,FALSE)</f>
        <v>Si</v>
      </c>
      <c r="J88" s="99" t="str">
        <f>VLOOKUP(E88,VIP!$A$2:$O8230,8,FALSE)</f>
        <v>Si</v>
      </c>
      <c r="K88" s="99" t="str">
        <f>VLOOKUP(E88,VIP!$A$2:$O11804,6,0)</f>
        <v>NO</v>
      </c>
      <c r="L88" s="110" t="s">
        <v>2430</v>
      </c>
      <c r="M88" s="107" t="s">
        <v>2519</v>
      </c>
      <c r="N88" s="106" t="s">
        <v>2481</v>
      </c>
      <c r="O88" s="104" t="s">
        <v>2497</v>
      </c>
      <c r="P88" s="104"/>
      <c r="Q88" s="124">
        <v>44214.753472222219</v>
      </c>
    </row>
    <row r="89" spans="1:17" ht="18" x14ac:dyDescent="0.25">
      <c r="A89" s="85" t="str">
        <f>VLOOKUP(E89,'LISTADO ATM'!$A$2:$C$895,3,0)</f>
        <v>DISTRITO NACIONAL</v>
      </c>
      <c r="B89" s="116">
        <v>335765708</v>
      </c>
      <c r="C89" s="105">
        <v>44213.559953703705</v>
      </c>
      <c r="D89" s="104" t="s">
        <v>2477</v>
      </c>
      <c r="E89" s="100">
        <v>875</v>
      </c>
      <c r="F89" s="85" t="str">
        <f>VLOOKUP(E89,VIP!$A$2:$O11393,2,0)</f>
        <v>DRBR875</v>
      </c>
      <c r="G89" s="99" t="str">
        <f>VLOOKUP(E89,'LISTADO ATM'!$A$2:$B$894,2,0)</f>
        <v xml:space="preserve">ATM Texaco Aut. Duarte KM 14 1/2 (Los Alcarrizos) </v>
      </c>
      <c r="H89" s="99" t="str">
        <f>VLOOKUP(E89,VIP!$A$2:$O16314,7,FALSE)</f>
        <v>Si</v>
      </c>
      <c r="I89" s="99" t="str">
        <f>VLOOKUP(E89,VIP!$A$2:$O8279,8,FALSE)</f>
        <v>Si</v>
      </c>
      <c r="J89" s="99" t="str">
        <f>VLOOKUP(E89,VIP!$A$2:$O8229,8,FALSE)</f>
        <v>Si</v>
      </c>
      <c r="K89" s="99" t="str">
        <f>VLOOKUP(E89,VIP!$A$2:$O11803,6,0)</f>
        <v>NO</v>
      </c>
      <c r="L89" s="110" t="s">
        <v>2430</v>
      </c>
      <c r="M89" s="107" t="s">
        <v>2519</v>
      </c>
      <c r="N89" s="106" t="s">
        <v>2481</v>
      </c>
      <c r="O89" s="104" t="s">
        <v>2482</v>
      </c>
      <c r="P89" s="104"/>
      <c r="Q89" s="124">
        <v>44214.72152777778</v>
      </c>
    </row>
    <row r="90" spans="1:17" ht="18" x14ac:dyDescent="0.25">
      <c r="A90" s="85" t="str">
        <f>VLOOKUP(E90,'LISTADO ATM'!$A$2:$C$895,3,0)</f>
        <v>ESTE</v>
      </c>
      <c r="B90" s="116">
        <v>335765709</v>
      </c>
      <c r="C90" s="105">
        <v>44213.566365740742</v>
      </c>
      <c r="D90" s="104" t="s">
        <v>2477</v>
      </c>
      <c r="E90" s="100">
        <v>159</v>
      </c>
      <c r="F90" s="85" t="str">
        <f>VLOOKUP(E90,VIP!$A$2:$O11392,2,0)</f>
        <v>DRBR159</v>
      </c>
      <c r="G90" s="99" t="str">
        <f>VLOOKUP(E90,'LISTADO ATM'!$A$2:$B$894,2,0)</f>
        <v xml:space="preserve">ATM Hotel Dreams Bayahibe I </v>
      </c>
      <c r="H90" s="99" t="str">
        <f>VLOOKUP(E90,VIP!$A$2:$O16313,7,FALSE)</f>
        <v>Si</v>
      </c>
      <c r="I90" s="99" t="str">
        <f>VLOOKUP(E90,VIP!$A$2:$O8278,8,FALSE)</f>
        <v>Si</v>
      </c>
      <c r="J90" s="99" t="str">
        <f>VLOOKUP(E90,VIP!$A$2:$O8228,8,FALSE)</f>
        <v>Si</v>
      </c>
      <c r="K90" s="99" t="str">
        <f>VLOOKUP(E90,VIP!$A$2:$O11802,6,0)</f>
        <v>NO</v>
      </c>
      <c r="L90" s="110" t="s">
        <v>2466</v>
      </c>
      <c r="M90" s="107" t="s">
        <v>2519</v>
      </c>
      <c r="N90" s="106" t="s">
        <v>2481</v>
      </c>
      <c r="O90" s="104" t="s">
        <v>2482</v>
      </c>
      <c r="P90" s="104"/>
      <c r="Q90" s="124">
        <v>44214.59270833333</v>
      </c>
    </row>
    <row r="91" spans="1:17" ht="18" x14ac:dyDescent="0.25">
      <c r="A91" s="85" t="str">
        <f>VLOOKUP(E91,'LISTADO ATM'!$A$2:$C$895,3,0)</f>
        <v>NORTE</v>
      </c>
      <c r="B91" s="116">
        <v>335765710</v>
      </c>
      <c r="C91" s="105">
        <v>44213.568854166668</v>
      </c>
      <c r="D91" s="104" t="s">
        <v>2501</v>
      </c>
      <c r="E91" s="100">
        <v>189</v>
      </c>
      <c r="F91" s="85" t="str">
        <f>VLOOKUP(E91,VIP!$A$2:$O11391,2,0)</f>
        <v>DRBR189</v>
      </c>
      <c r="G91" s="99" t="str">
        <f>VLOOKUP(E91,'LISTADO ATM'!$A$2:$B$894,2,0)</f>
        <v xml:space="preserve">ATM Comando Regional Cibao Central P.N. </v>
      </c>
      <c r="H91" s="99" t="str">
        <f>VLOOKUP(E91,VIP!$A$2:$O16312,7,FALSE)</f>
        <v>Si</v>
      </c>
      <c r="I91" s="99" t="str">
        <f>VLOOKUP(E91,VIP!$A$2:$O8277,8,FALSE)</f>
        <v>Si</v>
      </c>
      <c r="J91" s="99" t="str">
        <f>VLOOKUP(E91,VIP!$A$2:$O8227,8,FALSE)</f>
        <v>Si</v>
      </c>
      <c r="K91" s="99" t="str">
        <f>VLOOKUP(E91,VIP!$A$2:$O11801,6,0)</f>
        <v>NO</v>
      </c>
      <c r="L91" s="110" t="s">
        <v>2430</v>
      </c>
      <c r="M91" s="107" t="s">
        <v>2519</v>
      </c>
      <c r="N91" s="106" t="s">
        <v>2481</v>
      </c>
      <c r="O91" s="104" t="s">
        <v>2499</v>
      </c>
      <c r="P91" s="104"/>
      <c r="Q91" s="124">
        <v>44214.452430555553</v>
      </c>
    </row>
    <row r="92" spans="1:17" ht="18" x14ac:dyDescent="0.25">
      <c r="A92" s="85" t="str">
        <f>VLOOKUP(E92,'LISTADO ATM'!$A$2:$C$895,3,0)</f>
        <v>DISTRITO NACIONAL</v>
      </c>
      <c r="B92" s="116">
        <v>335765711</v>
      </c>
      <c r="C92" s="105">
        <v>44213.572835648149</v>
      </c>
      <c r="D92" s="104" t="s">
        <v>2477</v>
      </c>
      <c r="E92" s="100">
        <v>192</v>
      </c>
      <c r="F92" s="85" t="str">
        <f>VLOOKUP(E92,VIP!$A$2:$O11390,2,0)</f>
        <v>DRBR192</v>
      </c>
      <c r="G92" s="99" t="str">
        <f>VLOOKUP(E92,'LISTADO ATM'!$A$2:$B$894,2,0)</f>
        <v xml:space="preserve">ATM Autobanco Luperón II </v>
      </c>
      <c r="H92" s="99" t="str">
        <f>VLOOKUP(E92,VIP!$A$2:$O16311,7,FALSE)</f>
        <v>Si</v>
      </c>
      <c r="I92" s="99" t="str">
        <f>VLOOKUP(E92,VIP!$A$2:$O8276,8,FALSE)</f>
        <v>Si</v>
      </c>
      <c r="J92" s="99" t="str">
        <f>VLOOKUP(E92,VIP!$A$2:$O8226,8,FALSE)</f>
        <v>Si</v>
      </c>
      <c r="K92" s="99" t="str">
        <f>VLOOKUP(E92,VIP!$A$2:$O11800,6,0)</f>
        <v>NO</v>
      </c>
      <c r="L92" s="110" t="s">
        <v>2430</v>
      </c>
      <c r="M92" s="107" t="s">
        <v>2519</v>
      </c>
      <c r="N92" s="106" t="s">
        <v>2481</v>
      </c>
      <c r="O92" s="104" t="s">
        <v>2482</v>
      </c>
      <c r="P92" s="104"/>
      <c r="Q92" s="124">
        <v>44214.616319444445</v>
      </c>
    </row>
    <row r="93" spans="1:17" ht="18" x14ac:dyDescent="0.25">
      <c r="A93" s="85" t="str">
        <f>VLOOKUP(E93,'LISTADO ATM'!$A$2:$C$895,3,0)</f>
        <v>SUR</v>
      </c>
      <c r="B93" s="116">
        <v>335765712</v>
      </c>
      <c r="C93" s="105">
        <v>44213.577824074076</v>
      </c>
      <c r="D93" s="104" t="s">
        <v>2189</v>
      </c>
      <c r="E93" s="100">
        <v>751</v>
      </c>
      <c r="F93" s="85" t="str">
        <f>VLOOKUP(E93,VIP!$A$2:$O11389,2,0)</f>
        <v>DRBR751</v>
      </c>
      <c r="G93" s="99" t="str">
        <f>VLOOKUP(E93,'LISTADO ATM'!$A$2:$B$894,2,0)</f>
        <v>ATM Eco Petroleo Camilo</v>
      </c>
      <c r="H93" s="99" t="str">
        <f>VLOOKUP(E93,VIP!$A$2:$O16310,7,FALSE)</f>
        <v>N/A</v>
      </c>
      <c r="I93" s="99" t="str">
        <f>VLOOKUP(E93,VIP!$A$2:$O8275,8,FALSE)</f>
        <v>N/A</v>
      </c>
      <c r="J93" s="99" t="str">
        <f>VLOOKUP(E93,VIP!$A$2:$O8225,8,FALSE)</f>
        <v>N/A</v>
      </c>
      <c r="K93" s="99" t="str">
        <f>VLOOKUP(E93,VIP!$A$2:$O11799,6,0)</f>
        <v>N/A</v>
      </c>
      <c r="L93" s="110" t="s">
        <v>2254</v>
      </c>
      <c r="M93" s="109" t="s">
        <v>2473</v>
      </c>
      <c r="N93" s="106" t="s">
        <v>2481</v>
      </c>
      <c r="O93" s="104" t="s">
        <v>2483</v>
      </c>
      <c r="P93" s="104"/>
      <c r="Q93" s="109" t="s">
        <v>2254</v>
      </c>
    </row>
    <row r="94" spans="1:17" ht="18" x14ac:dyDescent="0.25">
      <c r="A94" s="85" t="str">
        <f>VLOOKUP(E94,'LISTADO ATM'!$A$2:$C$895,3,0)</f>
        <v>SUR</v>
      </c>
      <c r="B94" s="116">
        <v>335765713</v>
      </c>
      <c r="C94" s="105">
        <v>44213.581956018519</v>
      </c>
      <c r="D94" s="104" t="s">
        <v>2477</v>
      </c>
      <c r="E94" s="100">
        <v>252</v>
      </c>
      <c r="F94" s="85" t="str">
        <f>VLOOKUP(E94,VIP!$A$2:$O11388,2,0)</f>
        <v>DRBR252</v>
      </c>
      <c r="G94" s="99" t="str">
        <f>VLOOKUP(E94,'LISTADO ATM'!$A$2:$B$894,2,0)</f>
        <v xml:space="preserve">ATM Banco Agrícola (Barahona) </v>
      </c>
      <c r="H94" s="99" t="str">
        <f>VLOOKUP(E94,VIP!$A$2:$O16309,7,FALSE)</f>
        <v>Si</v>
      </c>
      <c r="I94" s="99" t="str">
        <f>VLOOKUP(E94,VIP!$A$2:$O8274,8,FALSE)</f>
        <v>Si</v>
      </c>
      <c r="J94" s="99" t="str">
        <f>VLOOKUP(E94,VIP!$A$2:$O8224,8,FALSE)</f>
        <v>Si</v>
      </c>
      <c r="K94" s="99" t="str">
        <f>VLOOKUP(E94,VIP!$A$2:$O11798,6,0)</f>
        <v>NO</v>
      </c>
      <c r="L94" s="110" t="s">
        <v>2430</v>
      </c>
      <c r="M94" s="107" t="s">
        <v>2519</v>
      </c>
      <c r="N94" s="106" t="s">
        <v>2481</v>
      </c>
      <c r="O94" s="104" t="s">
        <v>2482</v>
      </c>
      <c r="P94" s="104"/>
      <c r="Q94" s="124">
        <v>44214.453819444447</v>
      </c>
    </row>
    <row r="95" spans="1:17" ht="18" x14ac:dyDescent="0.25">
      <c r="A95" s="85" t="str">
        <f>VLOOKUP(E95,'LISTADO ATM'!$A$2:$C$895,3,0)</f>
        <v>ESTE</v>
      </c>
      <c r="B95" s="116">
        <v>335765714</v>
      </c>
      <c r="C95" s="105">
        <v>44213.582615740743</v>
      </c>
      <c r="D95" s="104" t="s">
        <v>2189</v>
      </c>
      <c r="E95" s="100">
        <v>385</v>
      </c>
      <c r="F95" s="85" t="str">
        <f>VLOOKUP(E95,VIP!$A$2:$O11387,2,0)</f>
        <v>DRBR385</v>
      </c>
      <c r="G95" s="99" t="str">
        <f>VLOOKUP(E95,'LISTADO ATM'!$A$2:$B$894,2,0)</f>
        <v xml:space="preserve">ATM Plaza Verón I </v>
      </c>
      <c r="H95" s="99" t="str">
        <f>VLOOKUP(E95,VIP!$A$2:$O16308,7,FALSE)</f>
        <v>Si</v>
      </c>
      <c r="I95" s="99" t="str">
        <f>VLOOKUP(E95,VIP!$A$2:$O8273,8,FALSE)</f>
        <v>Si</v>
      </c>
      <c r="J95" s="99" t="str">
        <f>VLOOKUP(E95,VIP!$A$2:$O8223,8,FALSE)</f>
        <v>Si</v>
      </c>
      <c r="K95" s="99" t="str">
        <f>VLOOKUP(E95,VIP!$A$2:$O11797,6,0)</f>
        <v>NO</v>
      </c>
      <c r="L95" s="110" t="s">
        <v>2228</v>
      </c>
      <c r="M95" s="107" t="s">
        <v>2519</v>
      </c>
      <c r="N95" s="106" t="s">
        <v>2481</v>
      </c>
      <c r="O95" s="104" t="s">
        <v>2483</v>
      </c>
      <c r="P95" s="104"/>
      <c r="Q95" s="124">
        <v>44214.598263888889</v>
      </c>
    </row>
    <row r="96" spans="1:17" ht="18" x14ac:dyDescent="0.25">
      <c r="A96" s="85" t="str">
        <f>VLOOKUP(E96,'LISTADO ATM'!$A$2:$C$895,3,0)</f>
        <v>DISTRITO NACIONAL</v>
      </c>
      <c r="B96" s="116">
        <v>335765716</v>
      </c>
      <c r="C96" s="105">
        <v>44213.589224537034</v>
      </c>
      <c r="D96" s="104" t="s">
        <v>2189</v>
      </c>
      <c r="E96" s="100">
        <v>175</v>
      </c>
      <c r="F96" s="85" t="str">
        <f>VLOOKUP(E96,VIP!$A$2:$O11385,2,0)</f>
        <v>DRBR175</v>
      </c>
      <c r="G96" s="99" t="str">
        <f>VLOOKUP(E96,'LISTADO ATM'!$A$2:$B$894,2,0)</f>
        <v xml:space="preserve">ATM Dirección de Ingeniería </v>
      </c>
      <c r="H96" s="99" t="str">
        <f>VLOOKUP(E96,VIP!$A$2:$O16306,7,FALSE)</f>
        <v>Si</v>
      </c>
      <c r="I96" s="99" t="str">
        <f>VLOOKUP(E96,VIP!$A$2:$O8271,8,FALSE)</f>
        <v>No</v>
      </c>
      <c r="J96" s="99" t="str">
        <f>VLOOKUP(E96,VIP!$A$2:$O8221,8,FALSE)</f>
        <v>No</v>
      </c>
      <c r="K96" s="99" t="str">
        <f>VLOOKUP(E96,VIP!$A$2:$O11795,6,0)</f>
        <v>NO</v>
      </c>
      <c r="L96" s="110" t="s">
        <v>2254</v>
      </c>
      <c r="M96" s="107" t="s">
        <v>2519</v>
      </c>
      <c r="N96" s="106" t="s">
        <v>2481</v>
      </c>
      <c r="O96" s="104" t="s">
        <v>2483</v>
      </c>
      <c r="P96" s="104"/>
      <c r="Q96" s="124">
        <v>44214.522569444445</v>
      </c>
    </row>
    <row r="97" spans="1:17" ht="18" x14ac:dyDescent="0.25">
      <c r="A97" s="85" t="str">
        <f>VLOOKUP(E97,'LISTADO ATM'!$A$2:$C$895,3,0)</f>
        <v>DISTRITO NACIONAL</v>
      </c>
      <c r="B97" s="116">
        <v>335765717</v>
      </c>
      <c r="C97" s="105">
        <v>44213.589884259258</v>
      </c>
      <c r="D97" s="104" t="s">
        <v>2477</v>
      </c>
      <c r="E97" s="100">
        <v>406</v>
      </c>
      <c r="F97" s="85" t="str">
        <f>VLOOKUP(E97,VIP!$A$2:$O11384,2,0)</f>
        <v>DRBR406</v>
      </c>
      <c r="G97" s="99" t="str">
        <f>VLOOKUP(E97,'LISTADO ATM'!$A$2:$B$894,2,0)</f>
        <v xml:space="preserve">ATM UNP Plaza Lama Máximo Gómez </v>
      </c>
      <c r="H97" s="99" t="str">
        <f>VLOOKUP(E97,VIP!$A$2:$O16305,7,FALSE)</f>
        <v>Si</v>
      </c>
      <c r="I97" s="99" t="str">
        <f>VLOOKUP(E97,VIP!$A$2:$O8270,8,FALSE)</f>
        <v>Si</v>
      </c>
      <c r="J97" s="99" t="str">
        <f>VLOOKUP(E97,VIP!$A$2:$O8220,8,FALSE)</f>
        <v>Si</v>
      </c>
      <c r="K97" s="99" t="str">
        <f>VLOOKUP(E97,VIP!$A$2:$O11794,6,0)</f>
        <v>SI</v>
      </c>
      <c r="L97" s="110" t="s">
        <v>2466</v>
      </c>
      <c r="M97" s="107" t="s">
        <v>2519</v>
      </c>
      <c r="N97" s="106" t="s">
        <v>2481</v>
      </c>
      <c r="O97" s="104" t="s">
        <v>2482</v>
      </c>
      <c r="P97" s="104"/>
      <c r="Q97" s="124">
        <v>44214.453819444447</v>
      </c>
    </row>
    <row r="98" spans="1:17" ht="18" x14ac:dyDescent="0.25">
      <c r="A98" s="85" t="str">
        <f>VLOOKUP(E98,'LISTADO ATM'!$A$2:$C$895,3,0)</f>
        <v>DISTRITO NACIONAL</v>
      </c>
      <c r="B98" s="116">
        <v>335765719</v>
      </c>
      <c r="C98" s="105">
        <v>44213.59170138889</v>
      </c>
      <c r="D98" s="104" t="s">
        <v>2477</v>
      </c>
      <c r="E98" s="100">
        <v>516</v>
      </c>
      <c r="F98" s="85" t="str">
        <f>VLOOKUP(E98,VIP!$A$2:$O11382,2,0)</f>
        <v>DRBR516</v>
      </c>
      <c r="G98" s="99" t="str">
        <f>VLOOKUP(E98,'LISTADO ATM'!$A$2:$B$894,2,0)</f>
        <v xml:space="preserve">ATM Oficina Gascue </v>
      </c>
      <c r="H98" s="99" t="str">
        <f>VLOOKUP(E98,VIP!$A$2:$O16303,7,FALSE)</f>
        <v>Si</v>
      </c>
      <c r="I98" s="99" t="str">
        <f>VLOOKUP(E98,VIP!$A$2:$O8268,8,FALSE)</f>
        <v>Si</v>
      </c>
      <c r="J98" s="99" t="str">
        <f>VLOOKUP(E98,VIP!$A$2:$O8218,8,FALSE)</f>
        <v>Si</v>
      </c>
      <c r="K98" s="99" t="str">
        <f>VLOOKUP(E98,VIP!$A$2:$O11792,6,0)</f>
        <v>SI</v>
      </c>
      <c r="L98" s="110" t="s">
        <v>2430</v>
      </c>
      <c r="M98" s="107" t="s">
        <v>2519</v>
      </c>
      <c r="N98" s="106" t="s">
        <v>2481</v>
      </c>
      <c r="O98" s="104" t="s">
        <v>2482</v>
      </c>
      <c r="P98" s="104"/>
      <c r="Q98" s="124">
        <v>44214.616319444445</v>
      </c>
    </row>
    <row r="99" spans="1:17" ht="18" x14ac:dyDescent="0.25">
      <c r="A99" s="85" t="str">
        <f>VLOOKUP(E99,'LISTADO ATM'!$A$2:$C$895,3,0)</f>
        <v>DISTRITO NACIONAL</v>
      </c>
      <c r="B99" s="116">
        <v>335765720</v>
      </c>
      <c r="C99" s="105">
        <v>44213.594050925924</v>
      </c>
      <c r="D99" s="104" t="s">
        <v>2189</v>
      </c>
      <c r="E99" s="100">
        <v>34</v>
      </c>
      <c r="F99" s="85" t="str">
        <f>VLOOKUP(E99,VIP!$A$2:$O11381,2,0)</f>
        <v>DRBR034</v>
      </c>
      <c r="G99" s="99" t="str">
        <f>VLOOKUP(E99,'LISTADO ATM'!$A$2:$B$894,2,0)</f>
        <v xml:space="preserve">ATM Plaza de la Salud </v>
      </c>
      <c r="H99" s="99" t="str">
        <f>VLOOKUP(E99,VIP!$A$2:$O16302,7,FALSE)</f>
        <v>Si</v>
      </c>
      <c r="I99" s="99" t="str">
        <f>VLOOKUP(E99,VIP!$A$2:$O8267,8,FALSE)</f>
        <v>Si</v>
      </c>
      <c r="J99" s="99" t="str">
        <f>VLOOKUP(E99,VIP!$A$2:$O8217,8,FALSE)</f>
        <v>Si</v>
      </c>
      <c r="K99" s="99" t="str">
        <f>VLOOKUP(E99,VIP!$A$2:$O11791,6,0)</f>
        <v>NO</v>
      </c>
      <c r="L99" s="110" t="s">
        <v>2228</v>
      </c>
      <c r="M99" s="107" t="s">
        <v>2519</v>
      </c>
      <c r="N99" s="106" t="s">
        <v>2481</v>
      </c>
      <c r="O99" s="104" t="s">
        <v>2483</v>
      </c>
      <c r="P99" s="104"/>
      <c r="Q99" s="124">
        <v>44214.598958333336</v>
      </c>
    </row>
    <row r="100" spans="1:17" ht="18" x14ac:dyDescent="0.25">
      <c r="A100" s="85" t="str">
        <f>VLOOKUP(E100,'LISTADO ATM'!$A$2:$C$895,3,0)</f>
        <v>DISTRITO NACIONAL</v>
      </c>
      <c r="B100" s="116">
        <v>335765722</v>
      </c>
      <c r="C100" s="105">
        <v>44213.594212962962</v>
      </c>
      <c r="D100" s="104" t="s">
        <v>2477</v>
      </c>
      <c r="E100" s="100">
        <v>717</v>
      </c>
      <c r="F100" s="85" t="str">
        <f>VLOOKUP(E100,VIP!$A$2:$O11380,2,0)</f>
        <v>DRBR24K</v>
      </c>
      <c r="G100" s="99" t="str">
        <f>VLOOKUP(E100,'LISTADO ATM'!$A$2:$B$894,2,0)</f>
        <v xml:space="preserve">ATM Oficina Los Alcarrizos </v>
      </c>
      <c r="H100" s="99" t="str">
        <f>VLOOKUP(E100,VIP!$A$2:$O16301,7,FALSE)</f>
        <v>Si</v>
      </c>
      <c r="I100" s="99" t="str">
        <f>VLOOKUP(E100,VIP!$A$2:$O8266,8,FALSE)</f>
        <v>Si</v>
      </c>
      <c r="J100" s="99" t="str">
        <f>VLOOKUP(E100,VIP!$A$2:$O8216,8,FALSE)</f>
        <v>Si</v>
      </c>
      <c r="K100" s="99" t="str">
        <f>VLOOKUP(E100,VIP!$A$2:$O11790,6,0)</f>
        <v>SI</v>
      </c>
      <c r="L100" s="110" t="s">
        <v>2430</v>
      </c>
      <c r="M100" s="107" t="s">
        <v>2519</v>
      </c>
      <c r="N100" s="106" t="s">
        <v>2481</v>
      </c>
      <c r="O100" s="104" t="s">
        <v>2482</v>
      </c>
      <c r="P100" s="104"/>
      <c r="Q100" s="124">
        <v>44214.615624999999</v>
      </c>
    </row>
    <row r="101" spans="1:17" ht="18" x14ac:dyDescent="0.25">
      <c r="A101" s="85" t="str">
        <f>VLOOKUP(E101,'LISTADO ATM'!$A$2:$C$895,3,0)</f>
        <v>NORTE</v>
      </c>
      <c r="B101" s="116">
        <v>335765723</v>
      </c>
      <c r="C101" s="105">
        <v>44213.595601851855</v>
      </c>
      <c r="D101" s="104" t="s">
        <v>2496</v>
      </c>
      <c r="E101" s="100">
        <v>778</v>
      </c>
      <c r="F101" s="85" t="str">
        <f>VLOOKUP(E101,VIP!$A$2:$O11379,2,0)</f>
        <v>DRBR202</v>
      </c>
      <c r="G101" s="99" t="str">
        <f>VLOOKUP(E101,'LISTADO ATM'!$A$2:$B$894,2,0)</f>
        <v xml:space="preserve">ATM Oficina Esperanza (Mao) </v>
      </c>
      <c r="H101" s="99" t="str">
        <f>VLOOKUP(E101,VIP!$A$2:$O16300,7,FALSE)</f>
        <v>Si</v>
      </c>
      <c r="I101" s="99" t="str">
        <f>VLOOKUP(E101,VIP!$A$2:$O8265,8,FALSE)</f>
        <v>Si</v>
      </c>
      <c r="J101" s="99" t="str">
        <f>VLOOKUP(E101,VIP!$A$2:$O8215,8,FALSE)</f>
        <v>Si</v>
      </c>
      <c r="K101" s="99" t="str">
        <f>VLOOKUP(E101,VIP!$A$2:$O11789,6,0)</f>
        <v>NO</v>
      </c>
      <c r="L101" s="110" t="s">
        <v>2430</v>
      </c>
      <c r="M101" s="109" t="s">
        <v>2473</v>
      </c>
      <c r="N101" s="106" t="s">
        <v>2481</v>
      </c>
      <c r="O101" s="104" t="s">
        <v>2497</v>
      </c>
      <c r="P101" s="104"/>
      <c r="Q101" s="109" t="s">
        <v>2430</v>
      </c>
    </row>
    <row r="102" spans="1:17" ht="18" x14ac:dyDescent="0.25">
      <c r="A102" s="85" t="str">
        <f>VLOOKUP(E102,'LISTADO ATM'!$A$2:$C$895,3,0)</f>
        <v>DISTRITO NACIONAL</v>
      </c>
      <c r="B102" s="116">
        <v>335765724</v>
      </c>
      <c r="C102" s="105">
        <v>44213.598252314812</v>
      </c>
      <c r="D102" s="104" t="s">
        <v>2477</v>
      </c>
      <c r="E102" s="100">
        <v>889</v>
      </c>
      <c r="F102" s="85" t="str">
        <f>VLOOKUP(E102,VIP!$A$2:$O11378,2,0)</f>
        <v>DRBR889</v>
      </c>
      <c r="G102" s="99" t="str">
        <f>VLOOKUP(E102,'LISTADO ATM'!$A$2:$B$894,2,0)</f>
        <v>ATM Oficina Plaza Lama Máximo Gómez II</v>
      </c>
      <c r="H102" s="99" t="str">
        <f>VLOOKUP(E102,VIP!$A$2:$O16299,7,FALSE)</f>
        <v>Si</v>
      </c>
      <c r="I102" s="99" t="str">
        <f>VLOOKUP(E102,VIP!$A$2:$O8264,8,FALSE)</f>
        <v>Si</v>
      </c>
      <c r="J102" s="99" t="str">
        <f>VLOOKUP(E102,VIP!$A$2:$O8214,8,FALSE)</f>
        <v>Si</v>
      </c>
      <c r="K102" s="99" t="str">
        <f>VLOOKUP(E102,VIP!$A$2:$O11788,6,0)</f>
        <v>NO</v>
      </c>
      <c r="L102" s="110" t="s">
        <v>2430</v>
      </c>
      <c r="M102" s="107" t="s">
        <v>2519</v>
      </c>
      <c r="N102" s="106" t="s">
        <v>2481</v>
      </c>
      <c r="O102" s="104" t="s">
        <v>2482</v>
      </c>
      <c r="P102" s="104"/>
      <c r="Q102" s="124">
        <v>44214.454513888886</v>
      </c>
    </row>
    <row r="103" spans="1:17" ht="18" x14ac:dyDescent="0.25">
      <c r="A103" s="85" t="str">
        <f>VLOOKUP(E103,'LISTADO ATM'!$A$2:$C$895,3,0)</f>
        <v>DISTRITO NACIONAL</v>
      </c>
      <c r="B103" s="116">
        <v>335765725</v>
      </c>
      <c r="C103" s="105">
        <v>44213.600902777776</v>
      </c>
      <c r="D103" s="104" t="s">
        <v>2477</v>
      </c>
      <c r="E103" s="100">
        <v>957</v>
      </c>
      <c r="F103" s="85" t="str">
        <f>VLOOKUP(E103,VIP!$A$2:$O11377,2,0)</f>
        <v>DRBR23F</v>
      </c>
      <c r="G103" s="99" t="str">
        <f>VLOOKUP(E103,'LISTADO ATM'!$A$2:$B$894,2,0)</f>
        <v xml:space="preserve">ATM Oficina Venezuela </v>
      </c>
      <c r="H103" s="99" t="str">
        <f>VLOOKUP(E103,VIP!$A$2:$O16298,7,FALSE)</f>
        <v>Si</v>
      </c>
      <c r="I103" s="99" t="str">
        <f>VLOOKUP(E103,VIP!$A$2:$O8263,8,FALSE)</f>
        <v>Si</v>
      </c>
      <c r="J103" s="99" t="str">
        <f>VLOOKUP(E103,VIP!$A$2:$O8213,8,FALSE)</f>
        <v>Si</v>
      </c>
      <c r="K103" s="99" t="str">
        <f>VLOOKUP(E103,VIP!$A$2:$O11787,6,0)</f>
        <v>SI</v>
      </c>
      <c r="L103" s="110" t="s">
        <v>2466</v>
      </c>
      <c r="M103" s="107" t="s">
        <v>2519</v>
      </c>
      <c r="N103" s="106" t="s">
        <v>2481</v>
      </c>
      <c r="O103" s="104" t="s">
        <v>2482</v>
      </c>
      <c r="P103" s="104"/>
      <c r="Q103" s="124">
        <v>44214.400347222225</v>
      </c>
    </row>
    <row r="104" spans="1:17" ht="18" x14ac:dyDescent="0.25">
      <c r="A104" s="85" t="str">
        <f>VLOOKUP(E104,'LISTADO ATM'!$A$2:$C$895,3,0)</f>
        <v>NORTE</v>
      </c>
      <c r="B104" s="116">
        <v>335765726</v>
      </c>
      <c r="C104" s="105">
        <v>44213.648854166669</v>
      </c>
      <c r="D104" s="104" t="s">
        <v>2501</v>
      </c>
      <c r="E104" s="100">
        <v>256</v>
      </c>
      <c r="F104" s="85" t="str">
        <f>VLOOKUP(E104,VIP!$A$2:$O11381,2,0)</f>
        <v>DRBR256</v>
      </c>
      <c r="G104" s="99" t="str">
        <f>VLOOKUP(E104,'LISTADO ATM'!$A$2:$B$894,2,0)</f>
        <v xml:space="preserve">ATM Oficina Licey Al Medio </v>
      </c>
      <c r="H104" s="99" t="str">
        <f>VLOOKUP(E104,VIP!$A$2:$O16302,7,FALSE)</f>
        <v>Si</v>
      </c>
      <c r="I104" s="99" t="str">
        <f>VLOOKUP(E104,VIP!$A$2:$O8267,8,FALSE)</f>
        <v>Si</v>
      </c>
      <c r="J104" s="99" t="str">
        <f>VLOOKUP(E104,VIP!$A$2:$O8217,8,FALSE)</f>
        <v>Si</v>
      </c>
      <c r="K104" s="99" t="str">
        <f>VLOOKUP(E104,VIP!$A$2:$O11791,6,0)</f>
        <v>NO</v>
      </c>
      <c r="L104" s="110" t="s">
        <v>2430</v>
      </c>
      <c r="M104" s="107" t="s">
        <v>2519</v>
      </c>
      <c r="N104" s="106" t="s">
        <v>2481</v>
      </c>
      <c r="O104" s="104" t="s">
        <v>2499</v>
      </c>
      <c r="P104" s="104"/>
      <c r="Q104" s="124">
        <v>44214.612847222219</v>
      </c>
    </row>
    <row r="105" spans="1:17" ht="18" x14ac:dyDescent="0.25">
      <c r="A105" s="85" t="str">
        <f>VLOOKUP(E105,'LISTADO ATM'!$A$2:$C$895,3,0)</f>
        <v>DISTRITO NACIONAL</v>
      </c>
      <c r="B105" s="116">
        <v>335765727</v>
      </c>
      <c r="C105" s="105">
        <v>44213.650497685187</v>
      </c>
      <c r="D105" s="104" t="s">
        <v>2496</v>
      </c>
      <c r="E105" s="100">
        <v>314</v>
      </c>
      <c r="F105" s="85" t="str">
        <f>VLOOKUP(E105,VIP!$A$2:$O11380,2,0)</f>
        <v>DRBR314</v>
      </c>
      <c r="G105" s="99" t="str">
        <f>VLOOKUP(E105,'LISTADO ATM'!$A$2:$B$894,2,0)</f>
        <v xml:space="preserve">ATM UNP Cambita Garabito (San Cristóbal) </v>
      </c>
      <c r="H105" s="99" t="str">
        <f>VLOOKUP(E105,VIP!$A$2:$O16301,7,FALSE)</f>
        <v>Si</v>
      </c>
      <c r="I105" s="99" t="str">
        <f>VLOOKUP(E105,VIP!$A$2:$O8266,8,FALSE)</f>
        <v>Si</v>
      </c>
      <c r="J105" s="99" t="str">
        <f>VLOOKUP(E105,VIP!$A$2:$O8216,8,FALSE)</f>
        <v>Si</v>
      </c>
      <c r="K105" s="99" t="str">
        <f>VLOOKUP(E105,VIP!$A$2:$O11790,6,0)</f>
        <v>NO</v>
      </c>
      <c r="L105" s="110" t="s">
        <v>2430</v>
      </c>
      <c r="M105" s="107" t="s">
        <v>2519</v>
      </c>
      <c r="N105" s="106" t="s">
        <v>2481</v>
      </c>
      <c r="O105" s="104" t="s">
        <v>2497</v>
      </c>
      <c r="P105" s="104"/>
      <c r="Q105" s="124">
        <v>44214.617013888892</v>
      </c>
    </row>
    <row r="106" spans="1:17" ht="18" x14ac:dyDescent="0.25">
      <c r="A106" s="85" t="str">
        <f>VLOOKUP(E106,'LISTADO ATM'!$A$2:$C$895,3,0)</f>
        <v>DISTRITO NACIONAL</v>
      </c>
      <c r="B106" s="116">
        <v>335765728</v>
      </c>
      <c r="C106" s="105">
        <v>44213.650706018518</v>
      </c>
      <c r="D106" s="104" t="s">
        <v>2189</v>
      </c>
      <c r="E106" s="100">
        <v>325</v>
      </c>
      <c r="F106" s="85" t="str">
        <f>VLOOKUP(E106,VIP!$A$2:$O11379,2,0)</f>
        <v>DRBR325</v>
      </c>
      <c r="G106" s="99" t="str">
        <f>VLOOKUP(E106,'LISTADO ATM'!$A$2:$B$894,2,0)</f>
        <v>ATM Casa Edwin</v>
      </c>
      <c r="H106" s="99" t="str">
        <f>VLOOKUP(E106,VIP!$A$2:$O16300,7,FALSE)</f>
        <v>Si</v>
      </c>
      <c r="I106" s="99" t="str">
        <f>VLOOKUP(E106,VIP!$A$2:$O8265,8,FALSE)</f>
        <v>Si</v>
      </c>
      <c r="J106" s="99" t="str">
        <f>VLOOKUP(E106,VIP!$A$2:$O8215,8,FALSE)</f>
        <v>Si</v>
      </c>
      <c r="K106" s="99" t="str">
        <f>VLOOKUP(E106,VIP!$A$2:$O11789,6,0)</f>
        <v>NO</v>
      </c>
      <c r="L106" s="110" t="s">
        <v>2463</v>
      </c>
      <c r="M106" s="107" t="s">
        <v>2519</v>
      </c>
      <c r="N106" s="106" t="s">
        <v>2481</v>
      </c>
      <c r="O106" s="104" t="s">
        <v>2483</v>
      </c>
      <c r="P106" s="104"/>
      <c r="Q106" s="124">
        <v>44214.698611111111</v>
      </c>
    </row>
    <row r="107" spans="1:17" ht="18" x14ac:dyDescent="0.25">
      <c r="A107" s="85" t="str">
        <f>VLOOKUP(E107,'LISTADO ATM'!$A$2:$C$895,3,0)</f>
        <v>DISTRITO NACIONAL</v>
      </c>
      <c r="B107" s="116">
        <v>335765733</v>
      </c>
      <c r="C107" s="105">
        <v>44213.661863425928</v>
      </c>
      <c r="D107" s="104" t="s">
        <v>2189</v>
      </c>
      <c r="E107" s="100">
        <v>588</v>
      </c>
      <c r="F107" s="85" t="str">
        <f>VLOOKUP(E107,VIP!$A$2:$O11378,2,0)</f>
        <v>DRBR01O</v>
      </c>
      <c r="G107" s="99" t="str">
        <f>VLOOKUP(E107,'LISTADO ATM'!$A$2:$B$894,2,0)</f>
        <v xml:space="preserve">ATM INAVI </v>
      </c>
      <c r="H107" s="99" t="str">
        <f>VLOOKUP(E107,VIP!$A$2:$O16299,7,FALSE)</f>
        <v>Si</v>
      </c>
      <c r="I107" s="99" t="str">
        <f>VLOOKUP(E107,VIP!$A$2:$O8264,8,FALSE)</f>
        <v>Si</v>
      </c>
      <c r="J107" s="99" t="str">
        <f>VLOOKUP(E107,VIP!$A$2:$O8214,8,FALSE)</f>
        <v>Si</v>
      </c>
      <c r="K107" s="99" t="str">
        <f>VLOOKUP(E107,VIP!$A$2:$O11788,6,0)</f>
        <v>NO</v>
      </c>
      <c r="L107" s="110" t="s">
        <v>2441</v>
      </c>
      <c r="M107" s="107" t="s">
        <v>2519</v>
      </c>
      <c r="N107" s="106" t="s">
        <v>2481</v>
      </c>
      <c r="O107" s="104" t="s">
        <v>2483</v>
      </c>
      <c r="P107" s="109" t="s">
        <v>2505</v>
      </c>
      <c r="Q107" s="124">
        <v>44214.389236111114</v>
      </c>
    </row>
    <row r="108" spans="1:17" ht="18" x14ac:dyDescent="0.25">
      <c r="A108" s="85" t="str">
        <f>VLOOKUP(E108,'LISTADO ATM'!$A$2:$C$895,3,0)</f>
        <v>NORTE</v>
      </c>
      <c r="B108" s="116">
        <v>335765734</v>
      </c>
      <c r="C108" s="105">
        <v>44213.675717592596</v>
      </c>
      <c r="D108" s="104" t="s">
        <v>2501</v>
      </c>
      <c r="E108" s="100">
        <v>937</v>
      </c>
      <c r="F108" s="85" t="str">
        <f>VLOOKUP(E108,VIP!$A$2:$O11384,2,0)</f>
        <v>DRBR937</v>
      </c>
      <c r="G108" s="99" t="str">
        <f>VLOOKUP(E108,'LISTADO ATM'!$A$2:$B$894,2,0)</f>
        <v xml:space="preserve">ATM Autobanco Oficina La Vega II </v>
      </c>
      <c r="H108" s="99" t="str">
        <f>VLOOKUP(E108,VIP!$A$2:$O16305,7,FALSE)</f>
        <v>Si</v>
      </c>
      <c r="I108" s="99" t="str">
        <f>VLOOKUP(E108,VIP!$A$2:$O8270,8,FALSE)</f>
        <v>Si</v>
      </c>
      <c r="J108" s="99" t="str">
        <f>VLOOKUP(E108,VIP!$A$2:$O8220,8,FALSE)</f>
        <v>Si</v>
      </c>
      <c r="K108" s="99" t="str">
        <f>VLOOKUP(E108,VIP!$A$2:$O11794,6,0)</f>
        <v>NO</v>
      </c>
      <c r="L108" s="110" t="s">
        <v>2466</v>
      </c>
      <c r="M108" s="107" t="s">
        <v>2519</v>
      </c>
      <c r="N108" s="106" t="s">
        <v>2481</v>
      </c>
      <c r="O108" s="104" t="s">
        <v>2499</v>
      </c>
      <c r="P108" s="104"/>
      <c r="Q108" s="124">
        <v>44214.662847222222</v>
      </c>
    </row>
    <row r="109" spans="1:17" ht="18" x14ac:dyDescent="0.25">
      <c r="A109" s="85" t="str">
        <f>VLOOKUP(E109,'LISTADO ATM'!$A$2:$C$895,3,0)</f>
        <v>DISTRITO NACIONAL</v>
      </c>
      <c r="B109" s="116">
        <v>335765735</v>
      </c>
      <c r="C109" s="105">
        <v>44213.680752314816</v>
      </c>
      <c r="D109" s="104" t="s">
        <v>2477</v>
      </c>
      <c r="E109" s="100">
        <v>955</v>
      </c>
      <c r="F109" s="85" t="str">
        <f>VLOOKUP(E109,VIP!$A$2:$O11383,2,0)</f>
        <v>DRBR955</v>
      </c>
      <c r="G109" s="99" t="str">
        <f>VLOOKUP(E109,'LISTADO ATM'!$A$2:$B$894,2,0)</f>
        <v xml:space="preserve">ATM Oficina Americana Independencia II </v>
      </c>
      <c r="H109" s="99" t="str">
        <f>VLOOKUP(E109,VIP!$A$2:$O16304,7,FALSE)</f>
        <v>Si</v>
      </c>
      <c r="I109" s="99" t="str">
        <f>VLOOKUP(E109,VIP!$A$2:$O8269,8,FALSE)</f>
        <v>Si</v>
      </c>
      <c r="J109" s="99" t="str">
        <f>VLOOKUP(E109,VIP!$A$2:$O8219,8,FALSE)</f>
        <v>Si</v>
      </c>
      <c r="K109" s="99" t="str">
        <f>VLOOKUP(E109,VIP!$A$2:$O11793,6,0)</f>
        <v>NO</v>
      </c>
      <c r="L109" s="110" t="s">
        <v>2508</v>
      </c>
      <c r="M109" s="107" t="s">
        <v>2519</v>
      </c>
      <c r="N109" s="106" t="s">
        <v>2481</v>
      </c>
      <c r="O109" s="104" t="s">
        <v>2482</v>
      </c>
      <c r="P109" s="104"/>
      <c r="Q109" s="124">
        <v>44214.45590277778</v>
      </c>
    </row>
    <row r="110" spans="1:17" ht="18" x14ac:dyDescent="0.25">
      <c r="A110" s="85" t="str">
        <f>VLOOKUP(E110,'LISTADO ATM'!$A$2:$C$895,3,0)</f>
        <v>NORTE</v>
      </c>
      <c r="B110" s="116">
        <v>335765736</v>
      </c>
      <c r="C110" s="105">
        <v>44213.68613425926</v>
      </c>
      <c r="D110" s="104" t="s">
        <v>2501</v>
      </c>
      <c r="E110" s="100">
        <v>720</v>
      </c>
      <c r="F110" s="85" t="str">
        <f>VLOOKUP(E110,VIP!$A$2:$O11382,2,0)</f>
        <v>DRBR12E</v>
      </c>
      <c r="G110" s="99" t="str">
        <f>VLOOKUP(E110,'LISTADO ATM'!$A$2:$B$894,2,0)</f>
        <v xml:space="preserve">ATM OMSA (Santiago) </v>
      </c>
      <c r="H110" s="99" t="str">
        <f>VLOOKUP(E110,VIP!$A$2:$O16303,7,FALSE)</f>
        <v>Si</v>
      </c>
      <c r="I110" s="99" t="str">
        <f>VLOOKUP(E110,VIP!$A$2:$O8268,8,FALSE)</f>
        <v>Si</v>
      </c>
      <c r="J110" s="99" t="str">
        <f>VLOOKUP(E110,VIP!$A$2:$O8218,8,FALSE)</f>
        <v>Si</v>
      </c>
      <c r="K110" s="99" t="str">
        <f>VLOOKUP(E110,VIP!$A$2:$O11792,6,0)</f>
        <v>NO</v>
      </c>
      <c r="L110" s="110" t="s">
        <v>2430</v>
      </c>
      <c r="M110" s="107" t="s">
        <v>2519</v>
      </c>
      <c r="N110" s="106" t="s">
        <v>2481</v>
      </c>
      <c r="O110" s="104" t="s">
        <v>2499</v>
      </c>
      <c r="P110" s="104"/>
      <c r="Q110" s="124">
        <v>44214.614930555559</v>
      </c>
    </row>
    <row r="111" spans="1:17" ht="18" x14ac:dyDescent="0.25">
      <c r="A111" s="85" t="str">
        <f>VLOOKUP(E111,'LISTADO ATM'!$A$2:$C$895,3,0)</f>
        <v>ESTE</v>
      </c>
      <c r="B111" s="116">
        <v>335765737</v>
      </c>
      <c r="C111" s="105">
        <v>44213.713356481479</v>
      </c>
      <c r="D111" s="104" t="s">
        <v>2477</v>
      </c>
      <c r="E111" s="100">
        <v>204</v>
      </c>
      <c r="F111" s="85" t="str">
        <f>VLOOKUP(E111,VIP!$A$2:$O11381,2,0)</f>
        <v>DRBR204</v>
      </c>
      <c r="G111" s="99" t="str">
        <f>VLOOKUP(E111,'LISTADO ATM'!$A$2:$B$894,2,0)</f>
        <v>ATM Hotel Dominicus II</v>
      </c>
      <c r="H111" s="99" t="str">
        <f>VLOOKUP(E111,VIP!$A$2:$O16302,7,FALSE)</f>
        <v>Si</v>
      </c>
      <c r="I111" s="99" t="str">
        <f>VLOOKUP(E111,VIP!$A$2:$O8267,8,FALSE)</f>
        <v>Si</v>
      </c>
      <c r="J111" s="99" t="str">
        <f>VLOOKUP(E111,VIP!$A$2:$O8217,8,FALSE)</f>
        <v>Si</v>
      </c>
      <c r="K111" s="99" t="str">
        <f>VLOOKUP(E111,VIP!$A$2:$O11791,6,0)</f>
        <v>NO</v>
      </c>
      <c r="L111" s="110" t="s">
        <v>2430</v>
      </c>
      <c r="M111" s="107" t="s">
        <v>2519</v>
      </c>
      <c r="N111" s="106" t="s">
        <v>2481</v>
      </c>
      <c r="O111" s="104" t="s">
        <v>2482</v>
      </c>
      <c r="P111" s="104"/>
      <c r="Q111" s="124">
        <v>44214.560069444444</v>
      </c>
    </row>
    <row r="112" spans="1:17" ht="18" x14ac:dyDescent="0.25">
      <c r="A112" s="85" t="str">
        <f>VLOOKUP(E112,'LISTADO ATM'!$A$2:$C$895,3,0)</f>
        <v>DISTRITO NACIONAL</v>
      </c>
      <c r="B112" s="116">
        <v>335765738</v>
      </c>
      <c r="C112" s="105">
        <v>44213.741967592592</v>
      </c>
      <c r="D112" s="104" t="s">
        <v>2477</v>
      </c>
      <c r="E112" s="100">
        <v>980</v>
      </c>
      <c r="F112" s="85" t="str">
        <f>VLOOKUP(E112,VIP!$A$2:$O11380,2,0)</f>
        <v>DRBR980</v>
      </c>
      <c r="G112" s="99" t="str">
        <f>VLOOKUP(E112,'LISTADO ATM'!$A$2:$B$894,2,0)</f>
        <v xml:space="preserve">ATM Oficina Bella Vista Mall II </v>
      </c>
      <c r="H112" s="99" t="str">
        <f>VLOOKUP(E112,VIP!$A$2:$O16301,7,FALSE)</f>
        <v>Si</v>
      </c>
      <c r="I112" s="99" t="str">
        <f>VLOOKUP(E112,VIP!$A$2:$O8266,8,FALSE)</f>
        <v>Si</v>
      </c>
      <c r="J112" s="99" t="str">
        <f>VLOOKUP(E112,VIP!$A$2:$O8216,8,FALSE)</f>
        <v>Si</v>
      </c>
      <c r="K112" s="99" t="str">
        <f>VLOOKUP(E112,VIP!$A$2:$O11790,6,0)</f>
        <v>NO</v>
      </c>
      <c r="L112" s="110" t="s">
        <v>2507</v>
      </c>
      <c r="M112" s="107" t="s">
        <v>2519</v>
      </c>
      <c r="N112" s="106" t="s">
        <v>2481</v>
      </c>
      <c r="O112" s="104" t="s">
        <v>2482</v>
      </c>
      <c r="P112" s="104"/>
      <c r="Q112" s="124">
        <v>44214.456597222219</v>
      </c>
    </row>
    <row r="113" spans="1:17" ht="18" x14ac:dyDescent="0.25">
      <c r="A113" s="85" t="str">
        <f>VLOOKUP(E113,'LISTADO ATM'!$A$2:$C$895,3,0)</f>
        <v>NORTE</v>
      </c>
      <c r="B113" s="116">
        <v>335765739</v>
      </c>
      <c r="C113" s="105">
        <v>44213.760115740741</v>
      </c>
      <c r="D113" s="104" t="s">
        <v>2496</v>
      </c>
      <c r="E113" s="100">
        <v>538</v>
      </c>
      <c r="F113" s="85" t="str">
        <f>VLOOKUP(E113,VIP!$A$2:$O11383,2,0)</f>
        <v>DRBR538</v>
      </c>
      <c r="G113" s="99" t="str">
        <f>VLOOKUP(E113,'LISTADO ATM'!$A$2:$B$894,2,0)</f>
        <v>ATM  Autoservicio San Fco. Macorís</v>
      </c>
      <c r="H113" s="99" t="str">
        <f>VLOOKUP(E113,VIP!$A$2:$O16304,7,FALSE)</f>
        <v>Si</v>
      </c>
      <c r="I113" s="99" t="str">
        <f>VLOOKUP(E113,VIP!$A$2:$O8269,8,FALSE)</f>
        <v>Si</v>
      </c>
      <c r="J113" s="99" t="str">
        <f>VLOOKUP(E113,VIP!$A$2:$O8219,8,FALSE)</f>
        <v>Si</v>
      </c>
      <c r="K113" s="99" t="str">
        <f>VLOOKUP(E113,VIP!$A$2:$O11793,6,0)</f>
        <v>NO</v>
      </c>
      <c r="L113" s="110" t="s">
        <v>2509</v>
      </c>
      <c r="M113" s="107" t="s">
        <v>2519</v>
      </c>
      <c r="N113" s="106" t="s">
        <v>2481</v>
      </c>
      <c r="O113" s="104" t="s">
        <v>2497</v>
      </c>
      <c r="P113" s="104"/>
      <c r="Q113" s="124">
        <v>44214.621180555558</v>
      </c>
    </row>
    <row r="114" spans="1:17" ht="18" x14ac:dyDescent="0.25">
      <c r="A114" s="85" t="str">
        <f>VLOOKUP(E114,'LISTADO ATM'!$A$2:$C$895,3,0)</f>
        <v>ESTE</v>
      </c>
      <c r="B114" s="116">
        <v>335765742</v>
      </c>
      <c r="C114" s="105">
        <v>44213.947928240741</v>
      </c>
      <c r="D114" s="104" t="s">
        <v>2477</v>
      </c>
      <c r="E114" s="100">
        <v>912</v>
      </c>
      <c r="F114" s="85" t="str">
        <f>VLOOKUP(E114,VIP!$A$2:$O11381,2,0)</f>
        <v>DRBR973</v>
      </c>
      <c r="G114" s="99" t="str">
        <f>VLOOKUP(E114,'LISTADO ATM'!$A$2:$B$894,2,0)</f>
        <v xml:space="preserve">ATM Oficina San Pedro II </v>
      </c>
      <c r="H114" s="99" t="str">
        <f>VLOOKUP(E114,VIP!$A$2:$O16302,7,FALSE)</f>
        <v>Si</v>
      </c>
      <c r="I114" s="99" t="str">
        <f>VLOOKUP(E114,VIP!$A$2:$O8267,8,FALSE)</f>
        <v>Si</v>
      </c>
      <c r="J114" s="99" t="str">
        <f>VLOOKUP(E114,VIP!$A$2:$O8217,8,FALSE)</f>
        <v>Si</v>
      </c>
      <c r="K114" s="99" t="str">
        <f>VLOOKUP(E114,VIP!$A$2:$O11791,6,0)</f>
        <v>SI</v>
      </c>
      <c r="L114" s="110" t="s">
        <v>2430</v>
      </c>
      <c r="M114" s="107" t="s">
        <v>2519</v>
      </c>
      <c r="N114" s="106" t="s">
        <v>2481</v>
      </c>
      <c r="O114" s="104" t="s">
        <v>2482</v>
      </c>
      <c r="P114" s="104"/>
      <c r="Q114" s="124">
        <v>44214.398263888892</v>
      </c>
    </row>
    <row r="115" spans="1:17" s="87" customFormat="1" ht="18" x14ac:dyDescent="0.25">
      <c r="A115" s="85" t="str">
        <f>VLOOKUP(E115,'LISTADO ATM'!$A$2:$C$895,3,0)</f>
        <v>DISTRITO NACIONAL</v>
      </c>
      <c r="B115" s="116" t="s">
        <v>2513</v>
      </c>
      <c r="C115" s="105">
        <v>44214.222268518519</v>
      </c>
      <c r="D115" s="104" t="s">
        <v>2189</v>
      </c>
      <c r="E115" s="100">
        <v>896</v>
      </c>
      <c r="F115" s="85" t="str">
        <f>VLOOKUP(E115,VIP!$A$2:$O11384,2,0)</f>
        <v>DRBR896</v>
      </c>
      <c r="G115" s="99" t="str">
        <f>VLOOKUP(E115,'LISTADO ATM'!$A$2:$B$894,2,0)</f>
        <v xml:space="preserve">ATM Campamento Militar 16 de Agosto I </v>
      </c>
      <c r="H115" s="99" t="str">
        <f>VLOOKUP(E115,VIP!$A$2:$O16305,7,FALSE)</f>
        <v>Si</v>
      </c>
      <c r="I115" s="99" t="str">
        <f>VLOOKUP(E115,VIP!$A$2:$O8270,8,FALSE)</f>
        <v>Si</v>
      </c>
      <c r="J115" s="99" t="str">
        <f>VLOOKUP(E115,VIP!$A$2:$O8220,8,FALSE)</f>
        <v>Si</v>
      </c>
      <c r="K115" s="99" t="str">
        <f>VLOOKUP(E115,VIP!$A$2:$O11794,6,0)</f>
        <v>NO</v>
      </c>
      <c r="L115" s="110" t="s">
        <v>2435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2435</v>
      </c>
    </row>
    <row r="116" spans="1:17" s="87" customFormat="1" ht="18" x14ac:dyDescent="0.25">
      <c r="A116" s="85" t="str">
        <f>VLOOKUP(E116,'LISTADO ATM'!$A$2:$C$895,3,0)</f>
        <v>SUR</v>
      </c>
      <c r="B116" s="116" t="s">
        <v>2512</v>
      </c>
      <c r="C116" s="105">
        <v>44214.225624999999</v>
      </c>
      <c r="D116" s="104" t="s">
        <v>2189</v>
      </c>
      <c r="E116" s="100">
        <v>615</v>
      </c>
      <c r="F116" s="85" t="str">
        <f>VLOOKUP(E116,VIP!$A$2:$O11382,2,0)</f>
        <v>DRBR418</v>
      </c>
      <c r="G116" s="99" t="str">
        <f>VLOOKUP(E116,'LISTADO ATM'!$A$2:$B$894,2,0)</f>
        <v xml:space="preserve">ATM Estación Sunix Cabral (Barahona) </v>
      </c>
      <c r="H116" s="99" t="str">
        <f>VLOOKUP(E116,VIP!$A$2:$O16303,7,FALSE)</f>
        <v>Si</v>
      </c>
      <c r="I116" s="99" t="str">
        <f>VLOOKUP(E116,VIP!$A$2:$O8268,8,FALSE)</f>
        <v>Si</v>
      </c>
      <c r="J116" s="99" t="str">
        <f>VLOOKUP(E116,VIP!$A$2:$O8218,8,FALSE)</f>
        <v>Si</v>
      </c>
      <c r="K116" s="99" t="str">
        <f>VLOOKUP(E116,VIP!$A$2:$O11792,6,0)</f>
        <v>NO</v>
      </c>
      <c r="L116" s="110" t="s">
        <v>2254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2254</v>
      </c>
    </row>
    <row r="117" spans="1:17" ht="18" x14ac:dyDescent="0.25">
      <c r="A117" s="85" t="str">
        <f>VLOOKUP(E117,'LISTADO ATM'!$A$2:$C$895,3,0)</f>
        <v>DISTRITO NACIONAL</v>
      </c>
      <c r="B117" s="116" t="s">
        <v>2517</v>
      </c>
      <c r="C117" s="105">
        <v>44214.298541666663</v>
      </c>
      <c r="D117" s="104" t="s">
        <v>2189</v>
      </c>
      <c r="E117" s="100">
        <v>231</v>
      </c>
      <c r="F117" s="85" t="str">
        <f>VLOOKUP(E117,VIP!$A$2:$O11386,2,0)</f>
        <v>DRBR231</v>
      </c>
      <c r="G117" s="99" t="str">
        <f>VLOOKUP(E117,'LISTADO ATM'!$A$2:$B$894,2,0)</f>
        <v xml:space="preserve">ATM Oficina Zona Oriental </v>
      </c>
      <c r="H117" s="99" t="str">
        <f>VLOOKUP(E117,VIP!$A$2:$O16307,7,FALSE)</f>
        <v>Si</v>
      </c>
      <c r="I117" s="99" t="str">
        <f>VLOOKUP(E117,VIP!$A$2:$O8272,8,FALSE)</f>
        <v>Si</v>
      </c>
      <c r="J117" s="99" t="str">
        <f>VLOOKUP(E117,VIP!$A$2:$O8222,8,FALSE)</f>
        <v>Si</v>
      </c>
      <c r="K117" s="99" t="str">
        <f>VLOOKUP(E117,VIP!$A$2:$O11796,6,0)</f>
        <v>SI</v>
      </c>
      <c r="L117" s="110" t="s">
        <v>2463</v>
      </c>
      <c r="M117" s="107" t="s">
        <v>2519</v>
      </c>
      <c r="N117" s="106" t="s">
        <v>2481</v>
      </c>
      <c r="O117" s="104" t="s">
        <v>2483</v>
      </c>
      <c r="P117" s="104"/>
      <c r="Q117" s="124">
        <v>44214.669791666667</v>
      </c>
    </row>
    <row r="118" spans="1:17" ht="18" x14ac:dyDescent="0.25">
      <c r="A118" s="85" t="str">
        <f>VLOOKUP(E118,'LISTADO ATM'!$A$2:$C$895,3,0)</f>
        <v>NORTE</v>
      </c>
      <c r="B118" s="116" t="s">
        <v>2516</v>
      </c>
      <c r="C118" s="105">
        <v>44214.302731481483</v>
      </c>
      <c r="D118" s="104" t="s">
        <v>2190</v>
      </c>
      <c r="E118" s="100">
        <v>261</v>
      </c>
      <c r="F118" s="85" t="str">
        <f>VLOOKUP(E118,VIP!$A$2:$O11385,2,0)</f>
        <v>DRBR261</v>
      </c>
      <c r="G118" s="99" t="str">
        <f>VLOOKUP(E118,'LISTADO ATM'!$A$2:$B$894,2,0)</f>
        <v xml:space="preserve">ATM UNP Aeropuerto Cibao (Santiago) </v>
      </c>
      <c r="H118" s="99" t="str">
        <f>VLOOKUP(E118,VIP!$A$2:$O16306,7,FALSE)</f>
        <v>Si</v>
      </c>
      <c r="I118" s="99" t="str">
        <f>VLOOKUP(E118,VIP!$A$2:$O8271,8,FALSE)</f>
        <v>Si</v>
      </c>
      <c r="J118" s="99" t="str">
        <f>VLOOKUP(E118,VIP!$A$2:$O8221,8,FALSE)</f>
        <v>Si</v>
      </c>
      <c r="K118" s="99" t="str">
        <f>VLOOKUP(E118,VIP!$A$2:$O11795,6,0)</f>
        <v>NO</v>
      </c>
      <c r="L118" s="110" t="s">
        <v>2228</v>
      </c>
      <c r="M118" s="107" t="s">
        <v>2519</v>
      </c>
      <c r="N118" s="106" t="s">
        <v>2481</v>
      </c>
      <c r="O118" s="104" t="s">
        <v>2502</v>
      </c>
      <c r="P118" s="104"/>
      <c r="Q118" s="124">
        <v>44214.454513888886</v>
      </c>
    </row>
    <row r="119" spans="1:17" ht="18" x14ac:dyDescent="0.25">
      <c r="A119" s="85" t="str">
        <f>VLOOKUP(E119,'LISTADO ATM'!$A$2:$C$895,3,0)</f>
        <v>ESTE</v>
      </c>
      <c r="B119" s="116" t="s">
        <v>2515</v>
      </c>
      <c r="C119" s="105">
        <v>44214.312858796293</v>
      </c>
      <c r="D119" s="104" t="s">
        <v>2189</v>
      </c>
      <c r="E119" s="100">
        <v>114</v>
      </c>
      <c r="F119" s="85" t="str">
        <f>VLOOKUP(E119,VIP!$A$2:$O11384,2,0)</f>
        <v>DRBR114</v>
      </c>
      <c r="G119" s="99" t="str">
        <f>VLOOKUP(E119,'LISTADO ATM'!$A$2:$B$894,2,0)</f>
        <v xml:space="preserve">ATM Oficina Hato Mayor </v>
      </c>
      <c r="H119" s="99" t="str">
        <f>VLOOKUP(E119,VIP!$A$2:$O16305,7,FALSE)</f>
        <v>Si</v>
      </c>
      <c r="I119" s="99" t="str">
        <f>VLOOKUP(E119,VIP!$A$2:$O8270,8,FALSE)</f>
        <v>Si</v>
      </c>
      <c r="J119" s="99" t="str">
        <f>VLOOKUP(E119,VIP!$A$2:$O8220,8,FALSE)</f>
        <v>Si</v>
      </c>
      <c r="K119" s="99" t="str">
        <f>VLOOKUP(E119,VIP!$A$2:$O11794,6,0)</f>
        <v>NO</v>
      </c>
      <c r="L119" s="110" t="s">
        <v>2518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2518</v>
      </c>
    </row>
    <row r="120" spans="1:17" ht="18" x14ac:dyDescent="0.25">
      <c r="A120" s="85" t="str">
        <f>VLOOKUP(E120,'LISTADO ATM'!$A$2:$C$895,3,0)</f>
        <v>NORTE</v>
      </c>
      <c r="B120" s="116" t="s">
        <v>2514</v>
      </c>
      <c r="C120" s="105">
        <v>44214.323622685188</v>
      </c>
      <c r="D120" s="104" t="s">
        <v>2496</v>
      </c>
      <c r="E120" s="100">
        <v>350</v>
      </c>
      <c r="F120" s="85" t="str">
        <f>VLOOKUP(E120,VIP!$A$2:$O11383,2,0)</f>
        <v>DRBR350</v>
      </c>
      <c r="G120" s="99" t="str">
        <f>VLOOKUP(E120,'LISTADO ATM'!$A$2:$B$894,2,0)</f>
        <v xml:space="preserve">ATM Oficina Villa Tapia </v>
      </c>
      <c r="H120" s="99" t="str">
        <f>VLOOKUP(E120,VIP!$A$2:$O16304,7,FALSE)</f>
        <v>Si</v>
      </c>
      <c r="I120" s="99" t="str">
        <f>VLOOKUP(E120,VIP!$A$2:$O8269,8,FALSE)</f>
        <v>Si</v>
      </c>
      <c r="J120" s="99" t="str">
        <f>VLOOKUP(E120,VIP!$A$2:$O8219,8,FALSE)</f>
        <v>Si</v>
      </c>
      <c r="K120" s="99" t="str">
        <f>VLOOKUP(E120,VIP!$A$2:$O11793,6,0)</f>
        <v>NO</v>
      </c>
      <c r="L120" s="110" t="s">
        <v>2430</v>
      </c>
      <c r="M120" s="107" t="s">
        <v>2519</v>
      </c>
      <c r="N120" s="106" t="s">
        <v>2481</v>
      </c>
      <c r="O120" s="104" t="s">
        <v>2497</v>
      </c>
      <c r="P120" s="104"/>
      <c r="Q120" s="124">
        <v>44214.384375000001</v>
      </c>
    </row>
    <row r="121" spans="1:17" ht="18" x14ac:dyDescent="0.25">
      <c r="A121" s="85" t="str">
        <f>VLOOKUP(E121,'LISTADO ATM'!$A$2:$C$895,3,0)</f>
        <v>DISTRITO NACIONAL</v>
      </c>
      <c r="B121" s="116" t="s">
        <v>2535</v>
      </c>
      <c r="C121" s="105">
        <v>44214.338379629633</v>
      </c>
      <c r="D121" s="104" t="s">
        <v>2496</v>
      </c>
      <c r="E121" s="100">
        <v>883</v>
      </c>
      <c r="F121" s="85" t="str">
        <f>VLOOKUP(E121,VIP!$A$2:$O11399,2,0)</f>
        <v>DRBR883</v>
      </c>
      <c r="G121" s="99" t="str">
        <f>VLOOKUP(E121,'LISTADO ATM'!$A$2:$B$894,2,0)</f>
        <v xml:space="preserve">ATM Oficina Filadelfia Plaza </v>
      </c>
      <c r="H121" s="99" t="str">
        <f>VLOOKUP(E121,VIP!$A$2:$O16320,7,FALSE)</f>
        <v>Si</v>
      </c>
      <c r="I121" s="99" t="str">
        <f>VLOOKUP(E121,VIP!$A$2:$O8285,8,FALSE)</f>
        <v>Si</v>
      </c>
      <c r="J121" s="99" t="str">
        <f>VLOOKUP(E121,VIP!$A$2:$O8235,8,FALSE)</f>
        <v>Si</v>
      </c>
      <c r="K121" s="99" t="str">
        <f>VLOOKUP(E121,VIP!$A$2:$O11809,6,0)</f>
        <v>NO</v>
      </c>
      <c r="L121" s="110" t="s">
        <v>2430</v>
      </c>
      <c r="M121" s="107" t="s">
        <v>2519</v>
      </c>
      <c r="N121" s="106" t="s">
        <v>2481</v>
      </c>
      <c r="O121" s="104" t="s">
        <v>2497</v>
      </c>
      <c r="P121" s="104"/>
      <c r="Q121" s="124">
        <v>44214.615624999999</v>
      </c>
    </row>
    <row r="122" spans="1:17" ht="18" x14ac:dyDescent="0.25">
      <c r="A122" s="85" t="str">
        <f>VLOOKUP(E122,'LISTADO ATM'!$A$2:$C$895,3,0)</f>
        <v>NORTE</v>
      </c>
      <c r="B122" s="116" t="s">
        <v>2534</v>
      </c>
      <c r="C122" s="105">
        <v>44214.345208333332</v>
      </c>
      <c r="D122" s="104" t="s">
        <v>2501</v>
      </c>
      <c r="E122" s="100">
        <v>757</v>
      </c>
      <c r="F122" s="85" t="str">
        <f>VLOOKUP(E122,VIP!$A$2:$O11398,2,0)</f>
        <v>DRBR757</v>
      </c>
      <c r="G122" s="99" t="str">
        <f>VLOOKUP(E122,'LISTADO ATM'!$A$2:$B$894,2,0)</f>
        <v xml:space="preserve">ATM UNP Plaza Paseo (Santiago) </v>
      </c>
      <c r="H122" s="99" t="str">
        <f>VLOOKUP(E122,VIP!$A$2:$O16319,7,FALSE)</f>
        <v>Si</v>
      </c>
      <c r="I122" s="99" t="str">
        <f>VLOOKUP(E122,VIP!$A$2:$O8284,8,FALSE)</f>
        <v>Si</v>
      </c>
      <c r="J122" s="99" t="str">
        <f>VLOOKUP(E122,VIP!$A$2:$O8234,8,FALSE)</f>
        <v>Si</v>
      </c>
      <c r="K122" s="99" t="str">
        <f>VLOOKUP(E122,VIP!$A$2:$O11808,6,0)</f>
        <v>NO</v>
      </c>
      <c r="L122" s="110" t="s">
        <v>2430</v>
      </c>
      <c r="M122" s="107" t="s">
        <v>2519</v>
      </c>
      <c r="N122" s="106" t="s">
        <v>2481</v>
      </c>
      <c r="O122" s="104" t="s">
        <v>2499</v>
      </c>
      <c r="P122" s="104"/>
      <c r="Q122" s="124">
        <v>44214.617708333331</v>
      </c>
    </row>
    <row r="123" spans="1:17" ht="18" x14ac:dyDescent="0.25">
      <c r="A123" s="85" t="str">
        <f>VLOOKUP(E123,'LISTADO ATM'!$A$2:$C$895,3,0)</f>
        <v>NORTE</v>
      </c>
      <c r="B123" s="116" t="s">
        <v>2533</v>
      </c>
      <c r="C123" s="105">
        <v>44214.351388888892</v>
      </c>
      <c r="D123" s="104" t="s">
        <v>2190</v>
      </c>
      <c r="E123" s="100">
        <v>138</v>
      </c>
      <c r="F123" s="85" t="str">
        <f>VLOOKUP(E123,VIP!$A$2:$O11397,2,0)</f>
        <v>DRBR138</v>
      </c>
      <c r="G123" s="99" t="str">
        <f>VLOOKUP(E123,'LISTADO ATM'!$A$2:$B$894,2,0)</f>
        <v xml:space="preserve">ATM UNP Fantino </v>
      </c>
      <c r="H123" s="99" t="str">
        <f>VLOOKUP(E123,VIP!$A$2:$O16318,7,FALSE)</f>
        <v>Si</v>
      </c>
      <c r="I123" s="99" t="str">
        <f>VLOOKUP(E123,VIP!$A$2:$O8283,8,FALSE)</f>
        <v>Si</v>
      </c>
      <c r="J123" s="99" t="str">
        <f>VLOOKUP(E123,VIP!$A$2:$O8233,8,FALSE)</f>
        <v>Si</v>
      </c>
      <c r="K123" s="99" t="str">
        <f>VLOOKUP(E123,VIP!$A$2:$O11807,6,0)</f>
        <v>NO</v>
      </c>
      <c r="L123" s="110" t="s">
        <v>2228</v>
      </c>
      <c r="M123" s="109" t="s">
        <v>2473</v>
      </c>
      <c r="N123" s="106" t="s">
        <v>2481</v>
      </c>
      <c r="O123" s="104" t="s">
        <v>2492</v>
      </c>
      <c r="P123" s="104"/>
      <c r="Q123" s="109" t="s">
        <v>2228</v>
      </c>
    </row>
    <row r="124" spans="1:17" ht="18" x14ac:dyDescent="0.25">
      <c r="A124" s="85" t="str">
        <f>VLOOKUP(E124,'LISTADO ATM'!$A$2:$C$895,3,0)</f>
        <v>ESTE</v>
      </c>
      <c r="B124" s="116" t="s">
        <v>2532</v>
      </c>
      <c r="C124" s="105">
        <v>44214.352071759262</v>
      </c>
      <c r="D124" s="104" t="s">
        <v>2189</v>
      </c>
      <c r="E124" s="100">
        <v>104</v>
      </c>
      <c r="F124" s="85" t="str">
        <f>VLOOKUP(E124,VIP!$A$2:$O11396,2,0)</f>
        <v>DRBR104</v>
      </c>
      <c r="G124" s="99" t="str">
        <f>VLOOKUP(E124,'LISTADO ATM'!$A$2:$B$894,2,0)</f>
        <v xml:space="preserve">ATM Jumbo Higuey </v>
      </c>
      <c r="H124" s="99" t="str">
        <f>VLOOKUP(E124,VIP!$A$2:$O16317,7,FALSE)</f>
        <v>Si</v>
      </c>
      <c r="I124" s="99" t="str">
        <f>VLOOKUP(E124,VIP!$A$2:$O8282,8,FALSE)</f>
        <v>Si</v>
      </c>
      <c r="J124" s="99" t="str">
        <f>VLOOKUP(E124,VIP!$A$2:$O8232,8,FALSE)</f>
        <v>Si</v>
      </c>
      <c r="K124" s="99" t="str">
        <f>VLOOKUP(E124,VIP!$A$2:$O11806,6,0)</f>
        <v>NO</v>
      </c>
      <c r="L124" s="110" t="s">
        <v>2498</v>
      </c>
      <c r="M124" s="107" t="s">
        <v>2519</v>
      </c>
      <c r="N124" s="106" t="s">
        <v>2481</v>
      </c>
      <c r="O124" s="104" t="s">
        <v>2483</v>
      </c>
      <c r="P124" s="104"/>
      <c r="Q124" s="124">
        <v>44214.637152777781</v>
      </c>
    </row>
    <row r="125" spans="1:17" ht="18" x14ac:dyDescent="0.25">
      <c r="A125" s="85" t="str">
        <f>VLOOKUP(E125,'LISTADO ATM'!$A$2:$C$895,3,0)</f>
        <v>DISTRITO NACIONAL</v>
      </c>
      <c r="B125" s="116" t="s">
        <v>2531</v>
      </c>
      <c r="C125" s="105">
        <v>44214.362696759257</v>
      </c>
      <c r="D125" s="104" t="s">
        <v>2477</v>
      </c>
      <c r="E125" s="100">
        <v>570</v>
      </c>
      <c r="F125" s="85" t="str">
        <f>VLOOKUP(E125,VIP!$A$2:$O11395,2,0)</f>
        <v>DRBR478</v>
      </c>
      <c r="G125" s="99" t="str">
        <f>VLOOKUP(E125,'LISTADO ATM'!$A$2:$B$894,2,0)</f>
        <v xml:space="preserve">ATM S/M Liverpool Villa Mella </v>
      </c>
      <c r="H125" s="99" t="str">
        <f>VLOOKUP(E125,VIP!$A$2:$O16316,7,FALSE)</f>
        <v>Si</v>
      </c>
      <c r="I125" s="99" t="str">
        <f>VLOOKUP(E125,VIP!$A$2:$O8281,8,FALSE)</f>
        <v>Si</v>
      </c>
      <c r="J125" s="99" t="str">
        <f>VLOOKUP(E125,VIP!$A$2:$O8231,8,FALSE)</f>
        <v>Si</v>
      </c>
      <c r="K125" s="99" t="str">
        <f>VLOOKUP(E125,VIP!$A$2:$O11805,6,0)</f>
        <v>NO</v>
      </c>
      <c r="L125" s="110" t="s">
        <v>2430</v>
      </c>
      <c r="M125" s="107" t="s">
        <v>2519</v>
      </c>
      <c r="N125" s="106" t="s">
        <v>2481</v>
      </c>
      <c r="O125" s="104" t="s">
        <v>2482</v>
      </c>
      <c r="P125" s="104"/>
      <c r="Q125" s="124">
        <v>44214.614236111112</v>
      </c>
    </row>
    <row r="126" spans="1:17" ht="18" x14ac:dyDescent="0.25">
      <c r="A126" s="85" t="str">
        <f>VLOOKUP(E126,'LISTADO ATM'!$A$2:$C$895,3,0)</f>
        <v>NORTE</v>
      </c>
      <c r="B126" s="116" t="s">
        <v>2530</v>
      </c>
      <c r="C126" s="105">
        <v>44214.366030092591</v>
      </c>
      <c r="D126" s="104" t="s">
        <v>2501</v>
      </c>
      <c r="E126" s="100">
        <v>747</v>
      </c>
      <c r="F126" s="85" t="str">
        <f>VLOOKUP(E126,VIP!$A$2:$O11394,2,0)</f>
        <v>DRBR200</v>
      </c>
      <c r="G126" s="99" t="str">
        <f>VLOOKUP(E126,'LISTADO ATM'!$A$2:$B$894,2,0)</f>
        <v xml:space="preserve">ATM Club BR (Santiago) </v>
      </c>
      <c r="H126" s="99" t="str">
        <f>VLOOKUP(E126,VIP!$A$2:$O16315,7,FALSE)</f>
        <v>Si</v>
      </c>
      <c r="I126" s="99" t="str">
        <f>VLOOKUP(E126,VIP!$A$2:$O8280,8,FALSE)</f>
        <v>Si</v>
      </c>
      <c r="J126" s="99" t="str">
        <f>VLOOKUP(E126,VIP!$A$2:$O8230,8,FALSE)</f>
        <v>Si</v>
      </c>
      <c r="K126" s="99" t="str">
        <f>VLOOKUP(E126,VIP!$A$2:$O11804,6,0)</f>
        <v>SI</v>
      </c>
      <c r="L126" s="110" t="s">
        <v>2430</v>
      </c>
      <c r="M126" s="107" t="s">
        <v>2519</v>
      </c>
      <c r="N126" s="106" t="s">
        <v>2481</v>
      </c>
      <c r="O126" s="104" t="s">
        <v>2499</v>
      </c>
      <c r="P126" s="104"/>
      <c r="Q126" s="124">
        <v>44214.614930555559</v>
      </c>
    </row>
    <row r="127" spans="1:17" ht="18" x14ac:dyDescent="0.25">
      <c r="A127" s="85" t="str">
        <f>VLOOKUP(E127,'LISTADO ATM'!$A$2:$C$895,3,0)</f>
        <v>DISTRITO NACIONAL</v>
      </c>
      <c r="B127" s="116" t="s">
        <v>2529</v>
      </c>
      <c r="C127" s="105">
        <v>44214.371041666665</v>
      </c>
      <c r="D127" s="104" t="s">
        <v>2477</v>
      </c>
      <c r="E127" s="100">
        <v>927</v>
      </c>
      <c r="F127" s="85" t="str">
        <f>VLOOKUP(E127,VIP!$A$2:$O11393,2,0)</f>
        <v>DRBR927</v>
      </c>
      <c r="G127" s="99" t="str">
        <f>VLOOKUP(E127,'LISTADO ATM'!$A$2:$B$894,2,0)</f>
        <v>ATM S/M Bravo La Esperilla</v>
      </c>
      <c r="H127" s="99" t="str">
        <f>VLOOKUP(E127,VIP!$A$2:$O16314,7,FALSE)</f>
        <v>Si</v>
      </c>
      <c r="I127" s="99" t="str">
        <f>VLOOKUP(E127,VIP!$A$2:$O8279,8,FALSE)</f>
        <v>Si</v>
      </c>
      <c r="J127" s="99" t="str">
        <f>VLOOKUP(E127,VIP!$A$2:$O8229,8,FALSE)</f>
        <v>Si</v>
      </c>
      <c r="K127" s="99" t="str">
        <f>VLOOKUP(E127,VIP!$A$2:$O11803,6,0)</f>
        <v>NO</v>
      </c>
      <c r="L127" s="110" t="s">
        <v>2430</v>
      </c>
      <c r="M127" s="107" t="s">
        <v>2519</v>
      </c>
      <c r="N127" s="106" t="s">
        <v>2481</v>
      </c>
      <c r="O127" s="104" t="s">
        <v>2482</v>
      </c>
      <c r="P127" s="104"/>
      <c r="Q127" s="124">
        <v>44214.456597222219</v>
      </c>
    </row>
    <row r="128" spans="1:17" ht="18" x14ac:dyDescent="0.25">
      <c r="A128" s="85" t="str">
        <f>VLOOKUP(E128,'LISTADO ATM'!$A$2:$C$895,3,0)</f>
        <v>DISTRITO NACIONAL</v>
      </c>
      <c r="B128" s="116" t="s">
        <v>2581</v>
      </c>
      <c r="C128" s="105">
        <v>44214.373240740744</v>
      </c>
      <c r="D128" s="104" t="s">
        <v>2496</v>
      </c>
      <c r="E128" s="100">
        <v>583</v>
      </c>
      <c r="F128" s="85" t="str">
        <f>VLOOKUP(E128,VIP!$A$2:$O11421,2,0)</f>
        <v>DRBR431</v>
      </c>
      <c r="G128" s="99" t="str">
        <f>VLOOKUP(E128,'LISTADO ATM'!$A$2:$B$894,2,0)</f>
        <v xml:space="preserve">ATM Ministerio Fuerzas Armadas I </v>
      </c>
      <c r="H128" s="99" t="str">
        <f>VLOOKUP(E128,VIP!$A$2:$O16342,7,FALSE)</f>
        <v>Si</v>
      </c>
      <c r="I128" s="99" t="str">
        <f>VLOOKUP(E128,VIP!$A$2:$O8307,8,FALSE)</f>
        <v>Si</v>
      </c>
      <c r="J128" s="99" t="str">
        <f>VLOOKUP(E128,VIP!$A$2:$O8257,8,FALSE)</f>
        <v>Si</v>
      </c>
      <c r="K128" s="99" t="str">
        <f>VLOOKUP(E128,VIP!$A$2:$O11831,6,0)</f>
        <v>NO</v>
      </c>
      <c r="L128" s="110" t="s">
        <v>2584</v>
      </c>
      <c r="M128" s="107" t="s">
        <v>2519</v>
      </c>
      <c r="N128" s="107" t="s">
        <v>2585</v>
      </c>
      <c r="O128" s="104" t="s">
        <v>2497</v>
      </c>
      <c r="P128" s="104" t="s">
        <v>2587</v>
      </c>
      <c r="Q128" s="124">
        <v>44214.670486111114</v>
      </c>
    </row>
    <row r="129" spans="1:17" ht="18" x14ac:dyDescent="0.25">
      <c r="A129" s="85" t="str">
        <f>VLOOKUP(E129,'LISTADO ATM'!$A$2:$C$895,3,0)</f>
        <v>ESTE</v>
      </c>
      <c r="B129" s="116" t="s">
        <v>2528</v>
      </c>
      <c r="C129" s="105">
        <v>44214.394236111111</v>
      </c>
      <c r="D129" s="104" t="s">
        <v>2496</v>
      </c>
      <c r="E129" s="100">
        <v>842</v>
      </c>
      <c r="F129" s="85" t="str">
        <f>VLOOKUP(E129,VIP!$A$2:$O11392,2,0)</f>
        <v>DRBR842</v>
      </c>
      <c r="G129" s="99" t="str">
        <f>VLOOKUP(E129,'LISTADO ATM'!$A$2:$B$894,2,0)</f>
        <v xml:space="preserve">ATM Plaza Orense II (La Romana) </v>
      </c>
      <c r="H129" s="99" t="str">
        <f>VLOOKUP(E129,VIP!$A$2:$O16313,7,FALSE)</f>
        <v>Si</v>
      </c>
      <c r="I129" s="99" t="str">
        <f>VLOOKUP(E129,VIP!$A$2:$O8278,8,FALSE)</f>
        <v>Si</v>
      </c>
      <c r="J129" s="99" t="str">
        <f>VLOOKUP(E129,VIP!$A$2:$O8228,8,FALSE)</f>
        <v>Si</v>
      </c>
      <c r="K129" s="99" t="str">
        <f>VLOOKUP(E129,VIP!$A$2:$O11802,6,0)</f>
        <v>NO</v>
      </c>
      <c r="L129" s="110" t="s">
        <v>2466</v>
      </c>
      <c r="M129" s="107" t="s">
        <v>2519</v>
      </c>
      <c r="N129" s="106" t="s">
        <v>2481</v>
      </c>
      <c r="O129" s="104" t="s">
        <v>2497</v>
      </c>
      <c r="P129" s="104"/>
      <c r="Q129" s="124">
        <v>44214.523263888892</v>
      </c>
    </row>
    <row r="130" spans="1:17" ht="18" x14ac:dyDescent="0.25">
      <c r="A130" s="85" t="str">
        <f>VLOOKUP(E130,'LISTADO ATM'!$A$2:$C$895,3,0)</f>
        <v>DISTRITO NACIONAL</v>
      </c>
      <c r="B130" s="116" t="s">
        <v>2527</v>
      </c>
      <c r="C130" s="105">
        <v>44214.399756944447</v>
      </c>
      <c r="D130" s="104" t="s">
        <v>2477</v>
      </c>
      <c r="E130" s="100">
        <v>718</v>
      </c>
      <c r="F130" s="85" t="str">
        <f>VLOOKUP(E130,VIP!$A$2:$O11391,2,0)</f>
        <v>DRBR24Y</v>
      </c>
      <c r="G130" s="99" t="str">
        <f>VLOOKUP(E130,'LISTADO ATM'!$A$2:$B$894,2,0)</f>
        <v xml:space="preserve">ATM Feria Ganadera </v>
      </c>
      <c r="H130" s="99" t="str">
        <f>VLOOKUP(E130,VIP!$A$2:$O16312,7,FALSE)</f>
        <v>Si</v>
      </c>
      <c r="I130" s="99" t="str">
        <f>VLOOKUP(E130,VIP!$A$2:$O8277,8,FALSE)</f>
        <v>Si</v>
      </c>
      <c r="J130" s="99" t="str">
        <f>VLOOKUP(E130,VIP!$A$2:$O8227,8,FALSE)</f>
        <v>Si</v>
      </c>
      <c r="K130" s="99" t="str">
        <f>VLOOKUP(E130,VIP!$A$2:$O11801,6,0)</f>
        <v>NO</v>
      </c>
      <c r="L130" s="110" t="s">
        <v>2430</v>
      </c>
      <c r="M130" s="107" t="s">
        <v>2519</v>
      </c>
      <c r="N130" s="106" t="s">
        <v>2481</v>
      </c>
      <c r="O130" s="104" t="s">
        <v>2482</v>
      </c>
      <c r="P130" s="104"/>
      <c r="Q130" s="124">
        <v>44214.453125</v>
      </c>
    </row>
    <row r="131" spans="1:17" ht="18" x14ac:dyDescent="0.25">
      <c r="A131" s="85" t="str">
        <f>VLOOKUP(E131,'LISTADO ATM'!$A$2:$C$895,3,0)</f>
        <v>DISTRITO NACIONAL</v>
      </c>
      <c r="B131" s="116" t="s">
        <v>2526</v>
      </c>
      <c r="C131" s="105">
        <v>44214.40353009259</v>
      </c>
      <c r="D131" s="104" t="s">
        <v>2477</v>
      </c>
      <c r="E131" s="100">
        <v>628</v>
      </c>
      <c r="F131" s="85" t="str">
        <f>VLOOKUP(E131,VIP!$A$2:$O11390,2,0)</f>
        <v>DRBR086</v>
      </c>
      <c r="G131" s="99" t="str">
        <f>VLOOKUP(E131,'LISTADO ATM'!$A$2:$B$894,2,0)</f>
        <v xml:space="preserve">ATM Autobanco San Isidro </v>
      </c>
      <c r="H131" s="99" t="str">
        <f>VLOOKUP(E131,VIP!$A$2:$O16311,7,FALSE)</f>
        <v>Si</v>
      </c>
      <c r="I131" s="99" t="str">
        <f>VLOOKUP(E131,VIP!$A$2:$O8276,8,FALSE)</f>
        <v>Si</v>
      </c>
      <c r="J131" s="99" t="str">
        <f>VLOOKUP(E131,VIP!$A$2:$O8226,8,FALSE)</f>
        <v>Si</v>
      </c>
      <c r="K131" s="99" t="str">
        <f>VLOOKUP(E131,VIP!$A$2:$O11800,6,0)</f>
        <v>SI</v>
      </c>
      <c r="L131" s="110" t="s">
        <v>2430</v>
      </c>
      <c r="M131" s="107" t="s">
        <v>2519</v>
      </c>
      <c r="N131" s="106" t="s">
        <v>2481</v>
      </c>
      <c r="O131" s="104" t="s">
        <v>2482</v>
      </c>
      <c r="P131" s="104"/>
      <c r="Q131" s="124">
        <v>44214.618402777778</v>
      </c>
    </row>
    <row r="132" spans="1:17" ht="18" x14ac:dyDescent="0.25">
      <c r="A132" s="85" t="str">
        <f>VLOOKUP(E132,'LISTADO ATM'!$A$2:$C$895,3,0)</f>
        <v>DISTRITO NACIONAL</v>
      </c>
      <c r="B132" s="116" t="s">
        <v>2525</v>
      </c>
      <c r="C132" s="105">
        <v>44214.414259259262</v>
      </c>
      <c r="D132" s="104" t="s">
        <v>2189</v>
      </c>
      <c r="E132" s="100">
        <v>194</v>
      </c>
      <c r="F132" s="85" t="str">
        <f>VLOOKUP(E132,VIP!$A$2:$O11389,2,0)</f>
        <v>DRBR194</v>
      </c>
      <c r="G132" s="99" t="str">
        <f>VLOOKUP(E132,'LISTADO ATM'!$A$2:$B$894,2,0)</f>
        <v xml:space="preserve">ATM UNP Pantoja </v>
      </c>
      <c r="H132" s="99" t="str">
        <f>VLOOKUP(E132,VIP!$A$2:$O16310,7,FALSE)</f>
        <v>Si</v>
      </c>
      <c r="I132" s="99" t="str">
        <f>VLOOKUP(E132,VIP!$A$2:$O8275,8,FALSE)</f>
        <v>No</v>
      </c>
      <c r="J132" s="99" t="str">
        <f>VLOOKUP(E132,VIP!$A$2:$O8225,8,FALSE)</f>
        <v>No</v>
      </c>
      <c r="K132" s="99" t="str">
        <f>VLOOKUP(E132,VIP!$A$2:$O11799,6,0)</f>
        <v>NO</v>
      </c>
      <c r="L132" s="110" t="s">
        <v>2254</v>
      </c>
      <c r="M132" s="109" t="s">
        <v>2473</v>
      </c>
      <c r="N132" s="106" t="s">
        <v>2481</v>
      </c>
      <c r="O132" s="104" t="s">
        <v>2483</v>
      </c>
      <c r="P132" s="104"/>
      <c r="Q132" s="109" t="s">
        <v>2254</v>
      </c>
    </row>
    <row r="133" spans="1:17" ht="18" x14ac:dyDescent="0.25">
      <c r="A133" s="85" t="str">
        <f>VLOOKUP(E133,'LISTADO ATM'!$A$2:$C$895,3,0)</f>
        <v>DISTRITO NACIONAL</v>
      </c>
      <c r="B133" s="116" t="s">
        <v>2524</v>
      </c>
      <c r="C133" s="105">
        <v>44214.416631944441</v>
      </c>
      <c r="D133" s="104" t="s">
        <v>2189</v>
      </c>
      <c r="E133" s="100">
        <v>43</v>
      </c>
      <c r="F133" s="85" t="str">
        <f>VLOOKUP(E133,VIP!$A$2:$O11388,2,0)</f>
        <v>DRBR043</v>
      </c>
      <c r="G133" s="99" t="str">
        <f>VLOOKUP(E133,'LISTADO ATM'!$A$2:$B$894,2,0)</f>
        <v xml:space="preserve">ATM Zona Franca San Isidro </v>
      </c>
      <c r="H133" s="99" t="str">
        <f>VLOOKUP(E133,VIP!$A$2:$O16309,7,FALSE)</f>
        <v>Si</v>
      </c>
      <c r="I133" s="99" t="str">
        <f>VLOOKUP(E133,VIP!$A$2:$O8274,8,FALSE)</f>
        <v>No</v>
      </c>
      <c r="J133" s="99" t="str">
        <f>VLOOKUP(E133,VIP!$A$2:$O8224,8,FALSE)</f>
        <v>No</v>
      </c>
      <c r="K133" s="99" t="str">
        <f>VLOOKUP(E133,VIP!$A$2:$O11798,6,0)</f>
        <v>NO</v>
      </c>
      <c r="L133" s="110" t="s">
        <v>2463</v>
      </c>
      <c r="M133" s="107" t="s">
        <v>2519</v>
      </c>
      <c r="N133" s="106" t="s">
        <v>2481</v>
      </c>
      <c r="O133" s="104" t="s">
        <v>2483</v>
      </c>
      <c r="P133" s="104"/>
      <c r="Q133" s="124">
        <v>44214.622569444444</v>
      </c>
    </row>
    <row r="134" spans="1:17" ht="18" x14ac:dyDescent="0.25">
      <c r="A134" s="85" t="str">
        <f>VLOOKUP(E134,'LISTADO ATM'!$A$2:$C$895,3,0)</f>
        <v>DISTRITO NACIONAL</v>
      </c>
      <c r="B134" s="116" t="s">
        <v>2523</v>
      </c>
      <c r="C134" s="105">
        <v>44214.417523148149</v>
      </c>
      <c r="D134" s="104" t="s">
        <v>2189</v>
      </c>
      <c r="E134" s="100">
        <v>738</v>
      </c>
      <c r="F134" s="85" t="str">
        <f>VLOOKUP(E134,VIP!$A$2:$O11387,2,0)</f>
        <v>DRBR24S</v>
      </c>
      <c r="G134" s="99" t="str">
        <f>VLOOKUP(E134,'LISTADO ATM'!$A$2:$B$894,2,0)</f>
        <v xml:space="preserve">ATM Zona Franca Los Alcarrizos </v>
      </c>
      <c r="H134" s="99" t="str">
        <f>VLOOKUP(E134,VIP!$A$2:$O16308,7,FALSE)</f>
        <v>Si</v>
      </c>
      <c r="I134" s="99" t="str">
        <f>VLOOKUP(E134,VIP!$A$2:$O8273,8,FALSE)</f>
        <v>Si</v>
      </c>
      <c r="J134" s="99" t="str">
        <f>VLOOKUP(E134,VIP!$A$2:$O8223,8,FALSE)</f>
        <v>Si</v>
      </c>
      <c r="K134" s="99" t="str">
        <f>VLOOKUP(E134,VIP!$A$2:$O11797,6,0)</f>
        <v>NO</v>
      </c>
      <c r="L134" s="110" t="s">
        <v>2254</v>
      </c>
      <c r="M134" s="107" t="s">
        <v>2519</v>
      </c>
      <c r="N134" s="106" t="s">
        <v>2481</v>
      </c>
      <c r="O134" s="104" t="s">
        <v>2483</v>
      </c>
      <c r="P134" s="104"/>
      <c r="Q134" s="124">
        <v>44214.548263888886</v>
      </c>
    </row>
    <row r="135" spans="1:17" ht="18" x14ac:dyDescent="0.25">
      <c r="A135" s="85" t="str">
        <f>VLOOKUP(E135,'LISTADO ATM'!$A$2:$C$895,3,0)</f>
        <v>DISTRITO NACIONAL</v>
      </c>
      <c r="B135" s="116" t="s">
        <v>2522</v>
      </c>
      <c r="C135" s="105">
        <v>44214.421793981484</v>
      </c>
      <c r="D135" s="104" t="s">
        <v>2477</v>
      </c>
      <c r="E135" s="100">
        <v>407</v>
      </c>
      <c r="F135" s="85" t="str">
        <f>VLOOKUP(E135,VIP!$A$2:$O11386,2,0)</f>
        <v>DRBR407</v>
      </c>
      <c r="G135" s="99" t="str">
        <f>VLOOKUP(E135,'LISTADO ATM'!$A$2:$B$894,2,0)</f>
        <v xml:space="preserve">ATM Multicentro La Sirena Villa Mella </v>
      </c>
      <c r="H135" s="99" t="str">
        <f>VLOOKUP(E135,VIP!$A$2:$O16307,7,FALSE)</f>
        <v>Si</v>
      </c>
      <c r="I135" s="99" t="str">
        <f>VLOOKUP(E135,VIP!$A$2:$O8272,8,FALSE)</f>
        <v>Si</v>
      </c>
      <c r="J135" s="99" t="str">
        <f>VLOOKUP(E135,VIP!$A$2:$O8222,8,FALSE)</f>
        <v>Si</v>
      </c>
      <c r="K135" s="99" t="str">
        <f>VLOOKUP(E135,VIP!$A$2:$O11796,6,0)</f>
        <v>NO</v>
      </c>
      <c r="L135" s="110" t="s">
        <v>2430</v>
      </c>
      <c r="M135" s="107" t="s">
        <v>2519</v>
      </c>
      <c r="N135" s="106" t="s">
        <v>2481</v>
      </c>
      <c r="O135" s="104" t="s">
        <v>2482</v>
      </c>
      <c r="P135" s="104"/>
      <c r="Q135" s="124">
        <v>44214.615624999999</v>
      </c>
    </row>
    <row r="136" spans="1:17" ht="18" x14ac:dyDescent="0.25">
      <c r="A136" s="85" t="str">
        <f>VLOOKUP(E136,'LISTADO ATM'!$A$2:$C$895,3,0)</f>
        <v>DISTRITO NACIONAL</v>
      </c>
      <c r="B136" s="116" t="s">
        <v>2521</v>
      </c>
      <c r="C136" s="105">
        <v>44214.430127314816</v>
      </c>
      <c r="D136" s="104" t="s">
        <v>2189</v>
      </c>
      <c r="E136" s="100">
        <v>951</v>
      </c>
      <c r="F136" s="85" t="str">
        <f>VLOOKUP(E136,VIP!$A$2:$O11385,2,0)</f>
        <v>DRBR203</v>
      </c>
      <c r="G136" s="99" t="str">
        <f>VLOOKUP(E136,'LISTADO ATM'!$A$2:$B$894,2,0)</f>
        <v xml:space="preserve">ATM Oficina Plaza Haché JFK </v>
      </c>
      <c r="H136" s="99" t="str">
        <f>VLOOKUP(E136,VIP!$A$2:$O16306,7,FALSE)</f>
        <v>Si</v>
      </c>
      <c r="I136" s="99" t="str">
        <f>VLOOKUP(E136,VIP!$A$2:$O8271,8,FALSE)</f>
        <v>Si</v>
      </c>
      <c r="J136" s="99" t="str">
        <f>VLOOKUP(E136,VIP!$A$2:$O8221,8,FALSE)</f>
        <v>Si</v>
      </c>
      <c r="K136" s="99" t="str">
        <f>VLOOKUP(E136,VIP!$A$2:$O11795,6,0)</f>
        <v>NO</v>
      </c>
      <c r="L136" s="110" t="s">
        <v>2228</v>
      </c>
      <c r="M136" s="107" t="s">
        <v>2519</v>
      </c>
      <c r="N136" s="106" t="s">
        <v>2481</v>
      </c>
      <c r="O136" s="104" t="s">
        <v>2483</v>
      </c>
      <c r="P136" s="104"/>
      <c r="Q136" s="124">
        <v>44214.558680555558</v>
      </c>
    </row>
    <row r="137" spans="1:17" ht="18" x14ac:dyDescent="0.25">
      <c r="A137" s="85" t="str">
        <f>VLOOKUP(E137,'LISTADO ATM'!$A$2:$C$895,3,0)</f>
        <v>DISTRITO NACIONAL</v>
      </c>
      <c r="B137" s="116" t="s">
        <v>2520</v>
      </c>
      <c r="C137" s="105">
        <v>44214.431805555556</v>
      </c>
      <c r="D137" s="104" t="s">
        <v>2477</v>
      </c>
      <c r="E137" s="100">
        <v>821</v>
      </c>
      <c r="F137" s="85" t="str">
        <f>VLOOKUP(E137,VIP!$A$2:$O11384,2,0)</f>
        <v>DRBR821</v>
      </c>
      <c r="G137" s="99" t="str">
        <f>VLOOKUP(E137,'LISTADO ATM'!$A$2:$B$894,2,0)</f>
        <v xml:space="preserve">ATM S/M Bravo Churchill </v>
      </c>
      <c r="H137" s="99" t="str">
        <f>VLOOKUP(E137,VIP!$A$2:$O16305,7,FALSE)</f>
        <v>Si</v>
      </c>
      <c r="I137" s="99" t="str">
        <f>VLOOKUP(E137,VIP!$A$2:$O8270,8,FALSE)</f>
        <v>No</v>
      </c>
      <c r="J137" s="99" t="str">
        <f>VLOOKUP(E137,VIP!$A$2:$O8220,8,FALSE)</f>
        <v>No</v>
      </c>
      <c r="K137" s="99" t="str">
        <f>VLOOKUP(E137,VIP!$A$2:$O11794,6,0)</f>
        <v>SI</v>
      </c>
      <c r="L137" s="110" t="s">
        <v>2430</v>
      </c>
      <c r="M137" s="107" t="s">
        <v>2519</v>
      </c>
      <c r="N137" s="106" t="s">
        <v>2481</v>
      </c>
      <c r="O137" s="104" t="s">
        <v>2482</v>
      </c>
      <c r="P137" s="104"/>
      <c r="Q137" s="124">
        <v>44214.617708333331</v>
      </c>
    </row>
    <row r="138" spans="1:17" ht="18" x14ac:dyDescent="0.25">
      <c r="A138" s="85" t="str">
        <f>VLOOKUP(E138,'LISTADO ATM'!$A$2:$C$895,3,0)</f>
        <v>DISTRITO NACIONAL</v>
      </c>
      <c r="B138" s="116" t="s">
        <v>2576</v>
      </c>
      <c r="C138" s="105">
        <v>44214.444305555553</v>
      </c>
      <c r="D138" s="104" t="s">
        <v>2477</v>
      </c>
      <c r="E138" s="100">
        <v>708</v>
      </c>
      <c r="F138" s="85" t="str">
        <f>VLOOKUP(E138,VIP!$A$2:$O11425,2,0)</f>
        <v>DRBR505</v>
      </c>
      <c r="G138" s="99" t="str">
        <f>VLOOKUP(E138,'LISTADO ATM'!$A$2:$B$894,2,0)</f>
        <v xml:space="preserve">ATM El Vestir De Hoy </v>
      </c>
      <c r="H138" s="99" t="str">
        <f>VLOOKUP(E138,VIP!$A$2:$O16346,7,FALSE)</f>
        <v>Si</v>
      </c>
      <c r="I138" s="99" t="str">
        <f>VLOOKUP(E138,VIP!$A$2:$O8311,8,FALSE)</f>
        <v>Si</v>
      </c>
      <c r="J138" s="99" t="str">
        <f>VLOOKUP(E138,VIP!$A$2:$O8261,8,FALSE)</f>
        <v>Si</v>
      </c>
      <c r="K138" s="99" t="str">
        <f>VLOOKUP(E138,VIP!$A$2:$O11835,6,0)</f>
        <v>NO</v>
      </c>
      <c r="L138" s="110" t="s">
        <v>2466</v>
      </c>
      <c r="M138" s="107" t="s">
        <v>2519</v>
      </c>
      <c r="N138" s="106" t="s">
        <v>2481</v>
      </c>
      <c r="O138" s="104" t="s">
        <v>2482</v>
      </c>
      <c r="P138" s="104"/>
      <c r="Q138" s="124">
        <v>44214.603125000001</v>
      </c>
    </row>
    <row r="139" spans="1:17" ht="18" x14ac:dyDescent="0.25">
      <c r="A139" s="85" t="str">
        <f>VLOOKUP(E139,'LISTADO ATM'!$A$2:$C$895,3,0)</f>
        <v>DISTRITO NACIONAL</v>
      </c>
      <c r="B139" s="116" t="s">
        <v>2575</v>
      </c>
      <c r="C139" s="105">
        <v>44214.4608912037</v>
      </c>
      <c r="D139" s="104" t="s">
        <v>2477</v>
      </c>
      <c r="E139" s="100">
        <v>908</v>
      </c>
      <c r="F139" s="85" t="str">
        <f>VLOOKUP(E139,VIP!$A$2:$O11424,2,0)</f>
        <v>DRBR16D</v>
      </c>
      <c r="G139" s="99" t="str">
        <f>VLOOKUP(E139,'LISTADO ATM'!$A$2:$B$894,2,0)</f>
        <v xml:space="preserve">ATM Oficina Plaza Botánika </v>
      </c>
      <c r="H139" s="99" t="str">
        <f>VLOOKUP(E139,VIP!$A$2:$O16345,7,FALSE)</f>
        <v>Si</v>
      </c>
      <c r="I139" s="99" t="str">
        <f>VLOOKUP(E139,VIP!$A$2:$O8310,8,FALSE)</f>
        <v>Si</v>
      </c>
      <c r="J139" s="99" t="str">
        <f>VLOOKUP(E139,VIP!$A$2:$O8260,8,FALSE)</f>
        <v>Si</v>
      </c>
      <c r="K139" s="99" t="str">
        <f>VLOOKUP(E139,VIP!$A$2:$O11834,6,0)</f>
        <v>NO</v>
      </c>
      <c r="L139" s="110" t="s">
        <v>2466</v>
      </c>
      <c r="M139" s="109" t="s">
        <v>2473</v>
      </c>
      <c r="N139" s="106" t="s">
        <v>2481</v>
      </c>
      <c r="O139" s="104" t="s">
        <v>2482</v>
      </c>
      <c r="P139" s="104"/>
      <c r="Q139" s="109" t="s">
        <v>2466</v>
      </c>
    </row>
    <row r="140" spans="1:17" ht="18" x14ac:dyDescent="0.25">
      <c r="A140" s="85" t="str">
        <f>VLOOKUP(E140,'LISTADO ATM'!$A$2:$C$895,3,0)</f>
        <v>SUR</v>
      </c>
      <c r="B140" s="116" t="s">
        <v>2574</v>
      </c>
      <c r="C140" s="105">
        <v>44214.463101851848</v>
      </c>
      <c r="D140" s="104" t="s">
        <v>2189</v>
      </c>
      <c r="E140" s="100">
        <v>6</v>
      </c>
      <c r="F140" s="85" t="str">
        <f>VLOOKUP(E140,VIP!$A$2:$O11423,2,0)</f>
        <v>DRBR006</v>
      </c>
      <c r="G140" s="99" t="str">
        <f>VLOOKUP(E140,'LISTADO ATM'!$A$2:$B$894,2,0)</f>
        <v xml:space="preserve">ATM Plaza WAO San Juan </v>
      </c>
      <c r="H140" s="99" t="str">
        <f>VLOOKUP(E140,VIP!$A$2:$O16344,7,FALSE)</f>
        <v>N/A</v>
      </c>
      <c r="I140" s="99" t="str">
        <f>VLOOKUP(E140,VIP!$A$2:$O8309,8,FALSE)</f>
        <v>N/A</v>
      </c>
      <c r="J140" s="99" t="str">
        <f>VLOOKUP(E140,VIP!$A$2:$O8259,8,FALSE)</f>
        <v>N/A</v>
      </c>
      <c r="K140" s="99" t="str">
        <f>VLOOKUP(E140,VIP!$A$2:$O11833,6,0)</f>
        <v/>
      </c>
      <c r="L140" s="110" t="s">
        <v>2228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2228</v>
      </c>
    </row>
    <row r="141" spans="1:17" ht="18" x14ac:dyDescent="0.25">
      <c r="A141" s="85" t="str">
        <f>VLOOKUP(E141,'LISTADO ATM'!$A$2:$C$895,3,0)</f>
        <v>DISTRITO NACIONAL</v>
      </c>
      <c r="B141" s="116" t="s">
        <v>2573</v>
      </c>
      <c r="C141" s="105">
        <v>44214.466620370367</v>
      </c>
      <c r="D141" s="104" t="s">
        <v>2477</v>
      </c>
      <c r="E141" s="100">
        <v>583</v>
      </c>
      <c r="F141" s="85" t="str">
        <f>VLOOKUP(E141,VIP!$A$2:$O11422,2,0)</f>
        <v>DRBR431</v>
      </c>
      <c r="G141" s="99" t="str">
        <f>VLOOKUP(E141,'LISTADO ATM'!$A$2:$B$894,2,0)</f>
        <v xml:space="preserve">ATM Ministerio Fuerzas Armadas I </v>
      </c>
      <c r="H141" s="99" t="str">
        <f>VLOOKUP(E141,VIP!$A$2:$O16343,7,FALSE)</f>
        <v>Si</v>
      </c>
      <c r="I141" s="99" t="str">
        <f>VLOOKUP(E141,VIP!$A$2:$O8308,8,FALSE)</f>
        <v>Si</v>
      </c>
      <c r="J141" s="99" t="str">
        <f>VLOOKUP(E141,VIP!$A$2:$O8258,8,FALSE)</f>
        <v>Si</v>
      </c>
      <c r="K141" s="99" t="str">
        <f>VLOOKUP(E141,VIP!$A$2:$O11832,6,0)</f>
        <v>NO</v>
      </c>
      <c r="L141" s="110" t="s">
        <v>2466</v>
      </c>
      <c r="M141" s="107" t="s">
        <v>2519</v>
      </c>
      <c r="N141" s="106" t="s">
        <v>2481</v>
      </c>
      <c r="O141" s="104" t="s">
        <v>2482</v>
      </c>
      <c r="P141" s="104"/>
      <c r="Q141" s="124">
        <v>44214.601041666669</v>
      </c>
    </row>
    <row r="142" spans="1:17" ht="18" x14ac:dyDescent="0.25">
      <c r="A142" s="85" t="str">
        <f>VLOOKUP(E142,'LISTADO ATM'!$A$2:$C$895,3,0)</f>
        <v>DISTRITO NACIONAL</v>
      </c>
      <c r="B142" s="116" t="s">
        <v>2572</v>
      </c>
      <c r="C142" s="105">
        <v>44214.466874999998</v>
      </c>
      <c r="D142" s="104" t="s">
        <v>2189</v>
      </c>
      <c r="E142" s="100">
        <v>237</v>
      </c>
      <c r="F142" s="85" t="str">
        <f>VLOOKUP(E142,VIP!$A$2:$O11421,2,0)</f>
        <v>DRBR237</v>
      </c>
      <c r="G142" s="99" t="str">
        <f>VLOOKUP(E142,'LISTADO ATM'!$A$2:$B$894,2,0)</f>
        <v xml:space="preserve">ATM UNP Plaza Vásquez </v>
      </c>
      <c r="H142" s="99" t="str">
        <f>VLOOKUP(E142,VIP!$A$2:$O16342,7,FALSE)</f>
        <v>Si</v>
      </c>
      <c r="I142" s="99" t="str">
        <f>VLOOKUP(E142,VIP!$A$2:$O8307,8,FALSE)</f>
        <v>Si</v>
      </c>
      <c r="J142" s="99" t="str">
        <f>VLOOKUP(E142,VIP!$A$2:$O8257,8,FALSE)</f>
        <v>Si</v>
      </c>
      <c r="K142" s="99" t="str">
        <f>VLOOKUP(E142,VIP!$A$2:$O11831,6,0)</f>
        <v>SI</v>
      </c>
      <c r="L142" s="110" t="s">
        <v>2435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2435</v>
      </c>
    </row>
    <row r="143" spans="1:17" ht="18" x14ac:dyDescent="0.25">
      <c r="A143" s="85" t="str">
        <f>VLOOKUP(E143,'LISTADO ATM'!$A$2:$C$895,3,0)</f>
        <v>NORTE</v>
      </c>
      <c r="B143" s="116" t="s">
        <v>2571</v>
      </c>
      <c r="C143" s="105">
        <v>44214.467615740738</v>
      </c>
      <c r="D143" s="104" t="s">
        <v>2189</v>
      </c>
      <c r="E143" s="100">
        <v>91</v>
      </c>
      <c r="F143" s="85" t="str">
        <f>VLOOKUP(E143,VIP!$A$2:$O11420,2,0)</f>
        <v>DRBR091</v>
      </c>
      <c r="G143" s="99" t="str">
        <f>VLOOKUP(E143,'LISTADO ATM'!$A$2:$B$894,2,0)</f>
        <v xml:space="preserve">ATM UNP Villa Isabela </v>
      </c>
      <c r="H143" s="99" t="str">
        <f>VLOOKUP(E143,VIP!$A$2:$O16341,7,FALSE)</f>
        <v>Si</v>
      </c>
      <c r="I143" s="99" t="str">
        <f>VLOOKUP(E143,VIP!$A$2:$O8306,8,FALSE)</f>
        <v>Si</v>
      </c>
      <c r="J143" s="99" t="str">
        <f>VLOOKUP(E143,VIP!$A$2:$O8256,8,FALSE)</f>
        <v>Si</v>
      </c>
      <c r="K143" s="99" t="str">
        <f>VLOOKUP(E143,VIP!$A$2:$O11830,6,0)</f>
        <v>NO</v>
      </c>
      <c r="L143" s="110" t="s">
        <v>2463</v>
      </c>
      <c r="M143" s="107" t="s">
        <v>2519</v>
      </c>
      <c r="N143" s="106" t="s">
        <v>2481</v>
      </c>
      <c r="O143" s="104" t="s">
        <v>2483</v>
      </c>
      <c r="P143" s="104"/>
      <c r="Q143" s="124">
        <v>44214.617013888892</v>
      </c>
    </row>
    <row r="144" spans="1:17" ht="18" x14ac:dyDescent="0.25">
      <c r="A144" s="85" t="str">
        <f>VLOOKUP(E144,'LISTADO ATM'!$A$2:$C$895,3,0)</f>
        <v>SUR</v>
      </c>
      <c r="B144" s="116" t="s">
        <v>2570</v>
      </c>
      <c r="C144" s="105">
        <v>44214.468356481484</v>
      </c>
      <c r="D144" s="104" t="s">
        <v>2189</v>
      </c>
      <c r="E144" s="100">
        <v>984</v>
      </c>
      <c r="F144" s="85" t="str">
        <f>VLOOKUP(E144,VIP!$A$2:$O11419,2,0)</f>
        <v>DRBR984</v>
      </c>
      <c r="G144" s="99" t="str">
        <f>VLOOKUP(E144,'LISTADO ATM'!$A$2:$B$894,2,0)</f>
        <v xml:space="preserve">ATM Oficina Neiba II </v>
      </c>
      <c r="H144" s="99" t="str">
        <f>VLOOKUP(E144,VIP!$A$2:$O16340,7,FALSE)</f>
        <v>Si</v>
      </c>
      <c r="I144" s="99" t="str">
        <f>VLOOKUP(E144,VIP!$A$2:$O8305,8,FALSE)</f>
        <v>Si</v>
      </c>
      <c r="J144" s="99" t="str">
        <f>VLOOKUP(E144,VIP!$A$2:$O8255,8,FALSE)</f>
        <v>Si</v>
      </c>
      <c r="K144" s="99" t="str">
        <f>VLOOKUP(E144,VIP!$A$2:$O11829,6,0)</f>
        <v>NO</v>
      </c>
      <c r="L144" s="110" t="s">
        <v>2463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2463</v>
      </c>
    </row>
    <row r="145" spans="1:17" ht="18" x14ac:dyDescent="0.25">
      <c r="A145" s="85" t="str">
        <f>VLOOKUP(E145,'LISTADO ATM'!$A$2:$C$895,3,0)</f>
        <v>DISTRITO NACIONAL</v>
      </c>
      <c r="B145" s="116" t="s">
        <v>2580</v>
      </c>
      <c r="C145" s="105">
        <v>44214.469733796293</v>
      </c>
      <c r="D145" s="104" t="s">
        <v>2496</v>
      </c>
      <c r="E145" s="100">
        <v>527</v>
      </c>
      <c r="F145" s="85" t="str">
        <f>VLOOKUP(E145,VIP!$A$2:$O11420,2,0)</f>
        <v>DRBR527</v>
      </c>
      <c r="G145" s="99" t="str">
        <f>VLOOKUP(E145,'LISTADO ATM'!$A$2:$B$894,2,0)</f>
        <v>ATM Oficina Zona Oriental II</v>
      </c>
      <c r="H145" s="99" t="str">
        <f>VLOOKUP(E145,VIP!$A$2:$O16341,7,FALSE)</f>
        <v>Si</v>
      </c>
      <c r="I145" s="99" t="str">
        <f>VLOOKUP(E145,VIP!$A$2:$O8306,8,FALSE)</f>
        <v>Si</v>
      </c>
      <c r="J145" s="99" t="str">
        <f>VLOOKUP(E145,VIP!$A$2:$O8256,8,FALSE)</f>
        <v>Si</v>
      </c>
      <c r="K145" s="99" t="str">
        <f>VLOOKUP(E145,VIP!$A$2:$O11830,6,0)</f>
        <v>SI</v>
      </c>
      <c r="L145" s="110" t="s">
        <v>2584</v>
      </c>
      <c r="M145" s="107" t="s">
        <v>2519</v>
      </c>
      <c r="N145" s="107" t="s">
        <v>2585</v>
      </c>
      <c r="O145" s="104" t="s">
        <v>2497</v>
      </c>
      <c r="P145" s="104" t="s">
        <v>2587</v>
      </c>
      <c r="Q145" s="124">
        <v>44214.670486111114</v>
      </c>
    </row>
    <row r="146" spans="1:17" ht="18" x14ac:dyDescent="0.25">
      <c r="A146" s="85" t="str">
        <f>VLOOKUP(E146,'LISTADO ATM'!$A$2:$C$895,3,0)</f>
        <v>NORTE</v>
      </c>
      <c r="B146" s="116" t="s">
        <v>2569</v>
      </c>
      <c r="C146" s="105">
        <v>44214.471087962964</v>
      </c>
      <c r="D146" s="104" t="s">
        <v>2501</v>
      </c>
      <c r="E146" s="100">
        <v>862</v>
      </c>
      <c r="F146" s="85" t="str">
        <f>VLOOKUP(E146,VIP!$A$2:$O11418,2,0)</f>
        <v>DRBR862</v>
      </c>
      <c r="G146" s="99" t="str">
        <f>VLOOKUP(E146,'LISTADO ATM'!$A$2:$B$894,2,0)</f>
        <v xml:space="preserve">ATM S/M Doble A (Sabaneta) </v>
      </c>
      <c r="H146" s="99" t="str">
        <f>VLOOKUP(E146,VIP!$A$2:$O16339,7,FALSE)</f>
        <v>Si</v>
      </c>
      <c r="I146" s="99" t="str">
        <f>VLOOKUP(E146,VIP!$A$2:$O8304,8,FALSE)</f>
        <v>Si</v>
      </c>
      <c r="J146" s="99" t="str">
        <f>VLOOKUP(E146,VIP!$A$2:$O8254,8,FALSE)</f>
        <v>Si</v>
      </c>
      <c r="K146" s="99" t="str">
        <f>VLOOKUP(E146,VIP!$A$2:$O11828,6,0)</f>
        <v>NO</v>
      </c>
      <c r="L146" s="110" t="s">
        <v>2430</v>
      </c>
      <c r="M146" s="107" t="s">
        <v>2519</v>
      </c>
      <c r="N146" s="106" t="s">
        <v>2481</v>
      </c>
      <c r="O146" s="104" t="s">
        <v>2499</v>
      </c>
      <c r="P146" s="104"/>
      <c r="Q146" s="124">
        <v>44214.619791666664</v>
      </c>
    </row>
    <row r="147" spans="1:17" ht="18" x14ac:dyDescent="0.25">
      <c r="A147" s="85" t="str">
        <f>VLOOKUP(E147,'LISTADO ATM'!$A$2:$C$895,3,0)</f>
        <v>DISTRITO NACIONAL</v>
      </c>
      <c r="B147" s="116" t="s">
        <v>2568</v>
      </c>
      <c r="C147" s="105">
        <v>44214.477442129632</v>
      </c>
      <c r="D147" s="104" t="s">
        <v>2189</v>
      </c>
      <c r="E147" s="100">
        <v>935</v>
      </c>
      <c r="F147" s="85" t="str">
        <f>VLOOKUP(E147,VIP!$A$2:$O11417,2,0)</f>
        <v>DRBR16J</v>
      </c>
      <c r="G147" s="99" t="str">
        <f>VLOOKUP(E147,'LISTADO ATM'!$A$2:$B$894,2,0)</f>
        <v xml:space="preserve">ATM Oficina John F. Kennedy </v>
      </c>
      <c r="H147" s="99" t="str">
        <f>VLOOKUP(E147,VIP!$A$2:$O16338,7,FALSE)</f>
        <v>Si</v>
      </c>
      <c r="I147" s="99" t="str">
        <f>VLOOKUP(E147,VIP!$A$2:$O8303,8,FALSE)</f>
        <v>Si</v>
      </c>
      <c r="J147" s="99" t="str">
        <f>VLOOKUP(E147,VIP!$A$2:$O8253,8,FALSE)</f>
        <v>Si</v>
      </c>
      <c r="K147" s="99" t="str">
        <f>VLOOKUP(E147,VIP!$A$2:$O11827,6,0)</f>
        <v>SI</v>
      </c>
      <c r="L147" s="110" t="s">
        <v>2228</v>
      </c>
      <c r="M147" s="109" t="s">
        <v>2473</v>
      </c>
      <c r="N147" s="106" t="s">
        <v>2481</v>
      </c>
      <c r="O147" s="104" t="s">
        <v>2483</v>
      </c>
      <c r="P147" s="104"/>
      <c r="Q147" s="109" t="s">
        <v>2228</v>
      </c>
    </row>
    <row r="148" spans="1:17" ht="18" x14ac:dyDescent="0.25">
      <c r="A148" s="85" t="str">
        <f>VLOOKUP(E148,'LISTADO ATM'!$A$2:$C$895,3,0)</f>
        <v>SUR</v>
      </c>
      <c r="B148" s="116" t="s">
        <v>2567</v>
      </c>
      <c r="C148" s="105">
        <v>44214.477939814817</v>
      </c>
      <c r="D148" s="104" t="s">
        <v>2189</v>
      </c>
      <c r="E148" s="100">
        <v>134</v>
      </c>
      <c r="F148" s="85" t="str">
        <f>VLOOKUP(E148,VIP!$A$2:$O11416,2,0)</f>
        <v>DRBR134</v>
      </c>
      <c r="G148" s="99" t="str">
        <f>VLOOKUP(E148,'LISTADO ATM'!$A$2:$B$894,2,0)</f>
        <v xml:space="preserve">ATM Oficina San José de Ocoa </v>
      </c>
      <c r="H148" s="99" t="str">
        <f>VLOOKUP(E148,VIP!$A$2:$O16337,7,FALSE)</f>
        <v>Si</v>
      </c>
      <c r="I148" s="99" t="str">
        <f>VLOOKUP(E148,VIP!$A$2:$O8302,8,FALSE)</f>
        <v>Si</v>
      </c>
      <c r="J148" s="99" t="str">
        <f>VLOOKUP(E148,VIP!$A$2:$O8252,8,FALSE)</f>
        <v>Si</v>
      </c>
      <c r="K148" s="99" t="str">
        <f>VLOOKUP(E148,VIP!$A$2:$O11826,6,0)</f>
        <v>SI</v>
      </c>
      <c r="L148" s="110" t="s">
        <v>2228</v>
      </c>
      <c r="M148" s="107" t="s">
        <v>2519</v>
      </c>
      <c r="N148" s="106" t="s">
        <v>2481</v>
      </c>
      <c r="O148" s="104" t="s">
        <v>2483</v>
      </c>
      <c r="P148" s="104"/>
      <c r="Q148" s="124">
        <v>44214.599652777775</v>
      </c>
    </row>
    <row r="149" spans="1:17" ht="18" x14ac:dyDescent="0.25">
      <c r="A149" s="85" t="str">
        <f>VLOOKUP(E149,'LISTADO ATM'!$A$2:$C$895,3,0)</f>
        <v>NORTE</v>
      </c>
      <c r="B149" s="116" t="s">
        <v>2566</v>
      </c>
      <c r="C149" s="105">
        <v>44214.478761574072</v>
      </c>
      <c r="D149" s="104" t="s">
        <v>2501</v>
      </c>
      <c r="E149" s="100">
        <v>594</v>
      </c>
      <c r="F149" s="85" t="str">
        <f>VLOOKUP(E149,VIP!$A$2:$O11415,2,0)</f>
        <v>DRBR594</v>
      </c>
      <c r="G149" s="99" t="str">
        <f>VLOOKUP(E149,'LISTADO ATM'!$A$2:$B$894,2,0)</f>
        <v xml:space="preserve">ATM Plaza Venezuela II (Santiago) </v>
      </c>
      <c r="H149" s="99" t="str">
        <f>VLOOKUP(E149,VIP!$A$2:$O16336,7,FALSE)</f>
        <v>Si</v>
      </c>
      <c r="I149" s="99" t="str">
        <f>VLOOKUP(E149,VIP!$A$2:$O8301,8,FALSE)</f>
        <v>Si</v>
      </c>
      <c r="J149" s="99" t="str">
        <f>VLOOKUP(E149,VIP!$A$2:$O8251,8,FALSE)</f>
        <v>Si</v>
      </c>
      <c r="K149" s="99" t="str">
        <f>VLOOKUP(E149,VIP!$A$2:$O11825,6,0)</f>
        <v>NO</v>
      </c>
      <c r="L149" s="110" t="s">
        <v>2430</v>
      </c>
      <c r="M149" s="107" t="s">
        <v>2519</v>
      </c>
      <c r="N149" s="106" t="s">
        <v>2481</v>
      </c>
      <c r="O149" s="104" t="s">
        <v>2499</v>
      </c>
      <c r="P149" s="104"/>
      <c r="Q149" s="124">
        <v>44214.611458333333</v>
      </c>
    </row>
    <row r="150" spans="1:17" ht="18" x14ac:dyDescent="0.25">
      <c r="A150" s="85" t="str">
        <f>VLOOKUP(E150,'LISTADO ATM'!$A$2:$C$895,3,0)</f>
        <v>NORTE</v>
      </c>
      <c r="B150" s="116" t="s">
        <v>2565</v>
      </c>
      <c r="C150" s="105">
        <v>44214.482997685183</v>
      </c>
      <c r="D150" s="104" t="s">
        <v>2496</v>
      </c>
      <c r="E150" s="100">
        <v>144</v>
      </c>
      <c r="F150" s="85" t="str">
        <f>VLOOKUP(E150,VIP!$A$2:$O11414,2,0)</f>
        <v>DRBR144</v>
      </c>
      <c r="G150" s="99" t="str">
        <f>VLOOKUP(E150,'LISTADO ATM'!$A$2:$B$894,2,0)</f>
        <v xml:space="preserve">ATM Oficina Villa Altagracia </v>
      </c>
      <c r="H150" s="99" t="str">
        <f>VLOOKUP(E150,VIP!$A$2:$O16335,7,FALSE)</f>
        <v>Si</v>
      </c>
      <c r="I150" s="99" t="str">
        <f>VLOOKUP(E150,VIP!$A$2:$O8300,8,FALSE)</f>
        <v>Si</v>
      </c>
      <c r="J150" s="99" t="str">
        <f>VLOOKUP(E150,VIP!$A$2:$O8250,8,FALSE)</f>
        <v>Si</v>
      </c>
      <c r="K150" s="99" t="str">
        <f>VLOOKUP(E150,VIP!$A$2:$O11824,6,0)</f>
        <v>SI</v>
      </c>
      <c r="L150" s="110" t="s">
        <v>2430</v>
      </c>
      <c r="M150" s="107" t="s">
        <v>2519</v>
      </c>
      <c r="N150" s="106" t="s">
        <v>2481</v>
      </c>
      <c r="O150" s="104" t="s">
        <v>2497</v>
      </c>
      <c r="P150" s="104"/>
      <c r="Q150" s="124">
        <v>44214.619097222225</v>
      </c>
    </row>
    <row r="151" spans="1:17" ht="18" x14ac:dyDescent="0.25">
      <c r="A151" s="85" t="str">
        <f>VLOOKUP(E151,'LISTADO ATM'!$A$2:$C$895,3,0)</f>
        <v>NORTE</v>
      </c>
      <c r="B151" s="116" t="s">
        <v>2564</v>
      </c>
      <c r="C151" s="105">
        <v>44214.486215277779</v>
      </c>
      <c r="D151" s="104" t="s">
        <v>2496</v>
      </c>
      <c r="E151" s="100">
        <v>497</v>
      </c>
      <c r="F151" s="85" t="str">
        <f>VLOOKUP(E151,VIP!$A$2:$O11413,2,0)</f>
        <v>DRBR497</v>
      </c>
      <c r="G151" s="99" t="str">
        <f>VLOOKUP(E151,'LISTADO ATM'!$A$2:$B$894,2,0)</f>
        <v xml:space="preserve">ATM Oficina El Portal II (Santiago) </v>
      </c>
      <c r="H151" s="99" t="str">
        <f>VLOOKUP(E151,VIP!$A$2:$O16334,7,FALSE)</f>
        <v>Si</v>
      </c>
      <c r="I151" s="99" t="str">
        <f>VLOOKUP(E151,VIP!$A$2:$O8299,8,FALSE)</f>
        <v>Si</v>
      </c>
      <c r="J151" s="99" t="str">
        <f>VLOOKUP(E151,VIP!$A$2:$O8249,8,FALSE)</f>
        <v>Si</v>
      </c>
      <c r="K151" s="99" t="str">
        <f>VLOOKUP(E151,VIP!$A$2:$O11823,6,0)</f>
        <v>SI</v>
      </c>
      <c r="L151" s="110" t="s">
        <v>2430</v>
      </c>
      <c r="M151" s="109" t="s">
        <v>2473</v>
      </c>
      <c r="N151" s="106" t="s">
        <v>2481</v>
      </c>
      <c r="O151" s="104" t="s">
        <v>2497</v>
      </c>
      <c r="P151" s="104"/>
      <c r="Q151" s="109" t="s">
        <v>2430</v>
      </c>
    </row>
    <row r="152" spans="1:17" ht="18" x14ac:dyDescent="0.25">
      <c r="A152" s="85" t="str">
        <f>VLOOKUP(E152,'LISTADO ATM'!$A$2:$C$895,3,0)</f>
        <v>NORTE</v>
      </c>
      <c r="B152" s="116" t="s">
        <v>2563</v>
      </c>
      <c r="C152" s="105">
        <v>44214.486828703702</v>
      </c>
      <c r="D152" s="104" t="s">
        <v>2190</v>
      </c>
      <c r="E152" s="100">
        <v>538</v>
      </c>
      <c r="F152" s="85" t="str">
        <f>VLOOKUP(E152,VIP!$A$2:$O11412,2,0)</f>
        <v>DRBR538</v>
      </c>
      <c r="G152" s="99" t="str">
        <f>VLOOKUP(E152,'LISTADO ATM'!$A$2:$B$894,2,0)</f>
        <v>ATM  Autoservicio San Fco. Macorís</v>
      </c>
      <c r="H152" s="99" t="str">
        <f>VLOOKUP(E152,VIP!$A$2:$O16333,7,FALSE)</f>
        <v>Si</v>
      </c>
      <c r="I152" s="99" t="str">
        <f>VLOOKUP(E152,VIP!$A$2:$O8298,8,FALSE)</f>
        <v>Si</v>
      </c>
      <c r="J152" s="99" t="str">
        <f>VLOOKUP(E152,VIP!$A$2:$O8248,8,FALSE)</f>
        <v>Si</v>
      </c>
      <c r="K152" s="99" t="str">
        <f>VLOOKUP(E152,VIP!$A$2:$O11822,6,0)</f>
        <v>NO</v>
      </c>
      <c r="L152" s="110" t="s">
        <v>2228</v>
      </c>
      <c r="M152" s="107" t="s">
        <v>2519</v>
      </c>
      <c r="N152" s="106" t="s">
        <v>2481</v>
      </c>
      <c r="O152" s="104" t="s">
        <v>2492</v>
      </c>
      <c r="P152" s="104"/>
      <c r="Q152" s="124">
        <v>44214.621180555558</v>
      </c>
    </row>
    <row r="153" spans="1:17" ht="18" x14ac:dyDescent="0.25">
      <c r="A153" s="85" t="str">
        <f>VLOOKUP(E153,'LISTADO ATM'!$A$2:$C$895,3,0)</f>
        <v>DISTRITO NACIONAL</v>
      </c>
      <c r="B153" s="116" t="s">
        <v>2562</v>
      </c>
      <c r="C153" s="105">
        <v>44214.490173611113</v>
      </c>
      <c r="D153" s="104" t="s">
        <v>2477</v>
      </c>
      <c r="E153" s="100">
        <v>678</v>
      </c>
      <c r="F153" s="85" t="str">
        <f>VLOOKUP(E153,VIP!$A$2:$O11411,2,0)</f>
        <v>DRBR678</v>
      </c>
      <c r="G153" s="99" t="str">
        <f>VLOOKUP(E153,'LISTADO ATM'!$A$2:$B$894,2,0)</f>
        <v>ATM Eco Petroleo San Isidro</v>
      </c>
      <c r="H153" s="99" t="str">
        <f>VLOOKUP(E153,VIP!$A$2:$O16332,7,FALSE)</f>
        <v>Si</v>
      </c>
      <c r="I153" s="99" t="str">
        <f>VLOOKUP(E153,VIP!$A$2:$O8297,8,FALSE)</f>
        <v>Si</v>
      </c>
      <c r="J153" s="99" t="str">
        <f>VLOOKUP(E153,VIP!$A$2:$O8247,8,FALSE)</f>
        <v>Si</v>
      </c>
      <c r="K153" s="99" t="str">
        <f>VLOOKUP(E153,VIP!$A$2:$O11821,6,0)</f>
        <v>NO</v>
      </c>
      <c r="L153" s="110" t="s">
        <v>2430</v>
      </c>
      <c r="M153" s="107" t="s">
        <v>2519</v>
      </c>
      <c r="N153" s="106" t="s">
        <v>2481</v>
      </c>
      <c r="O153" s="104" t="s">
        <v>2482</v>
      </c>
      <c r="P153" s="104"/>
      <c r="Q153" s="124">
        <v>44214.619791666664</v>
      </c>
    </row>
    <row r="154" spans="1:17" ht="18" x14ac:dyDescent="0.25">
      <c r="A154" s="85" t="str">
        <f>VLOOKUP(E154,'LISTADO ATM'!$A$2:$C$895,3,0)</f>
        <v>NORTE</v>
      </c>
      <c r="B154" s="116" t="s">
        <v>2561</v>
      </c>
      <c r="C154" s="105">
        <v>44214.492268518516</v>
      </c>
      <c r="D154" s="104" t="s">
        <v>2190</v>
      </c>
      <c r="E154" s="100">
        <v>987</v>
      </c>
      <c r="F154" s="85" t="str">
        <f>VLOOKUP(E154,VIP!$A$2:$O11410,2,0)</f>
        <v>DRBR987</v>
      </c>
      <c r="G154" s="99" t="str">
        <f>VLOOKUP(E154,'LISTADO ATM'!$A$2:$B$894,2,0)</f>
        <v xml:space="preserve">ATM S/M Jumbo (Moca) </v>
      </c>
      <c r="H154" s="99" t="str">
        <f>VLOOKUP(E154,VIP!$A$2:$O16331,7,FALSE)</f>
        <v>Si</v>
      </c>
      <c r="I154" s="99" t="str">
        <f>VLOOKUP(E154,VIP!$A$2:$O8296,8,FALSE)</f>
        <v>Si</v>
      </c>
      <c r="J154" s="99" t="str">
        <f>VLOOKUP(E154,VIP!$A$2:$O8246,8,FALSE)</f>
        <v>Si</v>
      </c>
      <c r="K154" s="99" t="str">
        <f>VLOOKUP(E154,VIP!$A$2:$O11820,6,0)</f>
        <v>NO</v>
      </c>
      <c r="L154" s="110" t="s">
        <v>2463</v>
      </c>
      <c r="M154" s="107" t="s">
        <v>2519</v>
      </c>
      <c r="N154" s="106" t="s">
        <v>2481</v>
      </c>
      <c r="O154" s="104" t="s">
        <v>2492</v>
      </c>
      <c r="P154" s="104"/>
      <c r="Q154" s="124">
        <v>44214.622569444444</v>
      </c>
    </row>
    <row r="155" spans="1:17" ht="18" x14ac:dyDescent="0.25">
      <c r="A155" s="85" t="str">
        <f>VLOOKUP(E155,'LISTADO ATM'!$A$2:$C$895,3,0)</f>
        <v>SUR</v>
      </c>
      <c r="B155" s="116" t="s">
        <v>2560</v>
      </c>
      <c r="C155" s="105">
        <v>44214.492777777778</v>
      </c>
      <c r="D155" s="104" t="s">
        <v>2189</v>
      </c>
      <c r="E155" s="100">
        <v>182</v>
      </c>
      <c r="F155" s="85" t="str">
        <f>VLOOKUP(E155,VIP!$A$2:$O11409,2,0)</f>
        <v>DRBR182</v>
      </c>
      <c r="G155" s="99" t="str">
        <f>VLOOKUP(E155,'LISTADO ATM'!$A$2:$B$894,2,0)</f>
        <v xml:space="preserve">ATM Barahona Comb </v>
      </c>
      <c r="H155" s="99" t="str">
        <f>VLOOKUP(E155,VIP!$A$2:$O16330,7,FALSE)</f>
        <v>Si</v>
      </c>
      <c r="I155" s="99" t="str">
        <f>VLOOKUP(E155,VIP!$A$2:$O8295,8,FALSE)</f>
        <v>Si</v>
      </c>
      <c r="J155" s="99" t="str">
        <f>VLOOKUP(E155,VIP!$A$2:$O8245,8,FALSE)</f>
        <v>Si</v>
      </c>
      <c r="K155" s="99" t="str">
        <f>VLOOKUP(E155,VIP!$A$2:$O11819,6,0)</f>
        <v>NO</v>
      </c>
      <c r="L155" s="110" t="s">
        <v>2463</v>
      </c>
      <c r="M155" s="109" t="s">
        <v>2473</v>
      </c>
      <c r="N155" s="106" t="s">
        <v>2481</v>
      </c>
      <c r="O155" s="104" t="s">
        <v>2483</v>
      </c>
      <c r="P155" s="104"/>
      <c r="Q155" s="109" t="s">
        <v>2463</v>
      </c>
    </row>
    <row r="156" spans="1:17" ht="18" x14ac:dyDescent="0.25">
      <c r="A156" s="85" t="str">
        <f>VLOOKUP(E156,'LISTADO ATM'!$A$2:$C$895,3,0)</f>
        <v>NORTE</v>
      </c>
      <c r="B156" s="116" t="s">
        <v>2559</v>
      </c>
      <c r="C156" s="105">
        <v>44214.493171296293</v>
      </c>
      <c r="D156" s="104" t="s">
        <v>2501</v>
      </c>
      <c r="E156" s="100">
        <v>599</v>
      </c>
      <c r="F156" s="85" t="str">
        <f>VLOOKUP(E156,VIP!$A$2:$O11408,2,0)</f>
        <v>DRBR258</v>
      </c>
      <c r="G156" s="99" t="str">
        <f>VLOOKUP(E156,'LISTADO ATM'!$A$2:$B$894,2,0)</f>
        <v xml:space="preserve">ATM Oficina Plaza Internacional (Santiago) </v>
      </c>
      <c r="H156" s="99" t="str">
        <f>VLOOKUP(E156,VIP!$A$2:$O16329,7,FALSE)</f>
        <v>Si</v>
      </c>
      <c r="I156" s="99" t="str">
        <f>VLOOKUP(E156,VIP!$A$2:$O8294,8,FALSE)</f>
        <v>Si</v>
      </c>
      <c r="J156" s="99" t="str">
        <f>VLOOKUP(E156,VIP!$A$2:$O8244,8,FALSE)</f>
        <v>Si</v>
      </c>
      <c r="K156" s="99" t="str">
        <f>VLOOKUP(E156,VIP!$A$2:$O11818,6,0)</f>
        <v>NO</v>
      </c>
      <c r="L156" s="110" t="s">
        <v>2578</v>
      </c>
      <c r="M156" s="109" t="s">
        <v>2473</v>
      </c>
      <c r="N156" s="106" t="s">
        <v>2481</v>
      </c>
      <c r="O156" s="104" t="s">
        <v>2499</v>
      </c>
      <c r="P156" s="104"/>
      <c r="Q156" s="109" t="s">
        <v>2430</v>
      </c>
    </row>
    <row r="157" spans="1:17" ht="18" x14ac:dyDescent="0.25">
      <c r="A157" s="85" t="str">
        <f>VLOOKUP(E157,'LISTADO ATM'!$A$2:$C$895,3,0)</f>
        <v>ESTE</v>
      </c>
      <c r="B157" s="116" t="s">
        <v>2558</v>
      </c>
      <c r="C157" s="105">
        <v>44214.495613425926</v>
      </c>
      <c r="D157" s="104" t="s">
        <v>2189</v>
      </c>
      <c r="E157" s="100">
        <v>608</v>
      </c>
      <c r="F157" s="85" t="str">
        <f>VLOOKUP(E157,VIP!$A$2:$O11407,2,0)</f>
        <v>DRBR305</v>
      </c>
      <c r="G157" s="99" t="str">
        <f>VLOOKUP(E157,'LISTADO ATM'!$A$2:$B$894,2,0)</f>
        <v xml:space="preserve">ATM Oficina Jumbo (San Pedro) </v>
      </c>
      <c r="H157" s="99" t="str">
        <f>VLOOKUP(E157,VIP!$A$2:$O16328,7,FALSE)</f>
        <v>Si</v>
      </c>
      <c r="I157" s="99" t="str">
        <f>VLOOKUP(E157,VIP!$A$2:$O8293,8,FALSE)</f>
        <v>Si</v>
      </c>
      <c r="J157" s="99" t="str">
        <f>VLOOKUP(E157,VIP!$A$2:$O8243,8,FALSE)</f>
        <v>Si</v>
      </c>
      <c r="K157" s="99" t="str">
        <f>VLOOKUP(E157,VIP!$A$2:$O11817,6,0)</f>
        <v>SI</v>
      </c>
      <c r="L157" s="110" t="s">
        <v>2463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2463</v>
      </c>
    </row>
    <row r="158" spans="1:17" ht="18" x14ac:dyDescent="0.25">
      <c r="A158" s="85" t="str">
        <f>VLOOKUP(E158,'LISTADO ATM'!$A$2:$C$895,3,0)</f>
        <v>NORTE</v>
      </c>
      <c r="B158" s="116" t="s">
        <v>2557</v>
      </c>
      <c r="C158" s="105">
        <v>44214.496944444443</v>
      </c>
      <c r="D158" s="104" t="s">
        <v>2496</v>
      </c>
      <c r="E158" s="100">
        <v>119</v>
      </c>
      <c r="F158" s="85" t="str">
        <f>VLOOKUP(E158,VIP!$A$2:$O11406,2,0)</f>
        <v>DRBR119</v>
      </c>
      <c r="G158" s="99" t="str">
        <f>VLOOKUP(E158,'LISTADO ATM'!$A$2:$B$894,2,0)</f>
        <v>ATM Oficina La Barranquita</v>
      </c>
      <c r="H158" s="99" t="str">
        <f>VLOOKUP(E158,VIP!$A$2:$O16327,7,FALSE)</f>
        <v>N/A</v>
      </c>
      <c r="I158" s="99" t="str">
        <f>VLOOKUP(E158,VIP!$A$2:$O8292,8,FALSE)</f>
        <v>N/A</v>
      </c>
      <c r="J158" s="99" t="str">
        <f>VLOOKUP(E158,VIP!$A$2:$O8242,8,FALSE)</f>
        <v>N/A</v>
      </c>
      <c r="K158" s="99" t="str">
        <f>VLOOKUP(E158,VIP!$A$2:$O11816,6,0)</f>
        <v>N/A</v>
      </c>
      <c r="L158" s="110" t="s">
        <v>2430</v>
      </c>
      <c r="M158" s="109" t="s">
        <v>2473</v>
      </c>
      <c r="N158" s="106" t="s">
        <v>2481</v>
      </c>
      <c r="O158" s="104" t="s">
        <v>2497</v>
      </c>
      <c r="P158" s="104"/>
      <c r="Q158" s="109" t="s">
        <v>2430</v>
      </c>
    </row>
    <row r="159" spans="1:17" ht="18" x14ac:dyDescent="0.25">
      <c r="A159" s="85" t="str">
        <f>VLOOKUP(E159,'LISTADO ATM'!$A$2:$C$895,3,0)</f>
        <v>DISTRITO NACIONAL</v>
      </c>
      <c r="B159" s="116" t="s">
        <v>2556</v>
      </c>
      <c r="C159" s="105">
        <v>44214.502349537041</v>
      </c>
      <c r="D159" s="104" t="s">
        <v>2189</v>
      </c>
      <c r="E159" s="100">
        <v>224</v>
      </c>
      <c r="F159" s="85" t="str">
        <f>VLOOKUP(E159,VIP!$A$2:$O11405,2,0)</f>
        <v>DRBR224</v>
      </c>
      <c r="G159" s="99" t="str">
        <f>VLOOKUP(E159,'LISTADO ATM'!$A$2:$B$894,2,0)</f>
        <v xml:space="preserve">ATM S/M Nacional El Millón (Núñez de Cáceres) </v>
      </c>
      <c r="H159" s="99" t="str">
        <f>VLOOKUP(E159,VIP!$A$2:$O16326,7,FALSE)</f>
        <v>Si</v>
      </c>
      <c r="I159" s="99" t="str">
        <f>VLOOKUP(E159,VIP!$A$2:$O8291,8,FALSE)</f>
        <v>Si</v>
      </c>
      <c r="J159" s="99" t="str">
        <f>VLOOKUP(E159,VIP!$A$2:$O8241,8,FALSE)</f>
        <v>Si</v>
      </c>
      <c r="K159" s="99" t="str">
        <f>VLOOKUP(E159,VIP!$A$2:$O11815,6,0)</f>
        <v>SI</v>
      </c>
      <c r="L159" s="110" t="s">
        <v>2254</v>
      </c>
      <c r="M159" s="107" t="s">
        <v>2519</v>
      </c>
      <c r="N159" s="106" t="s">
        <v>2481</v>
      </c>
      <c r="O159" s="104" t="s">
        <v>2483</v>
      </c>
      <c r="P159" s="104"/>
      <c r="Q159" s="124">
        <v>44214.601041666669</v>
      </c>
    </row>
    <row r="160" spans="1:17" ht="18" x14ac:dyDescent="0.25">
      <c r="A160" s="85" t="str">
        <f>VLOOKUP(E160,'LISTADO ATM'!$A$2:$C$895,3,0)</f>
        <v>DISTRITO NACIONAL</v>
      </c>
      <c r="B160" s="116" t="s">
        <v>2555</v>
      </c>
      <c r="C160" s="105">
        <v>44214.502511574072</v>
      </c>
      <c r="D160" s="104" t="s">
        <v>2496</v>
      </c>
      <c r="E160" s="100">
        <v>527</v>
      </c>
      <c r="F160" s="85" t="str">
        <f>VLOOKUP(E160,VIP!$A$2:$O11404,2,0)</f>
        <v>DRBR527</v>
      </c>
      <c r="G160" s="99" t="str">
        <f>VLOOKUP(E160,'LISTADO ATM'!$A$2:$B$894,2,0)</f>
        <v>ATM Oficina Zona Oriental II</v>
      </c>
      <c r="H160" s="99" t="str">
        <f>VLOOKUP(E160,VIP!$A$2:$O16325,7,FALSE)</f>
        <v>Si</v>
      </c>
      <c r="I160" s="99" t="str">
        <f>VLOOKUP(E160,VIP!$A$2:$O8290,8,FALSE)</f>
        <v>Si</v>
      </c>
      <c r="J160" s="99" t="str">
        <f>VLOOKUP(E160,VIP!$A$2:$O8240,8,FALSE)</f>
        <v>Si</v>
      </c>
      <c r="K160" s="99" t="str">
        <f>VLOOKUP(E160,VIP!$A$2:$O11814,6,0)</f>
        <v>SI</v>
      </c>
      <c r="L160" s="110" t="s">
        <v>2430</v>
      </c>
      <c r="M160" s="109" t="s">
        <v>2473</v>
      </c>
      <c r="N160" s="106" t="s">
        <v>2481</v>
      </c>
      <c r="O160" s="104" t="s">
        <v>2497</v>
      </c>
      <c r="P160" s="104"/>
      <c r="Q160" s="109" t="s">
        <v>2430</v>
      </c>
    </row>
    <row r="161" spans="1:17" ht="18" x14ac:dyDescent="0.25">
      <c r="A161" s="85" t="str">
        <f>VLOOKUP(E161,'LISTADO ATM'!$A$2:$C$895,3,0)</f>
        <v>DISTRITO NACIONAL</v>
      </c>
      <c r="B161" s="116" t="s">
        <v>2554</v>
      </c>
      <c r="C161" s="105">
        <v>44214.503460648149</v>
      </c>
      <c r="D161" s="104" t="s">
        <v>2189</v>
      </c>
      <c r="E161" s="100">
        <v>816</v>
      </c>
      <c r="F161" s="85" t="str">
        <f>VLOOKUP(E161,VIP!$A$2:$O11403,2,0)</f>
        <v>DRBR816</v>
      </c>
      <c r="G161" s="99" t="str">
        <f>VLOOKUP(E161,'LISTADO ATM'!$A$2:$B$894,2,0)</f>
        <v xml:space="preserve">ATM Oficina Pedro Brand </v>
      </c>
      <c r="H161" s="99" t="str">
        <f>VLOOKUP(E161,VIP!$A$2:$O16324,7,FALSE)</f>
        <v>Si</v>
      </c>
      <c r="I161" s="99" t="str">
        <f>VLOOKUP(E161,VIP!$A$2:$O8289,8,FALSE)</f>
        <v>Si</v>
      </c>
      <c r="J161" s="99" t="str">
        <f>VLOOKUP(E161,VIP!$A$2:$O8239,8,FALSE)</f>
        <v>Si</v>
      </c>
      <c r="K161" s="99" t="str">
        <f>VLOOKUP(E161,VIP!$A$2:$O11813,6,0)</f>
        <v>NO</v>
      </c>
      <c r="L161" s="110" t="s">
        <v>2577</v>
      </c>
      <c r="M161" s="109" t="s">
        <v>2473</v>
      </c>
      <c r="N161" s="106" t="s">
        <v>2481</v>
      </c>
      <c r="O161" s="104" t="s">
        <v>2483</v>
      </c>
      <c r="P161" s="104"/>
      <c r="Q161" s="109" t="s">
        <v>2577</v>
      </c>
    </row>
    <row r="162" spans="1:17" ht="18" x14ac:dyDescent="0.25">
      <c r="A162" s="85" t="str">
        <f>VLOOKUP(E162,'LISTADO ATM'!$A$2:$C$895,3,0)</f>
        <v>NORTE</v>
      </c>
      <c r="B162" s="116" t="s">
        <v>2553</v>
      </c>
      <c r="C162" s="105">
        <v>44214.505983796298</v>
      </c>
      <c r="D162" s="104" t="s">
        <v>2190</v>
      </c>
      <c r="E162" s="100">
        <v>411</v>
      </c>
      <c r="F162" s="85" t="str">
        <f>VLOOKUP(E162,VIP!$A$2:$O11402,2,0)</f>
        <v>DRBR411</v>
      </c>
      <c r="G162" s="99" t="str">
        <f>VLOOKUP(E162,'LISTADO ATM'!$A$2:$B$894,2,0)</f>
        <v xml:space="preserve">ATM UNP Piedra Blanca </v>
      </c>
      <c r="H162" s="99" t="str">
        <f>VLOOKUP(E162,VIP!$A$2:$O16323,7,FALSE)</f>
        <v>Si</v>
      </c>
      <c r="I162" s="99" t="str">
        <f>VLOOKUP(E162,VIP!$A$2:$O8288,8,FALSE)</f>
        <v>Si</v>
      </c>
      <c r="J162" s="99" t="str">
        <f>VLOOKUP(E162,VIP!$A$2:$O8238,8,FALSE)</f>
        <v>Si</v>
      </c>
      <c r="K162" s="99" t="str">
        <f>VLOOKUP(E162,VIP!$A$2:$O11812,6,0)</f>
        <v>NO</v>
      </c>
      <c r="L162" s="110" t="s">
        <v>2228</v>
      </c>
      <c r="M162" s="107" t="s">
        <v>2519</v>
      </c>
      <c r="N162" s="106" t="s">
        <v>2481</v>
      </c>
      <c r="O162" s="104" t="s">
        <v>2492</v>
      </c>
      <c r="P162" s="104"/>
      <c r="Q162" s="124">
        <v>44214.65520833333</v>
      </c>
    </row>
    <row r="163" spans="1:17" ht="18" x14ac:dyDescent="0.25">
      <c r="A163" s="85" t="str">
        <f>VLOOKUP(E163,'LISTADO ATM'!$A$2:$C$895,3,0)</f>
        <v>NORTE</v>
      </c>
      <c r="B163" s="116" t="s">
        <v>2552</v>
      </c>
      <c r="C163" s="105">
        <v>44214.512337962966</v>
      </c>
      <c r="D163" s="104" t="s">
        <v>2496</v>
      </c>
      <c r="E163" s="100">
        <v>936</v>
      </c>
      <c r="F163" s="85" t="str">
        <f>VLOOKUP(E163,VIP!$A$2:$O11401,2,0)</f>
        <v>DRBR936</v>
      </c>
      <c r="G163" s="99" t="str">
        <f>VLOOKUP(E163,'LISTADO ATM'!$A$2:$B$894,2,0)</f>
        <v xml:space="preserve">ATM Autobanco Oficina La Vega I </v>
      </c>
      <c r="H163" s="99" t="str">
        <f>VLOOKUP(E163,VIP!$A$2:$O16322,7,FALSE)</f>
        <v>Si</v>
      </c>
      <c r="I163" s="99" t="str">
        <f>VLOOKUP(E163,VIP!$A$2:$O8287,8,FALSE)</f>
        <v>Si</v>
      </c>
      <c r="J163" s="99" t="str">
        <f>VLOOKUP(E163,VIP!$A$2:$O8237,8,FALSE)</f>
        <v>Si</v>
      </c>
      <c r="K163" s="99" t="str">
        <f>VLOOKUP(E163,VIP!$A$2:$O11811,6,0)</f>
        <v>NO</v>
      </c>
      <c r="L163" s="110" t="s">
        <v>2430</v>
      </c>
      <c r="M163" s="107" t="s">
        <v>2519</v>
      </c>
      <c r="N163" s="106" t="s">
        <v>2481</v>
      </c>
      <c r="O163" s="104" t="s">
        <v>2497</v>
      </c>
      <c r="P163" s="104"/>
      <c r="Q163" s="124">
        <v>44214.66909722222</v>
      </c>
    </row>
    <row r="164" spans="1:17" ht="18" x14ac:dyDescent="0.25">
      <c r="A164" s="85" t="str">
        <f>VLOOKUP(E164,'LISTADO ATM'!$A$2:$C$895,3,0)</f>
        <v>DISTRITO NACIONAL</v>
      </c>
      <c r="B164" s="116" t="s">
        <v>2551</v>
      </c>
      <c r="C164" s="105">
        <v>44214.514108796298</v>
      </c>
      <c r="D164" s="104" t="s">
        <v>2189</v>
      </c>
      <c r="E164" s="100">
        <v>18</v>
      </c>
      <c r="F164" s="85" t="str">
        <f>VLOOKUP(E164,VIP!$A$2:$O11400,2,0)</f>
        <v>DRBR018</v>
      </c>
      <c r="G164" s="99" t="str">
        <f>VLOOKUP(E164,'LISTADO ATM'!$A$2:$B$894,2,0)</f>
        <v xml:space="preserve">ATM Oficina Haina Occidental I </v>
      </c>
      <c r="H164" s="99" t="str">
        <f>VLOOKUP(E164,VIP!$A$2:$O16321,7,FALSE)</f>
        <v>Si</v>
      </c>
      <c r="I164" s="99" t="str">
        <f>VLOOKUP(E164,VIP!$A$2:$O8286,8,FALSE)</f>
        <v>Si</v>
      </c>
      <c r="J164" s="99" t="str">
        <f>VLOOKUP(E164,VIP!$A$2:$O8236,8,FALSE)</f>
        <v>Si</v>
      </c>
      <c r="K164" s="99" t="str">
        <f>VLOOKUP(E164,VIP!$A$2:$O11810,6,0)</f>
        <v>SI</v>
      </c>
      <c r="L164" s="110" t="s">
        <v>2577</v>
      </c>
      <c r="M164" s="107" t="s">
        <v>2519</v>
      </c>
      <c r="N164" s="106" t="s">
        <v>2481</v>
      </c>
      <c r="O164" s="104" t="s">
        <v>2483</v>
      </c>
      <c r="P164" s="104"/>
      <c r="Q164" s="124">
        <v>44214.667013888888</v>
      </c>
    </row>
    <row r="165" spans="1:17" ht="18" x14ac:dyDescent="0.25">
      <c r="A165" s="85" t="str">
        <f>VLOOKUP(E165,'LISTADO ATM'!$A$2:$C$895,3,0)</f>
        <v>NORTE</v>
      </c>
      <c r="B165" s="116" t="s">
        <v>2583</v>
      </c>
      <c r="C165" s="105">
        <v>44214.544988425929</v>
      </c>
      <c r="D165" s="104" t="s">
        <v>2496</v>
      </c>
      <c r="E165" s="100">
        <v>757</v>
      </c>
      <c r="F165" s="85" t="str">
        <f>VLOOKUP(E165,VIP!$A$2:$O11423,2,0)</f>
        <v>DRBR757</v>
      </c>
      <c r="G165" s="99" t="str">
        <f>VLOOKUP(E165,'LISTADO ATM'!$A$2:$B$894,2,0)</f>
        <v xml:space="preserve">ATM UNP Plaza Paseo (Santiago) </v>
      </c>
      <c r="H165" s="99" t="str">
        <f>VLOOKUP(E165,VIP!$A$2:$O16344,7,FALSE)</f>
        <v>Si</v>
      </c>
      <c r="I165" s="99" t="str">
        <f>VLOOKUP(E165,VIP!$A$2:$O8309,8,FALSE)</f>
        <v>Si</v>
      </c>
      <c r="J165" s="99" t="str">
        <f>VLOOKUP(E165,VIP!$A$2:$O8259,8,FALSE)</f>
        <v>Si</v>
      </c>
      <c r="K165" s="99" t="str">
        <f>VLOOKUP(E165,VIP!$A$2:$O11833,6,0)</f>
        <v>NO</v>
      </c>
      <c r="L165" s="110" t="s">
        <v>2312</v>
      </c>
      <c r="M165" s="107" t="s">
        <v>2519</v>
      </c>
      <c r="N165" s="107" t="s">
        <v>2585</v>
      </c>
      <c r="O165" s="104" t="s">
        <v>2586</v>
      </c>
      <c r="P165" s="104" t="s">
        <v>2588</v>
      </c>
      <c r="Q165" s="124">
        <v>44214.672569444447</v>
      </c>
    </row>
    <row r="166" spans="1:17" ht="18" x14ac:dyDescent="0.25">
      <c r="A166" s="85" t="str">
        <f>VLOOKUP(E166,'LISTADO ATM'!$A$2:$C$895,3,0)</f>
        <v>DISTRITO NACIONAL</v>
      </c>
      <c r="B166" s="116" t="s">
        <v>2550</v>
      </c>
      <c r="C166" s="105">
        <v>44214.556527777779</v>
      </c>
      <c r="D166" s="104" t="s">
        <v>2501</v>
      </c>
      <c r="E166" s="100">
        <v>904</v>
      </c>
      <c r="F166" s="85" t="str">
        <f>VLOOKUP(E166,VIP!$A$2:$O11399,2,0)</f>
        <v>DRBR24B</v>
      </c>
      <c r="G166" s="99" t="str">
        <f>VLOOKUP(E166,'LISTADO ATM'!$A$2:$B$894,2,0)</f>
        <v xml:space="preserve">ATM Oficina Multicentro La Sirena Churchill </v>
      </c>
      <c r="H166" s="99" t="str">
        <f>VLOOKUP(E166,VIP!$A$2:$O16320,7,FALSE)</f>
        <v>Si</v>
      </c>
      <c r="I166" s="99" t="str">
        <f>VLOOKUP(E166,VIP!$A$2:$O8285,8,FALSE)</f>
        <v>Si</v>
      </c>
      <c r="J166" s="99" t="str">
        <f>VLOOKUP(E166,VIP!$A$2:$O8235,8,FALSE)</f>
        <v>Si</v>
      </c>
      <c r="K166" s="99" t="str">
        <f>VLOOKUP(E166,VIP!$A$2:$O11809,6,0)</f>
        <v>SI</v>
      </c>
      <c r="L166" s="110" t="s">
        <v>2430</v>
      </c>
      <c r="M166" s="109" t="s">
        <v>2473</v>
      </c>
      <c r="N166" s="106" t="s">
        <v>2481</v>
      </c>
      <c r="O166" s="104" t="s">
        <v>2499</v>
      </c>
      <c r="P166" s="104"/>
      <c r="Q166" s="109" t="s">
        <v>2430</v>
      </c>
    </row>
    <row r="167" spans="1:17" ht="18" x14ac:dyDescent="0.25">
      <c r="A167" s="85" t="str">
        <f>VLOOKUP(E167,'LISTADO ATM'!$A$2:$C$895,3,0)</f>
        <v>DISTRITO NACIONAL</v>
      </c>
      <c r="B167" s="116" t="s">
        <v>2549</v>
      </c>
      <c r="C167" s="105">
        <v>44214.557210648149</v>
      </c>
      <c r="D167" s="104" t="s">
        <v>2189</v>
      </c>
      <c r="E167" s="100">
        <v>359</v>
      </c>
      <c r="F167" s="85" t="str">
        <f>VLOOKUP(E167,VIP!$A$2:$O11398,2,0)</f>
        <v>DRBR359</v>
      </c>
      <c r="G167" s="99" t="str">
        <f>VLOOKUP(E167,'LISTADO ATM'!$A$2:$B$894,2,0)</f>
        <v>ATM S/M Bravo Ozama</v>
      </c>
      <c r="H167" s="99" t="str">
        <f>VLOOKUP(E167,VIP!$A$2:$O16319,7,FALSE)</f>
        <v>N/A</v>
      </c>
      <c r="I167" s="99" t="str">
        <f>VLOOKUP(E167,VIP!$A$2:$O8284,8,FALSE)</f>
        <v>N/A</v>
      </c>
      <c r="J167" s="99" t="str">
        <f>VLOOKUP(E167,VIP!$A$2:$O8234,8,FALSE)</f>
        <v>N/A</v>
      </c>
      <c r="K167" s="99" t="str">
        <f>VLOOKUP(E167,VIP!$A$2:$O11808,6,0)</f>
        <v>N/A</v>
      </c>
      <c r="L167" s="110" t="s">
        <v>2254</v>
      </c>
      <c r="M167" s="107" t="s">
        <v>2519</v>
      </c>
      <c r="N167" s="106" t="s">
        <v>2481</v>
      </c>
      <c r="O167" s="104" t="s">
        <v>2483</v>
      </c>
      <c r="P167" s="104"/>
      <c r="Q167" s="124">
        <v>44214.736805555556</v>
      </c>
    </row>
    <row r="168" spans="1:17" ht="18" x14ac:dyDescent="0.25">
      <c r="A168" s="85" t="str">
        <f>VLOOKUP(E168,'LISTADO ATM'!$A$2:$C$895,3,0)</f>
        <v>DISTRITO NACIONAL</v>
      </c>
      <c r="B168" s="116" t="s">
        <v>2548</v>
      </c>
      <c r="C168" s="105">
        <v>44214.559583333335</v>
      </c>
      <c r="D168" s="104" t="s">
        <v>2477</v>
      </c>
      <c r="E168" s="100">
        <v>967</v>
      </c>
      <c r="F168" s="85" t="str">
        <f>VLOOKUP(E168,VIP!$A$2:$O11397,2,0)</f>
        <v>DRBR967</v>
      </c>
      <c r="G168" s="99" t="str">
        <f>VLOOKUP(E168,'LISTADO ATM'!$A$2:$B$894,2,0)</f>
        <v xml:space="preserve">ATM UNP Hiper Olé Autopista Duarte </v>
      </c>
      <c r="H168" s="99" t="str">
        <f>VLOOKUP(E168,VIP!$A$2:$O16318,7,FALSE)</f>
        <v>Si</v>
      </c>
      <c r="I168" s="99" t="str">
        <f>VLOOKUP(E168,VIP!$A$2:$O8283,8,FALSE)</f>
        <v>Si</v>
      </c>
      <c r="J168" s="99" t="str">
        <f>VLOOKUP(E168,VIP!$A$2:$O8233,8,FALSE)</f>
        <v>Si</v>
      </c>
      <c r="K168" s="99" t="str">
        <f>VLOOKUP(E168,VIP!$A$2:$O11807,6,0)</f>
        <v>NO</v>
      </c>
      <c r="L168" s="110" t="s">
        <v>2430</v>
      </c>
      <c r="M168" s="107" t="s">
        <v>2519</v>
      </c>
      <c r="N168" s="106" t="s">
        <v>2481</v>
      </c>
      <c r="O168" s="104" t="s">
        <v>2482</v>
      </c>
      <c r="P168" s="104"/>
      <c r="Q168" s="124">
        <v>44214.669791666667</v>
      </c>
    </row>
    <row r="169" spans="1:17" ht="18" x14ac:dyDescent="0.25">
      <c r="A169" s="85" t="str">
        <f>VLOOKUP(E169,'LISTADO ATM'!$A$2:$C$895,3,0)</f>
        <v>DISTRITO NACIONAL</v>
      </c>
      <c r="B169" s="116" t="s">
        <v>2547</v>
      </c>
      <c r="C169" s="105">
        <v>44214.559861111113</v>
      </c>
      <c r="D169" s="104" t="s">
        <v>2477</v>
      </c>
      <c r="E169" s="100">
        <v>409</v>
      </c>
      <c r="F169" s="85" t="str">
        <f>VLOOKUP(E169,VIP!$A$2:$O11396,2,0)</f>
        <v>DRBR409</v>
      </c>
      <c r="G169" s="99" t="str">
        <f>VLOOKUP(E169,'LISTADO ATM'!$A$2:$B$894,2,0)</f>
        <v xml:space="preserve">ATM Oficina Las Palmas de Herrera I </v>
      </c>
      <c r="H169" s="99" t="str">
        <f>VLOOKUP(E169,VIP!$A$2:$O16317,7,FALSE)</f>
        <v>Si</v>
      </c>
      <c r="I169" s="99" t="str">
        <f>VLOOKUP(E169,VIP!$A$2:$O8282,8,FALSE)</f>
        <v>Si</v>
      </c>
      <c r="J169" s="99" t="str">
        <f>VLOOKUP(E169,VIP!$A$2:$O8232,8,FALSE)</f>
        <v>Si</v>
      </c>
      <c r="K169" s="99" t="str">
        <f>VLOOKUP(E169,VIP!$A$2:$O11806,6,0)</f>
        <v>NO</v>
      </c>
      <c r="L169" s="110" t="s">
        <v>2430</v>
      </c>
      <c r="M169" s="109" t="s">
        <v>2473</v>
      </c>
      <c r="N169" s="106" t="s">
        <v>2481</v>
      </c>
      <c r="O169" s="104" t="s">
        <v>2482</v>
      </c>
      <c r="P169" s="104"/>
      <c r="Q169" s="109" t="s">
        <v>2430</v>
      </c>
    </row>
    <row r="170" spans="1:17" ht="18" x14ac:dyDescent="0.25">
      <c r="A170" s="85" t="str">
        <f>VLOOKUP(E170,'LISTADO ATM'!$A$2:$C$895,3,0)</f>
        <v>ESTE</v>
      </c>
      <c r="B170" s="116" t="s">
        <v>2546</v>
      </c>
      <c r="C170" s="105">
        <v>44214.563287037039</v>
      </c>
      <c r="D170" s="104" t="s">
        <v>2496</v>
      </c>
      <c r="E170" s="100">
        <v>480</v>
      </c>
      <c r="F170" s="85" t="str">
        <f>VLOOKUP(E170,VIP!$A$2:$O11395,2,0)</f>
        <v>DRBR480</v>
      </c>
      <c r="G170" s="99" t="str">
        <f>VLOOKUP(E170,'LISTADO ATM'!$A$2:$B$894,2,0)</f>
        <v>ATM UNP Farmaconal Higuey</v>
      </c>
      <c r="H170" s="99" t="str">
        <f>VLOOKUP(E170,VIP!$A$2:$O16316,7,FALSE)</f>
        <v>N/A</v>
      </c>
      <c r="I170" s="99" t="str">
        <f>VLOOKUP(E170,VIP!$A$2:$O8281,8,FALSE)</f>
        <v>N/A</v>
      </c>
      <c r="J170" s="99" t="str">
        <f>VLOOKUP(E170,VIP!$A$2:$O8231,8,FALSE)</f>
        <v>N/A</v>
      </c>
      <c r="K170" s="99" t="str">
        <f>VLOOKUP(E170,VIP!$A$2:$O11805,6,0)</f>
        <v>N/A</v>
      </c>
      <c r="L170" s="110" t="s">
        <v>2430</v>
      </c>
      <c r="M170" s="109" t="s">
        <v>2473</v>
      </c>
      <c r="N170" s="106" t="s">
        <v>2481</v>
      </c>
      <c r="O170" s="104" t="s">
        <v>2497</v>
      </c>
      <c r="P170" s="104"/>
      <c r="Q170" s="109" t="s">
        <v>2430</v>
      </c>
    </row>
    <row r="171" spans="1:17" ht="18" x14ac:dyDescent="0.25">
      <c r="A171" s="85" t="str">
        <f>VLOOKUP(E171,'LISTADO ATM'!$A$2:$C$895,3,0)</f>
        <v>DISTRITO NACIONAL</v>
      </c>
      <c r="B171" s="116" t="s">
        <v>2545</v>
      </c>
      <c r="C171" s="105">
        <v>44214.56658564815</v>
      </c>
      <c r="D171" s="104" t="s">
        <v>2189</v>
      </c>
      <c r="E171" s="100">
        <v>2</v>
      </c>
      <c r="F171" s="85" t="str">
        <f>VLOOKUP(E171,VIP!$A$2:$O11394,2,0)</f>
        <v>DRBR002</v>
      </c>
      <c r="G171" s="99" t="str">
        <f>VLOOKUP(E171,'LISTADO ATM'!$A$2:$B$894,2,0)</f>
        <v>ATM Autoservicio Padre Castellano</v>
      </c>
      <c r="H171" s="99" t="str">
        <f>VLOOKUP(E171,VIP!$A$2:$O16315,7,FALSE)</f>
        <v>Si</v>
      </c>
      <c r="I171" s="99" t="str">
        <f>VLOOKUP(E171,VIP!$A$2:$O8280,8,FALSE)</f>
        <v>Si</v>
      </c>
      <c r="J171" s="99" t="str">
        <f>VLOOKUP(E171,VIP!$A$2:$O8230,8,FALSE)</f>
        <v>Si</v>
      </c>
      <c r="K171" s="99" t="str">
        <f>VLOOKUP(E171,VIP!$A$2:$O11804,6,0)</f>
        <v>NO</v>
      </c>
      <c r="L171" s="110" t="s">
        <v>2463</v>
      </c>
      <c r="M171" s="109" t="s">
        <v>2473</v>
      </c>
      <c r="N171" s="106" t="s">
        <v>2481</v>
      </c>
      <c r="O171" s="104" t="s">
        <v>2483</v>
      </c>
      <c r="P171" s="104"/>
      <c r="Q171" s="109" t="s">
        <v>2463</v>
      </c>
    </row>
    <row r="172" spans="1:17" ht="18" x14ac:dyDescent="0.25">
      <c r="A172" s="85" t="str">
        <f>VLOOKUP(E172,'LISTADO ATM'!$A$2:$C$895,3,0)</f>
        <v>DISTRITO NACIONAL</v>
      </c>
      <c r="B172" s="116" t="s">
        <v>2582</v>
      </c>
      <c r="C172" s="105">
        <v>44214.568402777775</v>
      </c>
      <c r="D172" s="104" t="s">
        <v>2496</v>
      </c>
      <c r="E172" s="100">
        <v>534</v>
      </c>
      <c r="F172" s="85" t="str">
        <f>VLOOKUP(E172,VIP!$A$2:$O11422,2,0)</f>
        <v>DRBR534</v>
      </c>
      <c r="G172" s="99" t="str">
        <f>VLOOKUP(E172,'LISTADO ATM'!$A$2:$B$894,2,0)</f>
        <v xml:space="preserve">ATM Oficina Torre II </v>
      </c>
      <c r="H172" s="99" t="str">
        <f>VLOOKUP(E172,VIP!$A$2:$O16343,7,FALSE)</f>
        <v>Si</v>
      </c>
      <c r="I172" s="99" t="str">
        <f>VLOOKUP(E172,VIP!$A$2:$O8308,8,FALSE)</f>
        <v>No</v>
      </c>
      <c r="J172" s="99" t="str">
        <f>VLOOKUP(E172,VIP!$A$2:$O8258,8,FALSE)</f>
        <v>No</v>
      </c>
      <c r="K172" s="99" t="str">
        <f>VLOOKUP(E172,VIP!$A$2:$O11832,6,0)</f>
        <v>SI</v>
      </c>
      <c r="L172" s="110" t="s">
        <v>2312</v>
      </c>
      <c r="M172" s="107" t="s">
        <v>2519</v>
      </c>
      <c r="N172" s="107" t="s">
        <v>2585</v>
      </c>
      <c r="O172" s="104" t="s">
        <v>2586</v>
      </c>
      <c r="P172" s="104" t="s">
        <v>2588</v>
      </c>
      <c r="Q172" s="124">
        <v>44214.658680555556</v>
      </c>
    </row>
    <row r="173" spans="1:17" ht="18" x14ac:dyDescent="0.25">
      <c r="A173" s="85" t="str">
        <f>VLOOKUP(E173,'LISTADO ATM'!$A$2:$C$895,3,0)</f>
        <v>DISTRITO NACIONAL</v>
      </c>
      <c r="B173" s="116" t="s">
        <v>2544</v>
      </c>
      <c r="C173" s="105">
        <v>44214.569085648145</v>
      </c>
      <c r="D173" s="104" t="s">
        <v>2189</v>
      </c>
      <c r="E173" s="100">
        <v>125</v>
      </c>
      <c r="F173" s="85" t="str">
        <f>VLOOKUP(E173,VIP!$A$2:$O11393,2,0)</f>
        <v>DRBR125</v>
      </c>
      <c r="G173" s="99" t="str">
        <f>VLOOKUP(E173,'LISTADO ATM'!$A$2:$B$894,2,0)</f>
        <v xml:space="preserve">ATM Dirección General de Aduanas II </v>
      </c>
      <c r="H173" s="99" t="str">
        <f>VLOOKUP(E173,VIP!$A$2:$O16314,7,FALSE)</f>
        <v>Si</v>
      </c>
      <c r="I173" s="99" t="str">
        <f>VLOOKUP(E173,VIP!$A$2:$O8279,8,FALSE)</f>
        <v>Si</v>
      </c>
      <c r="J173" s="99" t="str">
        <f>VLOOKUP(E173,VIP!$A$2:$O8229,8,FALSE)</f>
        <v>Si</v>
      </c>
      <c r="K173" s="99" t="str">
        <f>VLOOKUP(E173,VIP!$A$2:$O11803,6,0)</f>
        <v>NO</v>
      </c>
      <c r="L173" s="110" t="s">
        <v>2463</v>
      </c>
      <c r="M173" s="109" t="s">
        <v>2473</v>
      </c>
      <c r="N173" s="106" t="s">
        <v>2481</v>
      </c>
      <c r="O173" s="104" t="s">
        <v>2483</v>
      </c>
      <c r="P173" s="104"/>
      <c r="Q173" s="109" t="s">
        <v>2463</v>
      </c>
    </row>
    <row r="174" spans="1:17" ht="18" x14ac:dyDescent="0.25">
      <c r="A174" s="85" t="str">
        <f>VLOOKUP(E174,'LISTADO ATM'!$A$2:$C$895,3,0)</f>
        <v>NORTE</v>
      </c>
      <c r="B174" s="116" t="s">
        <v>2543</v>
      </c>
      <c r="C174" s="105">
        <v>44214.569548611114</v>
      </c>
      <c r="D174" s="104" t="s">
        <v>2190</v>
      </c>
      <c r="E174" s="100">
        <v>8</v>
      </c>
      <c r="F174" s="85" t="str">
        <f>VLOOKUP(E174,VIP!$A$2:$O11392,2,0)</f>
        <v>DRBR008</v>
      </c>
      <c r="G174" s="99" t="str">
        <f>VLOOKUP(E174,'LISTADO ATM'!$A$2:$B$894,2,0)</f>
        <v>ATM Autoservicio Yaque</v>
      </c>
      <c r="H174" s="99" t="str">
        <f>VLOOKUP(E174,VIP!$A$2:$O16313,7,FALSE)</f>
        <v>Si</v>
      </c>
      <c r="I174" s="99" t="str">
        <f>VLOOKUP(E174,VIP!$A$2:$O8278,8,FALSE)</f>
        <v>Si</v>
      </c>
      <c r="J174" s="99" t="str">
        <f>VLOOKUP(E174,VIP!$A$2:$O8228,8,FALSE)</f>
        <v>Si</v>
      </c>
      <c r="K174" s="99" t="str">
        <f>VLOOKUP(E174,VIP!$A$2:$O11802,6,0)</f>
        <v>NO</v>
      </c>
      <c r="L174" s="110" t="s">
        <v>2463</v>
      </c>
      <c r="M174" s="109" t="s">
        <v>2473</v>
      </c>
      <c r="N174" s="106" t="s">
        <v>2481</v>
      </c>
      <c r="O174" s="104" t="s">
        <v>2492</v>
      </c>
      <c r="P174" s="104"/>
      <c r="Q174" s="109" t="s">
        <v>2463</v>
      </c>
    </row>
    <row r="175" spans="1:17" ht="18" x14ac:dyDescent="0.25">
      <c r="A175" s="85" t="str">
        <f>VLOOKUP(E175,'LISTADO ATM'!$A$2:$C$895,3,0)</f>
        <v>DISTRITO NACIONAL</v>
      </c>
      <c r="B175" s="116" t="s">
        <v>2542</v>
      </c>
      <c r="C175" s="105">
        <v>44214.57099537037</v>
      </c>
      <c r="D175" s="104" t="s">
        <v>2189</v>
      </c>
      <c r="E175" s="100">
        <v>384</v>
      </c>
      <c r="F175" s="85" t="e">
        <f>VLOOKUP(E175,VIP!$A$2:$O11391,2,0)</f>
        <v>#N/A</v>
      </c>
      <c r="G175" s="99" t="str">
        <f>VLOOKUP(E175,'LISTADO ATM'!$A$2:$B$894,2,0)</f>
        <v>ATM Sotano Torre Banreservas</v>
      </c>
      <c r="H175" s="99" t="e">
        <f>VLOOKUP(E175,VIP!$A$2:$O16312,7,FALSE)</f>
        <v>#N/A</v>
      </c>
      <c r="I175" s="99" t="e">
        <f>VLOOKUP(E175,VIP!$A$2:$O8277,8,FALSE)</f>
        <v>#N/A</v>
      </c>
      <c r="J175" s="99" t="e">
        <f>VLOOKUP(E175,VIP!$A$2:$O8227,8,FALSE)</f>
        <v>#N/A</v>
      </c>
      <c r="K175" s="99" t="e">
        <f>VLOOKUP(E175,VIP!$A$2:$O11801,6,0)</f>
        <v>#N/A</v>
      </c>
      <c r="L175" s="110" t="s">
        <v>2228</v>
      </c>
      <c r="M175" s="109" t="s">
        <v>2473</v>
      </c>
      <c r="N175" s="106" t="s">
        <v>2481</v>
      </c>
      <c r="O175" s="104" t="s">
        <v>2483</v>
      </c>
      <c r="P175" s="104"/>
      <c r="Q175" s="109" t="s">
        <v>2228</v>
      </c>
    </row>
    <row r="176" spans="1:17" ht="18" x14ac:dyDescent="0.25">
      <c r="A176" s="85" t="str">
        <f>VLOOKUP(E176,'LISTADO ATM'!$A$2:$C$895,3,0)</f>
        <v>DISTRITO NACIONAL</v>
      </c>
      <c r="B176" s="116" t="s">
        <v>2541</v>
      </c>
      <c r="C176" s="105">
        <v>44214.580972222226</v>
      </c>
      <c r="D176" s="104" t="s">
        <v>2189</v>
      </c>
      <c r="E176" s="100">
        <v>744</v>
      </c>
      <c r="F176" s="85" t="str">
        <f>VLOOKUP(E176,VIP!$A$2:$O11390,2,0)</f>
        <v>DRBR289</v>
      </c>
      <c r="G176" s="99" t="str">
        <f>VLOOKUP(E176,'LISTADO ATM'!$A$2:$B$894,2,0)</f>
        <v xml:space="preserve">ATM Multicentro La Sirena Venezuela </v>
      </c>
      <c r="H176" s="99" t="str">
        <f>VLOOKUP(E176,VIP!$A$2:$O16311,7,FALSE)</f>
        <v>Si</v>
      </c>
      <c r="I176" s="99" t="str">
        <f>VLOOKUP(E176,VIP!$A$2:$O8276,8,FALSE)</f>
        <v>Si</v>
      </c>
      <c r="J176" s="99" t="str">
        <f>VLOOKUP(E176,VIP!$A$2:$O8226,8,FALSE)</f>
        <v>Si</v>
      </c>
      <c r="K176" s="99" t="str">
        <f>VLOOKUP(E176,VIP!$A$2:$O11800,6,0)</f>
        <v>SI</v>
      </c>
      <c r="L176" s="110" t="s">
        <v>2254</v>
      </c>
      <c r="M176" s="109" t="s">
        <v>2473</v>
      </c>
      <c r="N176" s="106" t="s">
        <v>2481</v>
      </c>
      <c r="O176" s="104" t="s">
        <v>2483</v>
      </c>
      <c r="P176" s="104"/>
      <c r="Q176" s="109" t="s">
        <v>2254</v>
      </c>
    </row>
    <row r="177" spans="1:17" ht="18" x14ac:dyDescent="0.25">
      <c r="A177" s="85" t="str">
        <f>VLOOKUP(E177,'LISTADO ATM'!$A$2:$C$895,3,0)</f>
        <v>ESTE</v>
      </c>
      <c r="B177" s="116" t="s">
        <v>2540</v>
      </c>
      <c r="C177" s="105">
        <v>44214.581921296296</v>
      </c>
      <c r="D177" s="104" t="s">
        <v>2189</v>
      </c>
      <c r="E177" s="100">
        <v>293</v>
      </c>
      <c r="F177" s="85" t="str">
        <f>VLOOKUP(E177,VIP!$A$2:$O11389,2,0)</f>
        <v>DRBR293</v>
      </c>
      <c r="G177" s="99" t="str">
        <f>VLOOKUP(E177,'LISTADO ATM'!$A$2:$B$894,2,0)</f>
        <v xml:space="preserve">ATM S/M Nueva Visión (San Pedro) </v>
      </c>
      <c r="H177" s="99" t="str">
        <f>VLOOKUP(E177,VIP!$A$2:$O16310,7,FALSE)</f>
        <v>Si</v>
      </c>
      <c r="I177" s="99" t="str">
        <f>VLOOKUP(E177,VIP!$A$2:$O8275,8,FALSE)</f>
        <v>Si</v>
      </c>
      <c r="J177" s="99" t="str">
        <f>VLOOKUP(E177,VIP!$A$2:$O8225,8,FALSE)</f>
        <v>Si</v>
      </c>
      <c r="K177" s="99" t="str">
        <f>VLOOKUP(E177,VIP!$A$2:$O11799,6,0)</f>
        <v>NO</v>
      </c>
      <c r="L177" s="110" t="s">
        <v>2228</v>
      </c>
      <c r="M177" s="109" t="s">
        <v>2473</v>
      </c>
      <c r="N177" s="106" t="s">
        <v>2481</v>
      </c>
      <c r="O177" s="104" t="s">
        <v>2483</v>
      </c>
      <c r="P177" s="104"/>
      <c r="Q177" s="109" t="s">
        <v>2228</v>
      </c>
    </row>
    <row r="178" spans="1:17" ht="18" x14ac:dyDescent="0.25">
      <c r="A178" s="85" t="str">
        <f>VLOOKUP(E178,'LISTADO ATM'!$A$2:$C$895,3,0)</f>
        <v>DISTRITO NACIONAL</v>
      </c>
      <c r="B178" s="116" t="s">
        <v>2539</v>
      </c>
      <c r="C178" s="105">
        <v>44214.584386574075</v>
      </c>
      <c r="D178" s="104" t="s">
        <v>2189</v>
      </c>
      <c r="E178" s="100">
        <v>902</v>
      </c>
      <c r="F178" s="85" t="str">
        <f>VLOOKUP(E178,VIP!$A$2:$O11388,2,0)</f>
        <v>DRBR16A</v>
      </c>
      <c r="G178" s="99" t="str">
        <f>VLOOKUP(E178,'LISTADO ATM'!$A$2:$B$894,2,0)</f>
        <v xml:space="preserve">ATM Oficina Plaza Florida </v>
      </c>
      <c r="H178" s="99" t="str">
        <f>VLOOKUP(E178,VIP!$A$2:$O16309,7,FALSE)</f>
        <v>Si</v>
      </c>
      <c r="I178" s="99" t="str">
        <f>VLOOKUP(E178,VIP!$A$2:$O8274,8,FALSE)</f>
        <v>Si</v>
      </c>
      <c r="J178" s="99" t="str">
        <f>VLOOKUP(E178,VIP!$A$2:$O8224,8,FALSE)</f>
        <v>Si</v>
      </c>
      <c r="K178" s="99" t="str">
        <f>VLOOKUP(E178,VIP!$A$2:$O11798,6,0)</f>
        <v>NO</v>
      </c>
      <c r="L178" s="110" t="s">
        <v>2228</v>
      </c>
      <c r="M178" s="109" t="s">
        <v>2473</v>
      </c>
      <c r="N178" s="106" t="s">
        <v>2481</v>
      </c>
      <c r="O178" s="104" t="s">
        <v>2483</v>
      </c>
      <c r="P178" s="104"/>
      <c r="Q178" s="109" t="s">
        <v>2228</v>
      </c>
    </row>
    <row r="179" spans="1:17" ht="18" x14ac:dyDescent="0.25">
      <c r="A179" s="85" t="str">
        <f>VLOOKUP(E179,'LISTADO ATM'!$A$2:$C$895,3,0)</f>
        <v>DISTRITO NACIONAL</v>
      </c>
      <c r="B179" s="116" t="s">
        <v>2538</v>
      </c>
      <c r="C179" s="105">
        <v>44214.584791666668</v>
      </c>
      <c r="D179" s="104" t="s">
        <v>2189</v>
      </c>
      <c r="E179" s="100">
        <v>943</v>
      </c>
      <c r="F179" s="85" t="str">
        <f>VLOOKUP(E179,VIP!$A$2:$O11387,2,0)</f>
        <v>DRBR16K</v>
      </c>
      <c r="G179" s="99" t="str">
        <f>VLOOKUP(E179,'LISTADO ATM'!$A$2:$B$894,2,0)</f>
        <v xml:space="preserve">ATM Oficina Tránsito Terreste </v>
      </c>
      <c r="H179" s="99" t="str">
        <f>VLOOKUP(E179,VIP!$A$2:$O16308,7,FALSE)</f>
        <v>Si</v>
      </c>
      <c r="I179" s="99" t="str">
        <f>VLOOKUP(E179,VIP!$A$2:$O8273,8,FALSE)</f>
        <v>Si</v>
      </c>
      <c r="J179" s="99" t="str">
        <f>VLOOKUP(E179,VIP!$A$2:$O8223,8,FALSE)</f>
        <v>Si</v>
      </c>
      <c r="K179" s="99" t="str">
        <f>VLOOKUP(E179,VIP!$A$2:$O11797,6,0)</f>
        <v>NO</v>
      </c>
      <c r="L179" s="110" t="s">
        <v>2228</v>
      </c>
      <c r="M179" s="109" t="s">
        <v>2473</v>
      </c>
      <c r="N179" s="106" t="s">
        <v>2481</v>
      </c>
      <c r="O179" s="104" t="s">
        <v>2483</v>
      </c>
      <c r="P179" s="104"/>
      <c r="Q179" s="109" t="s">
        <v>2228</v>
      </c>
    </row>
    <row r="180" spans="1:17" ht="18" x14ac:dyDescent="0.25">
      <c r="A180" s="85" t="str">
        <f>VLOOKUP(E180,'LISTADO ATM'!$A$2:$C$895,3,0)</f>
        <v>DISTRITO NACIONAL</v>
      </c>
      <c r="B180" s="116" t="s">
        <v>2537</v>
      </c>
      <c r="C180" s="105">
        <v>44214.585752314815</v>
      </c>
      <c r="D180" s="104" t="s">
        <v>2189</v>
      </c>
      <c r="E180" s="100">
        <v>327</v>
      </c>
      <c r="F180" s="85" t="str">
        <f>VLOOKUP(E180,VIP!$A$2:$O11386,2,0)</f>
        <v>DRBR327</v>
      </c>
      <c r="G180" s="99" t="str">
        <f>VLOOKUP(E180,'LISTADO ATM'!$A$2:$B$894,2,0)</f>
        <v xml:space="preserve">ATM UNP CCN (Nacional 27 de Febrero) </v>
      </c>
      <c r="H180" s="99" t="str">
        <f>VLOOKUP(E180,VIP!$A$2:$O16307,7,FALSE)</f>
        <v>Si</v>
      </c>
      <c r="I180" s="99" t="str">
        <f>VLOOKUP(E180,VIP!$A$2:$O8272,8,FALSE)</f>
        <v>Si</v>
      </c>
      <c r="J180" s="99" t="str">
        <f>VLOOKUP(E180,VIP!$A$2:$O8222,8,FALSE)</f>
        <v>Si</v>
      </c>
      <c r="K180" s="99" t="str">
        <f>VLOOKUP(E180,VIP!$A$2:$O11796,6,0)</f>
        <v>NO</v>
      </c>
      <c r="L180" s="110" t="s">
        <v>2228</v>
      </c>
      <c r="M180" s="109" t="s">
        <v>2473</v>
      </c>
      <c r="N180" s="106" t="s">
        <v>2481</v>
      </c>
      <c r="O180" s="104" t="s">
        <v>2483</v>
      </c>
      <c r="P180" s="104"/>
      <c r="Q180" s="109" t="s">
        <v>2228</v>
      </c>
    </row>
    <row r="181" spans="1:17" ht="18" x14ac:dyDescent="0.25">
      <c r="A181" s="85" t="str">
        <f>VLOOKUP(E181,'LISTADO ATM'!$A$2:$C$895,3,0)</f>
        <v>NORTE</v>
      </c>
      <c r="B181" s="116" t="s">
        <v>2536</v>
      </c>
      <c r="C181" s="105">
        <v>44214.588275462964</v>
      </c>
      <c r="D181" s="104" t="s">
        <v>2190</v>
      </c>
      <c r="E181" s="100">
        <v>940</v>
      </c>
      <c r="F181" s="85" t="str">
        <f>VLOOKUP(E181,VIP!$A$2:$O11385,2,0)</f>
        <v>DRBR12C</v>
      </c>
      <c r="G181" s="99" t="str">
        <f>VLOOKUP(E181,'LISTADO ATM'!$A$2:$B$894,2,0)</f>
        <v xml:space="preserve">ATM Oficina El Portal (Santiago) </v>
      </c>
      <c r="H181" s="99" t="str">
        <f>VLOOKUP(E181,VIP!$A$2:$O16306,7,FALSE)</f>
        <v>Si</v>
      </c>
      <c r="I181" s="99" t="str">
        <f>VLOOKUP(E181,VIP!$A$2:$O8271,8,FALSE)</f>
        <v>Si</v>
      </c>
      <c r="J181" s="99" t="str">
        <f>VLOOKUP(E181,VIP!$A$2:$O8221,8,FALSE)</f>
        <v>Si</v>
      </c>
      <c r="K181" s="99" t="str">
        <f>VLOOKUP(E181,VIP!$A$2:$O11795,6,0)</f>
        <v>SI</v>
      </c>
      <c r="L181" s="110" t="s">
        <v>2228</v>
      </c>
      <c r="M181" s="109" t="s">
        <v>2473</v>
      </c>
      <c r="N181" s="106" t="s">
        <v>2481</v>
      </c>
      <c r="O181" s="104" t="s">
        <v>2492</v>
      </c>
      <c r="P181" s="104"/>
      <c r="Q181" s="109" t="s">
        <v>2228</v>
      </c>
    </row>
    <row r="182" spans="1:17" ht="18" x14ac:dyDescent="0.25">
      <c r="A182" s="85" t="str">
        <f>VLOOKUP(E182,'LISTADO ATM'!$A$2:$C$895,3,0)</f>
        <v>DISTRITO NACIONAL</v>
      </c>
      <c r="B182" s="116" t="s">
        <v>2613</v>
      </c>
      <c r="C182" s="105">
        <v>44214.594976851855</v>
      </c>
      <c r="D182" s="104" t="s">
        <v>2477</v>
      </c>
      <c r="E182" s="100">
        <v>713</v>
      </c>
      <c r="F182" s="85" t="str">
        <f>VLOOKUP(E182,VIP!$A$2:$O11410,2,0)</f>
        <v>DRBR016</v>
      </c>
      <c r="G182" s="99" t="str">
        <f>VLOOKUP(E182,'LISTADO ATM'!$A$2:$B$894,2,0)</f>
        <v xml:space="preserve">ATM Oficina Las Américas </v>
      </c>
      <c r="H182" s="99" t="str">
        <f>VLOOKUP(E182,VIP!$A$2:$O16331,7,FALSE)</f>
        <v>Si</v>
      </c>
      <c r="I182" s="99" t="str">
        <f>VLOOKUP(E182,VIP!$A$2:$O8296,8,FALSE)</f>
        <v>Si</v>
      </c>
      <c r="J182" s="99" t="str">
        <f>VLOOKUP(E182,VIP!$A$2:$O8246,8,FALSE)</f>
        <v>Si</v>
      </c>
      <c r="K182" s="99" t="str">
        <f>VLOOKUP(E182,VIP!$A$2:$O11820,6,0)</f>
        <v>NO</v>
      </c>
      <c r="L182" s="110" t="s">
        <v>2466</v>
      </c>
      <c r="M182" s="109" t="s">
        <v>2473</v>
      </c>
      <c r="N182" s="106" t="s">
        <v>2481</v>
      </c>
      <c r="O182" s="104" t="s">
        <v>2482</v>
      </c>
      <c r="P182" s="104"/>
      <c r="Q182" s="109" t="s">
        <v>2466</v>
      </c>
    </row>
    <row r="183" spans="1:17" ht="18" x14ac:dyDescent="0.25">
      <c r="A183" s="85" t="str">
        <f>VLOOKUP(E183,'LISTADO ATM'!$A$2:$C$895,3,0)</f>
        <v>SUR</v>
      </c>
      <c r="B183" s="116" t="s">
        <v>2612</v>
      </c>
      <c r="C183" s="105">
        <v>44214.597997685189</v>
      </c>
      <c r="D183" s="104" t="s">
        <v>2496</v>
      </c>
      <c r="E183" s="100">
        <v>767</v>
      </c>
      <c r="F183" s="85" t="str">
        <f>VLOOKUP(E183,VIP!$A$2:$O11409,2,0)</f>
        <v>DRBR059</v>
      </c>
      <c r="G183" s="99" t="str">
        <f>VLOOKUP(E183,'LISTADO ATM'!$A$2:$B$894,2,0)</f>
        <v xml:space="preserve">ATM S/M Diverso (Azua) </v>
      </c>
      <c r="H183" s="99" t="str">
        <f>VLOOKUP(E183,VIP!$A$2:$O16330,7,FALSE)</f>
        <v>Si</v>
      </c>
      <c r="I183" s="99" t="str">
        <f>VLOOKUP(E183,VIP!$A$2:$O8295,8,FALSE)</f>
        <v>No</v>
      </c>
      <c r="J183" s="99" t="str">
        <f>VLOOKUP(E183,VIP!$A$2:$O8245,8,FALSE)</f>
        <v>No</v>
      </c>
      <c r="K183" s="99" t="str">
        <f>VLOOKUP(E183,VIP!$A$2:$O11819,6,0)</f>
        <v>NO</v>
      </c>
      <c r="L183" s="110" t="s">
        <v>2430</v>
      </c>
      <c r="M183" s="107" t="s">
        <v>2519</v>
      </c>
      <c r="N183" s="106" t="s">
        <v>2481</v>
      </c>
      <c r="O183" s="104" t="s">
        <v>2497</v>
      </c>
      <c r="P183" s="104"/>
      <c r="Q183" s="124">
        <v>44214.670486111114</v>
      </c>
    </row>
    <row r="184" spans="1:17" ht="18" x14ac:dyDescent="0.25">
      <c r="A184" s="85" t="str">
        <f>VLOOKUP(E184,'LISTADO ATM'!$A$2:$C$895,3,0)</f>
        <v>DISTRITO NACIONAL</v>
      </c>
      <c r="B184" s="116" t="s">
        <v>2611</v>
      </c>
      <c r="C184" s="105">
        <v>44214.601203703707</v>
      </c>
      <c r="D184" s="104" t="s">
        <v>2477</v>
      </c>
      <c r="E184" s="100">
        <v>580</v>
      </c>
      <c r="F184" s="85" t="str">
        <f>VLOOKUP(E184,VIP!$A$2:$O11408,2,0)</f>
        <v>DRBR523</v>
      </c>
      <c r="G184" s="99" t="str">
        <f>VLOOKUP(E184,'LISTADO ATM'!$A$2:$B$894,2,0)</f>
        <v xml:space="preserve">ATM Edificio Propagas </v>
      </c>
      <c r="H184" s="99" t="str">
        <f>VLOOKUP(E184,VIP!$A$2:$O16329,7,FALSE)</f>
        <v>Si</v>
      </c>
      <c r="I184" s="99" t="str">
        <f>VLOOKUP(E184,VIP!$A$2:$O8294,8,FALSE)</f>
        <v>Si</v>
      </c>
      <c r="J184" s="99" t="str">
        <f>VLOOKUP(E184,VIP!$A$2:$O8244,8,FALSE)</f>
        <v>Si</v>
      </c>
      <c r="K184" s="99" t="str">
        <f>VLOOKUP(E184,VIP!$A$2:$O11818,6,0)</f>
        <v>NO</v>
      </c>
      <c r="L184" s="110" t="s">
        <v>2466</v>
      </c>
      <c r="M184" s="109" t="s">
        <v>2473</v>
      </c>
      <c r="N184" s="106" t="s">
        <v>2481</v>
      </c>
      <c r="O184" s="104" t="s">
        <v>2482</v>
      </c>
      <c r="P184" s="104"/>
      <c r="Q184" s="109" t="s">
        <v>2466</v>
      </c>
    </row>
    <row r="185" spans="1:17" ht="18" x14ac:dyDescent="0.25">
      <c r="A185" s="85" t="str">
        <f>VLOOKUP(E185,'LISTADO ATM'!$A$2:$C$895,3,0)</f>
        <v>DISTRITO NACIONAL</v>
      </c>
      <c r="B185" s="116" t="s">
        <v>2610</v>
      </c>
      <c r="C185" s="105">
        <v>44214.606296296297</v>
      </c>
      <c r="D185" s="104" t="s">
        <v>2477</v>
      </c>
      <c r="E185" s="100">
        <v>696</v>
      </c>
      <c r="F185" s="85" t="str">
        <f>VLOOKUP(E185,VIP!$A$2:$O11407,2,0)</f>
        <v>DRBR696</v>
      </c>
      <c r="G185" s="99" t="str">
        <f>VLOOKUP(E185,'LISTADO ATM'!$A$2:$B$894,2,0)</f>
        <v>ATM Olé Jacobo Majluta</v>
      </c>
      <c r="H185" s="99" t="str">
        <f>VLOOKUP(E185,VIP!$A$2:$O16328,7,FALSE)</f>
        <v>Si</v>
      </c>
      <c r="I185" s="99" t="str">
        <f>VLOOKUP(E185,VIP!$A$2:$O8293,8,FALSE)</f>
        <v>Si</v>
      </c>
      <c r="J185" s="99" t="str">
        <f>VLOOKUP(E185,VIP!$A$2:$O8243,8,FALSE)</f>
        <v>Si</v>
      </c>
      <c r="K185" s="99" t="str">
        <f>VLOOKUP(E185,VIP!$A$2:$O11817,6,0)</f>
        <v>NO</v>
      </c>
      <c r="L185" s="110" t="s">
        <v>2430</v>
      </c>
      <c r="M185" s="109" t="s">
        <v>2473</v>
      </c>
      <c r="N185" s="106" t="s">
        <v>2481</v>
      </c>
      <c r="O185" s="104" t="s">
        <v>2482</v>
      </c>
      <c r="P185" s="104"/>
      <c r="Q185" s="109" t="s">
        <v>2430</v>
      </c>
    </row>
    <row r="186" spans="1:17" ht="18" x14ac:dyDescent="0.25">
      <c r="A186" s="85" t="str">
        <f>VLOOKUP(E186,'LISTADO ATM'!$A$2:$C$895,3,0)</f>
        <v>NORTE</v>
      </c>
      <c r="B186" s="116" t="s">
        <v>2609</v>
      </c>
      <c r="C186" s="105">
        <v>44214.608796296299</v>
      </c>
      <c r="D186" s="104" t="s">
        <v>2501</v>
      </c>
      <c r="E186" s="100">
        <v>749</v>
      </c>
      <c r="F186" s="85" t="str">
        <f>VLOOKUP(E186,VIP!$A$2:$O11406,2,0)</f>
        <v>DRBR251</v>
      </c>
      <c r="G186" s="99" t="str">
        <f>VLOOKUP(E186,'LISTADO ATM'!$A$2:$B$894,2,0)</f>
        <v xml:space="preserve">ATM Oficina Yaque </v>
      </c>
      <c r="H186" s="99" t="str">
        <f>VLOOKUP(E186,VIP!$A$2:$O16327,7,FALSE)</f>
        <v>Si</v>
      </c>
      <c r="I186" s="99" t="str">
        <f>VLOOKUP(E186,VIP!$A$2:$O8292,8,FALSE)</f>
        <v>Si</v>
      </c>
      <c r="J186" s="99" t="str">
        <f>VLOOKUP(E186,VIP!$A$2:$O8242,8,FALSE)</f>
        <v>Si</v>
      </c>
      <c r="K186" s="99" t="str">
        <f>VLOOKUP(E186,VIP!$A$2:$O11816,6,0)</f>
        <v>NO</v>
      </c>
      <c r="L186" s="110" t="s">
        <v>2430</v>
      </c>
      <c r="M186" s="109" t="s">
        <v>2473</v>
      </c>
      <c r="N186" s="106" t="s">
        <v>2481</v>
      </c>
      <c r="O186" s="104" t="s">
        <v>2499</v>
      </c>
      <c r="P186" s="104"/>
      <c r="Q186" s="109" t="s">
        <v>2430</v>
      </c>
    </row>
    <row r="187" spans="1:17" ht="18" x14ac:dyDescent="0.25">
      <c r="A187" s="85" t="str">
        <f>VLOOKUP(E187,'LISTADO ATM'!$A$2:$C$895,3,0)</f>
        <v>DISTRITO NACIONAL</v>
      </c>
      <c r="B187" s="116" t="s">
        <v>2608</v>
      </c>
      <c r="C187" s="105">
        <v>44214.616006944445</v>
      </c>
      <c r="D187" s="104" t="s">
        <v>2477</v>
      </c>
      <c r="E187" s="100">
        <v>574</v>
      </c>
      <c r="F187" s="85" t="str">
        <f>VLOOKUP(E187,VIP!$A$2:$O11405,2,0)</f>
        <v>DRBR080</v>
      </c>
      <c r="G187" s="99" t="str">
        <f>VLOOKUP(E187,'LISTADO ATM'!$A$2:$B$894,2,0)</f>
        <v xml:space="preserve">ATM Club Obras Públicas </v>
      </c>
      <c r="H187" s="99" t="str">
        <f>VLOOKUP(E187,VIP!$A$2:$O16326,7,FALSE)</f>
        <v>Si</v>
      </c>
      <c r="I187" s="99" t="str">
        <f>VLOOKUP(E187,VIP!$A$2:$O8291,8,FALSE)</f>
        <v>Si</v>
      </c>
      <c r="J187" s="99" t="str">
        <f>VLOOKUP(E187,VIP!$A$2:$O8241,8,FALSE)</f>
        <v>Si</v>
      </c>
      <c r="K187" s="99" t="str">
        <f>VLOOKUP(E187,VIP!$A$2:$O11815,6,0)</f>
        <v>NO</v>
      </c>
      <c r="L187" s="110" t="s">
        <v>2430</v>
      </c>
      <c r="M187" s="109" t="s">
        <v>2473</v>
      </c>
      <c r="N187" s="106" t="s">
        <v>2481</v>
      </c>
      <c r="O187" s="104" t="s">
        <v>2482</v>
      </c>
      <c r="P187" s="104"/>
      <c r="Q187" s="109" t="s">
        <v>2430</v>
      </c>
    </row>
    <row r="188" spans="1:17" ht="18" x14ac:dyDescent="0.25">
      <c r="A188" s="85" t="str">
        <f>VLOOKUP(E188,'LISTADO ATM'!$A$2:$C$895,3,0)</f>
        <v>DISTRITO NACIONAL</v>
      </c>
      <c r="B188" s="116" t="s">
        <v>2607</v>
      </c>
      <c r="C188" s="105">
        <v>44214.621041666665</v>
      </c>
      <c r="D188" s="104" t="s">
        <v>2477</v>
      </c>
      <c r="E188" s="100">
        <v>745</v>
      </c>
      <c r="F188" s="85" t="str">
        <f>VLOOKUP(E188,VIP!$A$2:$O11404,2,0)</f>
        <v>DRBR027</v>
      </c>
      <c r="G188" s="99" t="str">
        <f>VLOOKUP(E188,'LISTADO ATM'!$A$2:$B$894,2,0)</f>
        <v xml:space="preserve">ATM Oficina Ave. Duarte </v>
      </c>
      <c r="H188" s="99" t="str">
        <f>VLOOKUP(E188,VIP!$A$2:$O16325,7,FALSE)</f>
        <v>No</v>
      </c>
      <c r="I188" s="99" t="str">
        <f>VLOOKUP(E188,VIP!$A$2:$O8290,8,FALSE)</f>
        <v>No</v>
      </c>
      <c r="J188" s="99" t="str">
        <f>VLOOKUP(E188,VIP!$A$2:$O8240,8,FALSE)</f>
        <v>No</v>
      </c>
      <c r="K188" s="99" t="str">
        <f>VLOOKUP(E188,VIP!$A$2:$O11814,6,0)</f>
        <v>NO</v>
      </c>
      <c r="L188" s="110" t="s">
        <v>2466</v>
      </c>
      <c r="M188" s="109" t="s">
        <v>2473</v>
      </c>
      <c r="N188" s="106" t="s">
        <v>2481</v>
      </c>
      <c r="O188" s="104" t="s">
        <v>2482</v>
      </c>
      <c r="P188" s="104"/>
      <c r="Q188" s="109" t="s">
        <v>2466</v>
      </c>
    </row>
    <row r="189" spans="1:17" ht="18" x14ac:dyDescent="0.25">
      <c r="A189" s="85" t="str">
        <f>VLOOKUP(E189,'LISTADO ATM'!$A$2:$C$895,3,0)</f>
        <v>DISTRITO NACIONAL</v>
      </c>
      <c r="B189" s="116" t="s">
        <v>2606</v>
      </c>
      <c r="C189" s="105">
        <v>44214.630208333336</v>
      </c>
      <c r="D189" s="104" t="s">
        <v>2189</v>
      </c>
      <c r="E189" s="100">
        <v>39</v>
      </c>
      <c r="F189" s="85" t="str">
        <f>VLOOKUP(E189,VIP!$A$2:$O11403,2,0)</f>
        <v>DRBR039</v>
      </c>
      <c r="G189" s="99" t="str">
        <f>VLOOKUP(E189,'LISTADO ATM'!$A$2:$B$894,2,0)</f>
        <v xml:space="preserve">ATM Oficina Ovando </v>
      </c>
      <c r="H189" s="99" t="str">
        <f>VLOOKUP(E189,VIP!$A$2:$O16324,7,FALSE)</f>
        <v>Si</v>
      </c>
      <c r="I189" s="99" t="str">
        <f>VLOOKUP(E189,VIP!$A$2:$O8289,8,FALSE)</f>
        <v>No</v>
      </c>
      <c r="J189" s="99" t="str">
        <f>VLOOKUP(E189,VIP!$A$2:$O8239,8,FALSE)</f>
        <v>No</v>
      </c>
      <c r="K189" s="99" t="str">
        <f>VLOOKUP(E189,VIP!$A$2:$O11813,6,0)</f>
        <v>NO</v>
      </c>
      <c r="L189" s="110" t="s">
        <v>2228</v>
      </c>
      <c r="M189" s="109" t="s">
        <v>2473</v>
      </c>
      <c r="N189" s="106" t="s">
        <v>2481</v>
      </c>
      <c r="O189" s="104" t="s">
        <v>2483</v>
      </c>
      <c r="P189" s="104"/>
      <c r="Q189" s="109" t="s">
        <v>2228</v>
      </c>
    </row>
    <row r="190" spans="1:17" ht="18" x14ac:dyDescent="0.25">
      <c r="A190" s="85" t="str">
        <f>VLOOKUP(E190,'LISTADO ATM'!$A$2:$C$895,3,0)</f>
        <v>DISTRITO NACIONAL</v>
      </c>
      <c r="B190" s="116" t="s">
        <v>2605</v>
      </c>
      <c r="C190" s="105">
        <v>44214.630567129629</v>
      </c>
      <c r="D190" s="104" t="s">
        <v>2189</v>
      </c>
      <c r="E190" s="100">
        <v>722</v>
      </c>
      <c r="F190" s="85" t="str">
        <f>VLOOKUP(E190,VIP!$A$2:$O11402,2,0)</f>
        <v>DRBR393</v>
      </c>
      <c r="G190" s="99" t="str">
        <f>VLOOKUP(E190,'LISTADO ATM'!$A$2:$B$894,2,0)</f>
        <v xml:space="preserve">ATM Oficina Charles de Gaulle III </v>
      </c>
      <c r="H190" s="99" t="str">
        <f>VLOOKUP(E190,VIP!$A$2:$O16323,7,FALSE)</f>
        <v>Si</v>
      </c>
      <c r="I190" s="99" t="str">
        <f>VLOOKUP(E190,VIP!$A$2:$O8288,8,FALSE)</f>
        <v>Si</v>
      </c>
      <c r="J190" s="99" t="str">
        <f>VLOOKUP(E190,VIP!$A$2:$O8238,8,FALSE)</f>
        <v>Si</v>
      </c>
      <c r="K190" s="99" t="str">
        <f>VLOOKUP(E190,VIP!$A$2:$O11812,6,0)</f>
        <v>SI</v>
      </c>
      <c r="L190" s="110" t="s">
        <v>2498</v>
      </c>
      <c r="M190" s="107" t="s">
        <v>2519</v>
      </c>
      <c r="N190" s="106" t="s">
        <v>2481</v>
      </c>
      <c r="O190" s="104" t="s">
        <v>2483</v>
      </c>
      <c r="P190" s="104"/>
      <c r="Q190" s="124">
        <v>44214.658680555556</v>
      </c>
    </row>
    <row r="191" spans="1:17" ht="18" x14ac:dyDescent="0.25">
      <c r="A191" s="85" t="str">
        <f>VLOOKUP(E191,'LISTADO ATM'!$A$2:$C$895,3,0)</f>
        <v>NORTE</v>
      </c>
      <c r="B191" s="116" t="s">
        <v>2604</v>
      </c>
      <c r="C191" s="105">
        <v>44214.631076388891</v>
      </c>
      <c r="D191" s="104" t="s">
        <v>2190</v>
      </c>
      <c r="E191" s="100">
        <v>171</v>
      </c>
      <c r="F191" s="85" t="str">
        <f>VLOOKUP(E191,VIP!$A$2:$O11401,2,0)</f>
        <v>DRBR171</v>
      </c>
      <c r="G191" s="99" t="str">
        <f>VLOOKUP(E191,'LISTADO ATM'!$A$2:$B$894,2,0)</f>
        <v xml:space="preserve">ATM Oficina Moca </v>
      </c>
      <c r="H191" s="99" t="str">
        <f>VLOOKUP(E191,VIP!$A$2:$O16322,7,FALSE)</f>
        <v>Si</v>
      </c>
      <c r="I191" s="99" t="str">
        <f>VLOOKUP(E191,VIP!$A$2:$O8287,8,FALSE)</f>
        <v>Si</v>
      </c>
      <c r="J191" s="99" t="str">
        <f>VLOOKUP(E191,VIP!$A$2:$O8237,8,FALSE)</f>
        <v>Si</v>
      </c>
      <c r="K191" s="99" t="str">
        <f>VLOOKUP(E191,VIP!$A$2:$O11811,6,0)</f>
        <v>NO</v>
      </c>
      <c r="L191" s="110" t="s">
        <v>2228</v>
      </c>
      <c r="M191" s="107" t="s">
        <v>2519</v>
      </c>
      <c r="N191" s="106" t="s">
        <v>2481</v>
      </c>
      <c r="O191" s="104" t="s">
        <v>2492</v>
      </c>
      <c r="P191" s="104"/>
      <c r="Q191" s="124">
        <v>44214.660763888889</v>
      </c>
    </row>
    <row r="192" spans="1:17" ht="18" x14ac:dyDescent="0.25">
      <c r="A192" s="85" t="str">
        <f>VLOOKUP(E192,'LISTADO ATM'!$A$2:$C$895,3,0)</f>
        <v>NORTE</v>
      </c>
      <c r="B192" s="116" t="s">
        <v>2603</v>
      </c>
      <c r="C192" s="105">
        <v>44214.63175925926</v>
      </c>
      <c r="D192" s="104" t="s">
        <v>2190</v>
      </c>
      <c r="E192" s="100">
        <v>510</v>
      </c>
      <c r="F192" s="85" t="str">
        <f>VLOOKUP(E192,VIP!$A$2:$O11400,2,0)</f>
        <v>DRBR510</v>
      </c>
      <c r="G192" s="99" t="str">
        <f>VLOOKUP(E192,'LISTADO ATM'!$A$2:$B$894,2,0)</f>
        <v xml:space="preserve">ATM Ferretería Bellón (Santiago) </v>
      </c>
      <c r="H192" s="99" t="str">
        <f>VLOOKUP(E192,VIP!$A$2:$O16321,7,FALSE)</f>
        <v>Si</v>
      </c>
      <c r="I192" s="99" t="str">
        <f>VLOOKUP(E192,VIP!$A$2:$O8286,8,FALSE)</f>
        <v>Si</v>
      </c>
      <c r="J192" s="99" t="str">
        <f>VLOOKUP(E192,VIP!$A$2:$O8236,8,FALSE)</f>
        <v>Si</v>
      </c>
      <c r="K192" s="99" t="str">
        <f>VLOOKUP(E192,VIP!$A$2:$O11810,6,0)</f>
        <v>NO</v>
      </c>
      <c r="L192" s="110" t="s">
        <v>2463</v>
      </c>
      <c r="M192" s="107" t="s">
        <v>2519</v>
      </c>
      <c r="N192" s="106" t="s">
        <v>2481</v>
      </c>
      <c r="O192" s="104" t="s">
        <v>2492</v>
      </c>
      <c r="P192" s="104"/>
      <c r="Q192" s="124">
        <v>44214.695138888892</v>
      </c>
    </row>
    <row r="193" spans="1:17" ht="18" x14ac:dyDescent="0.25">
      <c r="A193" s="85" t="str">
        <f>VLOOKUP(E193,'LISTADO ATM'!$A$2:$C$895,3,0)</f>
        <v>DISTRITO NACIONAL</v>
      </c>
      <c r="B193" s="116" t="s">
        <v>2602</v>
      </c>
      <c r="C193" s="105">
        <v>44214.635196759256</v>
      </c>
      <c r="D193" s="104" t="s">
        <v>2189</v>
      </c>
      <c r="E193" s="100">
        <v>988</v>
      </c>
      <c r="F193" s="85" t="str">
        <f>VLOOKUP(E193,VIP!$A$2:$O11399,2,0)</f>
        <v>DRBR988</v>
      </c>
      <c r="G193" s="99" t="str">
        <f>VLOOKUP(E193,'LISTADO ATM'!$A$2:$B$894,2,0)</f>
        <v xml:space="preserve">ATM Estación Sigma 27 de Febrero </v>
      </c>
      <c r="H193" s="99" t="str">
        <f>VLOOKUP(E193,VIP!$A$2:$O16320,7,FALSE)</f>
        <v>Si</v>
      </c>
      <c r="I193" s="99" t="str">
        <f>VLOOKUP(E193,VIP!$A$2:$O8285,8,FALSE)</f>
        <v>Si</v>
      </c>
      <c r="J193" s="99" t="str">
        <f>VLOOKUP(E193,VIP!$A$2:$O8235,8,FALSE)</f>
        <v>Si</v>
      </c>
      <c r="K193" s="99" t="str">
        <f>VLOOKUP(E193,VIP!$A$2:$O11809,6,0)</f>
        <v>NO</v>
      </c>
      <c r="L193" s="110" t="s">
        <v>2254</v>
      </c>
      <c r="M193" s="109" t="s">
        <v>2473</v>
      </c>
      <c r="N193" s="106" t="s">
        <v>2481</v>
      </c>
      <c r="O193" s="104" t="s">
        <v>2483</v>
      </c>
      <c r="P193" s="104"/>
      <c r="Q193" s="109" t="s">
        <v>2254</v>
      </c>
    </row>
    <row r="194" spans="1:17" ht="18" x14ac:dyDescent="0.25">
      <c r="A194" s="85" t="str">
        <f>VLOOKUP(E194,'LISTADO ATM'!$A$2:$C$895,3,0)</f>
        <v>ESTE</v>
      </c>
      <c r="B194" s="116" t="s">
        <v>2601</v>
      </c>
      <c r="C194" s="105">
        <v>44214.635196759256</v>
      </c>
      <c r="D194" s="104" t="s">
        <v>2496</v>
      </c>
      <c r="E194" s="100">
        <v>612</v>
      </c>
      <c r="F194" s="85" t="str">
        <f>VLOOKUP(E194,VIP!$A$2:$O11398,2,0)</f>
        <v>DRBR220</v>
      </c>
      <c r="G194" s="99" t="str">
        <f>VLOOKUP(E194,'LISTADO ATM'!$A$2:$B$894,2,0)</f>
        <v xml:space="preserve">ATM Plaza Orense (La Romana) </v>
      </c>
      <c r="H194" s="99" t="str">
        <f>VLOOKUP(E194,VIP!$A$2:$O16319,7,FALSE)</f>
        <v>Si</v>
      </c>
      <c r="I194" s="99" t="str">
        <f>VLOOKUP(E194,VIP!$A$2:$O8284,8,FALSE)</f>
        <v>Si</v>
      </c>
      <c r="J194" s="99" t="str">
        <f>VLOOKUP(E194,VIP!$A$2:$O8234,8,FALSE)</f>
        <v>Si</v>
      </c>
      <c r="K194" s="99" t="str">
        <f>VLOOKUP(E194,VIP!$A$2:$O11808,6,0)</f>
        <v>NO</v>
      </c>
      <c r="L194" s="110" t="s">
        <v>2430</v>
      </c>
      <c r="M194" s="109" t="s">
        <v>2473</v>
      </c>
      <c r="N194" s="106" t="s">
        <v>2481</v>
      </c>
      <c r="O194" s="104" t="s">
        <v>2497</v>
      </c>
      <c r="P194" s="104"/>
      <c r="Q194" s="109" t="s">
        <v>2430</v>
      </c>
    </row>
    <row r="195" spans="1:17" ht="18" x14ac:dyDescent="0.25">
      <c r="A195" s="85" t="str">
        <f>VLOOKUP(E195,'LISTADO ATM'!$A$2:$C$895,3,0)</f>
        <v>SUR</v>
      </c>
      <c r="B195" s="116" t="s">
        <v>2600</v>
      </c>
      <c r="C195" s="105">
        <v>44214.63559027778</v>
      </c>
      <c r="D195" s="104" t="s">
        <v>2189</v>
      </c>
      <c r="E195" s="100">
        <v>890</v>
      </c>
      <c r="F195" s="85" t="str">
        <f>VLOOKUP(E195,VIP!$A$2:$O11397,2,0)</f>
        <v>DRBR890</v>
      </c>
      <c r="G195" s="99" t="str">
        <f>VLOOKUP(E195,'LISTADO ATM'!$A$2:$B$894,2,0)</f>
        <v xml:space="preserve">ATM Escuela Penitenciaria (San Cristóbal) </v>
      </c>
      <c r="H195" s="99" t="str">
        <f>VLOOKUP(E195,VIP!$A$2:$O16318,7,FALSE)</f>
        <v>Si</v>
      </c>
      <c r="I195" s="99" t="str">
        <f>VLOOKUP(E195,VIP!$A$2:$O8283,8,FALSE)</f>
        <v>Si</v>
      </c>
      <c r="J195" s="99" t="str">
        <f>VLOOKUP(E195,VIP!$A$2:$O8233,8,FALSE)</f>
        <v>Si</v>
      </c>
      <c r="K195" s="99" t="str">
        <f>VLOOKUP(E195,VIP!$A$2:$O11807,6,0)</f>
        <v>NO</v>
      </c>
      <c r="L195" s="110" t="s">
        <v>2254</v>
      </c>
      <c r="M195" s="109" t="s">
        <v>2473</v>
      </c>
      <c r="N195" s="106" t="s">
        <v>2481</v>
      </c>
      <c r="O195" s="104" t="s">
        <v>2483</v>
      </c>
      <c r="P195" s="104"/>
      <c r="Q195" s="109" t="s">
        <v>2254</v>
      </c>
    </row>
    <row r="196" spans="1:17" ht="18" x14ac:dyDescent="0.25">
      <c r="A196" s="85" t="str">
        <f>VLOOKUP(E196,'LISTADO ATM'!$A$2:$C$895,3,0)</f>
        <v>ESTE</v>
      </c>
      <c r="B196" s="116" t="s">
        <v>2599</v>
      </c>
      <c r="C196" s="105">
        <v>44214.637175925927</v>
      </c>
      <c r="D196" s="104" t="s">
        <v>2189</v>
      </c>
      <c r="E196" s="100">
        <v>104</v>
      </c>
      <c r="F196" s="85" t="str">
        <f>VLOOKUP(E196,VIP!$A$2:$O11396,2,0)</f>
        <v>DRBR104</v>
      </c>
      <c r="G196" s="99" t="str">
        <f>VLOOKUP(E196,'LISTADO ATM'!$A$2:$B$894,2,0)</f>
        <v xml:space="preserve">ATM Jumbo Higuey </v>
      </c>
      <c r="H196" s="99" t="str">
        <f>VLOOKUP(E196,VIP!$A$2:$O16317,7,FALSE)</f>
        <v>Si</v>
      </c>
      <c r="I196" s="99" t="str">
        <f>VLOOKUP(E196,VIP!$A$2:$O8282,8,FALSE)</f>
        <v>Si</v>
      </c>
      <c r="J196" s="99" t="str">
        <f>VLOOKUP(E196,VIP!$A$2:$O8232,8,FALSE)</f>
        <v>Si</v>
      </c>
      <c r="K196" s="99" t="str">
        <f>VLOOKUP(E196,VIP!$A$2:$O11806,6,0)</f>
        <v>NO</v>
      </c>
      <c r="L196" s="110" t="s">
        <v>2498</v>
      </c>
      <c r="M196" s="109" t="s">
        <v>2473</v>
      </c>
      <c r="N196" s="106" t="s">
        <v>2481</v>
      </c>
      <c r="O196" s="104" t="s">
        <v>2483</v>
      </c>
      <c r="P196" s="104"/>
      <c r="Q196" s="109" t="s">
        <v>2498</v>
      </c>
    </row>
    <row r="197" spans="1:17" ht="18" x14ac:dyDescent="0.25">
      <c r="A197" s="85" t="str">
        <f>VLOOKUP(E197,'LISTADO ATM'!$A$2:$C$895,3,0)</f>
        <v>NORTE</v>
      </c>
      <c r="B197" s="116" t="s">
        <v>2598</v>
      </c>
      <c r="C197" s="105">
        <v>44214.637592592589</v>
      </c>
      <c r="D197" s="104" t="s">
        <v>2190</v>
      </c>
      <c r="E197" s="100">
        <v>261</v>
      </c>
      <c r="F197" s="85" t="str">
        <f>VLOOKUP(E197,VIP!$A$2:$O11395,2,0)</f>
        <v>DRBR261</v>
      </c>
      <c r="G197" s="99" t="str">
        <f>VLOOKUP(E197,'LISTADO ATM'!$A$2:$B$894,2,0)</f>
        <v xml:space="preserve">ATM UNP Aeropuerto Cibao (Santiago) </v>
      </c>
      <c r="H197" s="99" t="str">
        <f>VLOOKUP(E197,VIP!$A$2:$O16316,7,FALSE)</f>
        <v>Si</v>
      </c>
      <c r="I197" s="99" t="str">
        <f>VLOOKUP(E197,VIP!$A$2:$O8281,8,FALSE)</f>
        <v>Si</v>
      </c>
      <c r="J197" s="99" t="str">
        <f>VLOOKUP(E197,VIP!$A$2:$O8231,8,FALSE)</f>
        <v>Si</v>
      </c>
      <c r="K197" s="99" t="str">
        <f>VLOOKUP(E197,VIP!$A$2:$O11805,6,0)</f>
        <v>NO</v>
      </c>
      <c r="L197" s="110" t="s">
        <v>2228</v>
      </c>
      <c r="M197" s="109" t="s">
        <v>2473</v>
      </c>
      <c r="N197" s="106" t="s">
        <v>2481</v>
      </c>
      <c r="O197" s="104" t="s">
        <v>2492</v>
      </c>
      <c r="P197" s="104"/>
      <c r="Q197" s="109" t="s">
        <v>2228</v>
      </c>
    </row>
    <row r="198" spans="1:17" ht="18" x14ac:dyDescent="0.25">
      <c r="A198" s="85" t="str">
        <f>VLOOKUP(E198,'LISTADO ATM'!$A$2:$C$895,3,0)</f>
        <v>DISTRITO NACIONAL</v>
      </c>
      <c r="B198" s="116" t="s">
        <v>2597</v>
      </c>
      <c r="C198" s="105">
        <v>44214.638668981483</v>
      </c>
      <c r="D198" s="104" t="s">
        <v>2477</v>
      </c>
      <c r="E198" s="100">
        <v>642</v>
      </c>
      <c r="F198" s="85" t="str">
        <f>VLOOKUP(E198,VIP!$A$2:$O11394,2,0)</f>
        <v>DRBR24O</v>
      </c>
      <c r="G198" s="99" t="str">
        <f>VLOOKUP(E198,'LISTADO ATM'!$A$2:$B$894,2,0)</f>
        <v xml:space="preserve">ATM OMSA Sto. Dgo. </v>
      </c>
      <c r="H198" s="99" t="str">
        <f>VLOOKUP(E198,VIP!$A$2:$O16315,7,FALSE)</f>
        <v>Si</v>
      </c>
      <c r="I198" s="99" t="str">
        <f>VLOOKUP(E198,VIP!$A$2:$O8280,8,FALSE)</f>
        <v>Si</v>
      </c>
      <c r="J198" s="99" t="str">
        <f>VLOOKUP(E198,VIP!$A$2:$O8230,8,FALSE)</f>
        <v>Si</v>
      </c>
      <c r="K198" s="99" t="str">
        <f>VLOOKUP(E198,VIP!$A$2:$O11804,6,0)</f>
        <v>NO</v>
      </c>
      <c r="L198" s="110" t="s">
        <v>2466</v>
      </c>
      <c r="M198" s="109" t="s">
        <v>2473</v>
      </c>
      <c r="N198" s="106" t="s">
        <v>2481</v>
      </c>
      <c r="O198" s="104" t="s">
        <v>2482</v>
      </c>
      <c r="P198" s="104"/>
      <c r="Q198" s="109" t="s">
        <v>2466</v>
      </c>
    </row>
    <row r="199" spans="1:17" ht="18" x14ac:dyDescent="0.25">
      <c r="A199" s="85" t="str">
        <f>VLOOKUP(E199,'LISTADO ATM'!$A$2:$C$895,3,0)</f>
        <v>NORTE</v>
      </c>
      <c r="B199" s="116" t="s">
        <v>2596</v>
      </c>
      <c r="C199" s="105">
        <v>44214.638761574075</v>
      </c>
      <c r="D199" s="104" t="s">
        <v>2190</v>
      </c>
      <c r="E199" s="100">
        <v>649</v>
      </c>
      <c r="F199" s="85" t="str">
        <f>VLOOKUP(E199,VIP!$A$2:$O11393,2,0)</f>
        <v>DRBR649</v>
      </c>
      <c r="G199" s="99" t="str">
        <f>VLOOKUP(E199,'LISTADO ATM'!$A$2:$B$894,2,0)</f>
        <v xml:space="preserve">ATM Oficina Galería 56 (San Francisco de Macorís) </v>
      </c>
      <c r="H199" s="99" t="str">
        <f>VLOOKUP(E199,VIP!$A$2:$O16314,7,FALSE)</f>
        <v>Si</v>
      </c>
      <c r="I199" s="99" t="str">
        <f>VLOOKUP(E199,VIP!$A$2:$O8279,8,FALSE)</f>
        <v>Si</v>
      </c>
      <c r="J199" s="99" t="str">
        <f>VLOOKUP(E199,VIP!$A$2:$O8229,8,FALSE)</f>
        <v>Si</v>
      </c>
      <c r="K199" s="99" t="str">
        <f>VLOOKUP(E199,VIP!$A$2:$O11803,6,0)</f>
        <v>SI</v>
      </c>
      <c r="L199" s="110" t="s">
        <v>2228</v>
      </c>
      <c r="M199" s="107" t="s">
        <v>2519</v>
      </c>
      <c r="N199" s="106" t="s">
        <v>2481</v>
      </c>
      <c r="O199" s="104" t="s">
        <v>2492</v>
      </c>
      <c r="P199" s="104"/>
      <c r="Q199" s="124">
        <v>44214.767361111109</v>
      </c>
    </row>
    <row r="200" spans="1:17" ht="18" x14ac:dyDescent="0.25">
      <c r="A200" s="85" t="str">
        <f>VLOOKUP(E200,'LISTADO ATM'!$A$2:$C$895,3,0)</f>
        <v>NORTE</v>
      </c>
      <c r="B200" s="116" t="s">
        <v>2595</v>
      </c>
      <c r="C200" s="105">
        <v>44214.640300925923</v>
      </c>
      <c r="D200" s="104" t="s">
        <v>2190</v>
      </c>
      <c r="E200" s="100">
        <v>53</v>
      </c>
      <c r="F200" s="85" t="str">
        <f>VLOOKUP(E200,VIP!$A$2:$O11392,2,0)</f>
        <v>DRBR053</v>
      </c>
      <c r="G200" s="99" t="str">
        <f>VLOOKUP(E200,'LISTADO ATM'!$A$2:$B$894,2,0)</f>
        <v xml:space="preserve">ATM Oficina Constanza </v>
      </c>
      <c r="H200" s="99" t="str">
        <f>VLOOKUP(E200,VIP!$A$2:$O16313,7,FALSE)</f>
        <v>Si</v>
      </c>
      <c r="I200" s="99" t="str">
        <f>VLOOKUP(E200,VIP!$A$2:$O8278,8,FALSE)</f>
        <v>Si</v>
      </c>
      <c r="J200" s="99" t="str">
        <f>VLOOKUP(E200,VIP!$A$2:$O8228,8,FALSE)</f>
        <v>Si</v>
      </c>
      <c r="K200" s="99" t="str">
        <f>VLOOKUP(E200,VIP!$A$2:$O11802,6,0)</f>
        <v>NO</v>
      </c>
      <c r="L200" s="110" t="s">
        <v>2254</v>
      </c>
      <c r="M200" s="107" t="s">
        <v>2519</v>
      </c>
      <c r="N200" s="106" t="s">
        <v>2481</v>
      </c>
      <c r="O200" s="104" t="s">
        <v>2492</v>
      </c>
      <c r="P200" s="104"/>
      <c r="Q200" s="124">
        <v>44214.693749999999</v>
      </c>
    </row>
    <row r="201" spans="1:17" ht="18" x14ac:dyDescent="0.25">
      <c r="A201" s="85" t="str">
        <f>VLOOKUP(E201,'LISTADO ATM'!$A$2:$C$895,3,0)</f>
        <v>DISTRITO NACIONAL</v>
      </c>
      <c r="B201" s="116" t="s">
        <v>2594</v>
      </c>
      <c r="C201" s="105">
        <v>44214.640636574077</v>
      </c>
      <c r="D201" s="104" t="s">
        <v>2477</v>
      </c>
      <c r="E201" s="100">
        <v>422</v>
      </c>
      <c r="F201" s="85" t="str">
        <f>VLOOKUP(E201,VIP!$A$2:$O11391,2,0)</f>
        <v>DRBR422</v>
      </c>
      <c r="G201" s="99" t="str">
        <f>VLOOKUP(E201,'LISTADO ATM'!$A$2:$B$894,2,0)</f>
        <v xml:space="preserve">ATM Olé Manoguayabo </v>
      </c>
      <c r="H201" s="99" t="str">
        <f>VLOOKUP(E201,VIP!$A$2:$O16312,7,FALSE)</f>
        <v>Si</v>
      </c>
      <c r="I201" s="99" t="str">
        <f>VLOOKUP(E201,VIP!$A$2:$O8277,8,FALSE)</f>
        <v>Si</v>
      </c>
      <c r="J201" s="99" t="str">
        <f>VLOOKUP(E201,VIP!$A$2:$O8227,8,FALSE)</f>
        <v>Si</v>
      </c>
      <c r="K201" s="99" t="str">
        <f>VLOOKUP(E201,VIP!$A$2:$O11801,6,0)</f>
        <v>NO</v>
      </c>
      <c r="L201" s="110" t="s">
        <v>2430</v>
      </c>
      <c r="M201" s="109" t="s">
        <v>2473</v>
      </c>
      <c r="N201" s="106" t="s">
        <v>2481</v>
      </c>
      <c r="O201" s="104" t="s">
        <v>2482</v>
      </c>
      <c r="P201" s="104"/>
      <c r="Q201" s="109" t="s">
        <v>2430</v>
      </c>
    </row>
    <row r="202" spans="1:17" ht="18" x14ac:dyDescent="0.25">
      <c r="A202" s="85" t="str">
        <f>VLOOKUP(E202,'LISTADO ATM'!$A$2:$C$895,3,0)</f>
        <v>DISTRITO NACIONAL</v>
      </c>
      <c r="B202" s="116" t="s">
        <v>2593</v>
      </c>
      <c r="C202" s="105">
        <v>44214.643090277779</v>
      </c>
      <c r="D202" s="104" t="s">
        <v>2189</v>
      </c>
      <c r="E202" s="100">
        <v>300</v>
      </c>
      <c r="F202" s="85" t="str">
        <f>VLOOKUP(E202,VIP!$A$2:$O11390,2,0)</f>
        <v>DRBR300</v>
      </c>
      <c r="G202" s="99" t="str">
        <f>VLOOKUP(E202,'LISTADO ATM'!$A$2:$B$894,2,0)</f>
        <v xml:space="preserve">ATM S/M Aprezio Los Guaricanos </v>
      </c>
      <c r="H202" s="99" t="str">
        <f>VLOOKUP(E202,VIP!$A$2:$O16311,7,FALSE)</f>
        <v>Si</v>
      </c>
      <c r="I202" s="99" t="str">
        <f>VLOOKUP(E202,VIP!$A$2:$O8276,8,FALSE)</f>
        <v>Si</v>
      </c>
      <c r="J202" s="99" t="str">
        <f>VLOOKUP(E202,VIP!$A$2:$O8226,8,FALSE)</f>
        <v>Si</v>
      </c>
      <c r="K202" s="99" t="str">
        <f>VLOOKUP(E202,VIP!$A$2:$O11800,6,0)</f>
        <v>NO</v>
      </c>
      <c r="L202" s="110" t="s">
        <v>2463</v>
      </c>
      <c r="M202" s="109" t="s">
        <v>2473</v>
      </c>
      <c r="N202" s="106" t="s">
        <v>2481</v>
      </c>
      <c r="O202" s="104" t="s">
        <v>2483</v>
      </c>
      <c r="P202" s="104"/>
      <c r="Q202" s="109" t="s">
        <v>2463</v>
      </c>
    </row>
    <row r="203" spans="1:17" ht="18" x14ac:dyDescent="0.25">
      <c r="A203" s="85" t="str">
        <f>VLOOKUP(E203,'LISTADO ATM'!$A$2:$C$895,3,0)</f>
        <v>DISTRITO NACIONAL</v>
      </c>
      <c r="B203" s="116" t="s">
        <v>2592</v>
      </c>
      <c r="C203" s="105">
        <v>44214.644212962965</v>
      </c>
      <c r="D203" s="104" t="s">
        <v>2189</v>
      </c>
      <c r="E203" s="100">
        <v>951</v>
      </c>
      <c r="F203" s="85" t="str">
        <f>VLOOKUP(E203,VIP!$A$2:$O11389,2,0)</f>
        <v>DRBR203</v>
      </c>
      <c r="G203" s="99" t="str">
        <f>VLOOKUP(E203,'LISTADO ATM'!$A$2:$B$894,2,0)</f>
        <v xml:space="preserve">ATM Oficina Plaza Haché JFK </v>
      </c>
      <c r="H203" s="99" t="str">
        <f>VLOOKUP(E203,VIP!$A$2:$O16310,7,FALSE)</f>
        <v>Si</v>
      </c>
      <c r="I203" s="99" t="str">
        <f>VLOOKUP(E203,VIP!$A$2:$O8275,8,FALSE)</f>
        <v>Si</v>
      </c>
      <c r="J203" s="99" t="str">
        <f>VLOOKUP(E203,VIP!$A$2:$O8225,8,FALSE)</f>
        <v>Si</v>
      </c>
      <c r="K203" s="99" t="str">
        <f>VLOOKUP(E203,VIP!$A$2:$O11799,6,0)</f>
        <v>NO</v>
      </c>
      <c r="L203" s="110" t="s">
        <v>2228</v>
      </c>
      <c r="M203" s="109" t="s">
        <v>2473</v>
      </c>
      <c r="N203" s="106" t="s">
        <v>2481</v>
      </c>
      <c r="O203" s="104" t="s">
        <v>2483</v>
      </c>
      <c r="P203" s="104"/>
      <c r="Q203" s="109" t="s">
        <v>2228</v>
      </c>
    </row>
    <row r="204" spans="1:17" ht="18" x14ac:dyDescent="0.25">
      <c r="A204" s="85" t="str">
        <f>VLOOKUP(E204,'LISTADO ATM'!$A$2:$C$895,3,0)</f>
        <v>NORTE</v>
      </c>
      <c r="B204" s="116" t="s">
        <v>2591</v>
      </c>
      <c r="C204" s="105">
        <v>44214.64466435185</v>
      </c>
      <c r="D204" s="104" t="s">
        <v>2190</v>
      </c>
      <c r="E204" s="100">
        <v>877</v>
      </c>
      <c r="F204" s="85" t="str">
        <f>VLOOKUP(E204,VIP!$A$2:$O11388,2,0)</f>
        <v>DRBR877</v>
      </c>
      <c r="G204" s="99" t="str">
        <f>VLOOKUP(E204,'LISTADO ATM'!$A$2:$B$894,2,0)</f>
        <v xml:space="preserve">ATM Estación Los Samanes (Ranchito, La Vega) </v>
      </c>
      <c r="H204" s="99" t="str">
        <f>VLOOKUP(E204,VIP!$A$2:$O16309,7,FALSE)</f>
        <v>Si</v>
      </c>
      <c r="I204" s="99" t="str">
        <f>VLOOKUP(E204,VIP!$A$2:$O8274,8,FALSE)</f>
        <v>Si</v>
      </c>
      <c r="J204" s="99" t="str">
        <f>VLOOKUP(E204,VIP!$A$2:$O8224,8,FALSE)</f>
        <v>Si</v>
      </c>
      <c r="K204" s="99" t="str">
        <f>VLOOKUP(E204,VIP!$A$2:$O11798,6,0)</f>
        <v>NO</v>
      </c>
      <c r="L204" s="110" t="s">
        <v>2498</v>
      </c>
      <c r="M204" s="107" t="s">
        <v>2519</v>
      </c>
      <c r="N204" s="106" t="s">
        <v>2481</v>
      </c>
      <c r="O204" s="104" t="s">
        <v>2492</v>
      </c>
      <c r="P204" s="104"/>
      <c r="Q204" s="124">
        <v>44214.694444444445</v>
      </c>
    </row>
    <row r="205" spans="1:17" ht="18" x14ac:dyDescent="0.25">
      <c r="A205" s="85" t="str">
        <f>VLOOKUP(E205,'LISTADO ATM'!$A$2:$C$895,3,0)</f>
        <v>NORTE</v>
      </c>
      <c r="B205" s="116" t="s">
        <v>2590</v>
      </c>
      <c r="C205" s="105">
        <v>44214.646701388891</v>
      </c>
      <c r="D205" s="104" t="s">
        <v>2496</v>
      </c>
      <c r="E205" s="100">
        <v>809</v>
      </c>
      <c r="F205" s="85" t="str">
        <f>VLOOKUP(E205,VIP!$A$2:$O11387,2,0)</f>
        <v>DRBR809</v>
      </c>
      <c r="G205" s="99" t="str">
        <f>VLOOKUP(E205,'LISTADO ATM'!$A$2:$B$894,2,0)</f>
        <v>ATM Yoma (Cotuí)</v>
      </c>
      <c r="H205" s="99" t="str">
        <f>VLOOKUP(E205,VIP!$A$2:$O16308,7,FALSE)</f>
        <v>Si</v>
      </c>
      <c r="I205" s="99" t="str">
        <f>VLOOKUP(E205,VIP!$A$2:$O8273,8,FALSE)</f>
        <v>Si</v>
      </c>
      <c r="J205" s="99" t="str">
        <f>VLOOKUP(E205,VIP!$A$2:$O8223,8,FALSE)</f>
        <v>Si</v>
      </c>
      <c r="K205" s="99" t="str">
        <f>VLOOKUP(E205,VIP!$A$2:$O11797,6,0)</f>
        <v>NO</v>
      </c>
      <c r="L205" s="110" t="s">
        <v>2430</v>
      </c>
      <c r="M205" s="107" t="s">
        <v>2519</v>
      </c>
      <c r="N205" s="106" t="s">
        <v>2481</v>
      </c>
      <c r="O205" s="104" t="s">
        <v>2497</v>
      </c>
      <c r="P205" s="104"/>
      <c r="Q205" s="124">
        <v>44214.694444444445</v>
      </c>
    </row>
    <row r="206" spans="1:17" ht="18" x14ac:dyDescent="0.25">
      <c r="A206" s="85" t="str">
        <f>VLOOKUP(E206,'LISTADO ATM'!$A$2:$C$895,3,0)</f>
        <v>DISTRITO NACIONAL</v>
      </c>
      <c r="B206" s="116" t="s">
        <v>2589</v>
      </c>
      <c r="C206" s="105">
        <v>44214.646817129629</v>
      </c>
      <c r="D206" s="104" t="s">
        <v>2189</v>
      </c>
      <c r="E206" s="100">
        <v>896</v>
      </c>
      <c r="F206" s="85" t="str">
        <f>VLOOKUP(E206,VIP!$A$2:$O11386,2,0)</f>
        <v>DRBR896</v>
      </c>
      <c r="G206" s="99" t="str">
        <f>VLOOKUP(E206,'LISTADO ATM'!$A$2:$B$894,2,0)</f>
        <v xml:space="preserve">ATM Campamento Militar 16 de Agosto I </v>
      </c>
      <c r="H206" s="99" t="str">
        <f>VLOOKUP(E206,VIP!$A$2:$O16307,7,FALSE)</f>
        <v>Si</v>
      </c>
      <c r="I206" s="99" t="str">
        <f>VLOOKUP(E206,VIP!$A$2:$O8272,8,FALSE)</f>
        <v>Si</v>
      </c>
      <c r="J206" s="99" t="str">
        <f>VLOOKUP(E206,VIP!$A$2:$O8222,8,FALSE)</f>
        <v>Si</v>
      </c>
      <c r="K206" s="99" t="str">
        <f>VLOOKUP(E206,VIP!$A$2:$O11796,6,0)</f>
        <v>NO</v>
      </c>
      <c r="L206" s="110" t="s">
        <v>2463</v>
      </c>
      <c r="M206" s="109" t="s">
        <v>2473</v>
      </c>
      <c r="N206" s="106" t="s">
        <v>2481</v>
      </c>
      <c r="O206" s="104" t="s">
        <v>2483</v>
      </c>
      <c r="P206" s="104"/>
      <c r="Q206" s="109" t="s">
        <v>2463</v>
      </c>
    </row>
    <row r="207" spans="1:17" ht="18" x14ac:dyDescent="0.25">
      <c r="A207" s="85" t="str">
        <f>VLOOKUP(E207,'LISTADO ATM'!$A$2:$C$895,3,0)</f>
        <v>NORTE</v>
      </c>
      <c r="B207" s="116" t="s">
        <v>2621</v>
      </c>
      <c r="C207" s="105">
        <v>44214.658831018518</v>
      </c>
      <c r="D207" s="104" t="s">
        <v>2190</v>
      </c>
      <c r="E207" s="100">
        <v>538</v>
      </c>
      <c r="F207" s="85" t="str">
        <f>VLOOKUP(E207,VIP!$A$2:$O11395,2,0)</f>
        <v>DRBR538</v>
      </c>
      <c r="G207" s="99" t="str">
        <f>VLOOKUP(E207,'LISTADO ATM'!$A$2:$B$894,2,0)</f>
        <v>ATM  Autoservicio San Fco. Macorís</v>
      </c>
      <c r="H207" s="99" t="str">
        <f>VLOOKUP(E207,VIP!$A$2:$O16316,7,FALSE)</f>
        <v>Si</v>
      </c>
      <c r="I207" s="99" t="str">
        <f>VLOOKUP(E207,VIP!$A$2:$O8281,8,FALSE)</f>
        <v>Si</v>
      </c>
      <c r="J207" s="99" t="str">
        <f>VLOOKUP(E207,VIP!$A$2:$O8231,8,FALSE)</f>
        <v>Si</v>
      </c>
      <c r="K207" s="99" t="str">
        <f>VLOOKUP(E207,VIP!$A$2:$O11805,6,0)</f>
        <v>NO</v>
      </c>
      <c r="L207" s="110" t="s">
        <v>2228</v>
      </c>
      <c r="M207" s="109" t="s">
        <v>2473</v>
      </c>
      <c r="N207" s="106" t="s">
        <v>2481</v>
      </c>
      <c r="O207" s="104" t="s">
        <v>2492</v>
      </c>
      <c r="P207" s="104"/>
      <c r="Q207" s="109" t="s">
        <v>2228</v>
      </c>
    </row>
    <row r="208" spans="1:17" ht="18" x14ac:dyDescent="0.25">
      <c r="A208" s="85" t="str">
        <f>VLOOKUP(E208,'LISTADO ATM'!$A$2:$C$895,3,0)</f>
        <v>NORTE</v>
      </c>
      <c r="B208" s="116" t="s">
        <v>2620</v>
      </c>
      <c r="C208" s="105">
        <v>44214.662164351852</v>
      </c>
      <c r="D208" s="104" t="s">
        <v>2501</v>
      </c>
      <c r="E208" s="100">
        <v>895</v>
      </c>
      <c r="F208" s="85" t="str">
        <f>VLOOKUP(E208,VIP!$A$2:$O11394,2,0)</f>
        <v>DRBR895</v>
      </c>
      <c r="G208" s="99" t="str">
        <f>VLOOKUP(E208,'LISTADO ATM'!$A$2:$B$894,2,0)</f>
        <v xml:space="preserve">ATM S/M Bravo (Santiago) </v>
      </c>
      <c r="H208" s="99" t="str">
        <f>VLOOKUP(E208,VIP!$A$2:$O16315,7,FALSE)</f>
        <v>Si</v>
      </c>
      <c r="I208" s="99" t="str">
        <f>VLOOKUP(E208,VIP!$A$2:$O8280,8,FALSE)</f>
        <v>No</v>
      </c>
      <c r="J208" s="99" t="str">
        <f>VLOOKUP(E208,VIP!$A$2:$O8230,8,FALSE)</f>
        <v>No</v>
      </c>
      <c r="K208" s="99" t="str">
        <f>VLOOKUP(E208,VIP!$A$2:$O11804,6,0)</f>
        <v>NO</v>
      </c>
      <c r="L208" s="110" t="s">
        <v>2430</v>
      </c>
      <c r="M208" s="109" t="s">
        <v>2473</v>
      </c>
      <c r="N208" s="106" t="s">
        <v>2481</v>
      </c>
      <c r="O208" s="104" t="s">
        <v>2499</v>
      </c>
      <c r="P208" s="104"/>
      <c r="Q208" s="109" t="s">
        <v>2430</v>
      </c>
    </row>
    <row r="209" spans="1:17" ht="18" x14ac:dyDescent="0.25">
      <c r="A209" s="85" t="str">
        <f>VLOOKUP(E209,'LISTADO ATM'!$A$2:$C$895,3,0)</f>
        <v>SUR</v>
      </c>
      <c r="B209" s="116" t="s">
        <v>2619</v>
      </c>
      <c r="C209" s="105">
        <v>44214.685682870368</v>
      </c>
      <c r="D209" s="104" t="s">
        <v>2189</v>
      </c>
      <c r="E209" s="100">
        <v>817</v>
      </c>
      <c r="F209" s="85" t="str">
        <f>VLOOKUP(E209,VIP!$A$2:$O11392,2,0)</f>
        <v>DRBR817</v>
      </c>
      <c r="G209" s="99" t="str">
        <f>VLOOKUP(E209,'LISTADO ATM'!$A$2:$B$894,2,0)</f>
        <v xml:space="preserve">ATM Ayuntamiento Sabana Larga (San José de Ocoa) </v>
      </c>
      <c r="H209" s="99" t="str">
        <f>VLOOKUP(E209,VIP!$A$2:$O16313,7,FALSE)</f>
        <v>Si</v>
      </c>
      <c r="I209" s="99" t="str">
        <f>VLOOKUP(E209,VIP!$A$2:$O8278,8,FALSE)</f>
        <v>Si</v>
      </c>
      <c r="J209" s="99" t="str">
        <f>VLOOKUP(E209,VIP!$A$2:$O8228,8,FALSE)</f>
        <v>Si</v>
      </c>
      <c r="K209" s="99" t="str">
        <f>VLOOKUP(E209,VIP!$A$2:$O11802,6,0)</f>
        <v>NO</v>
      </c>
      <c r="L209" s="110" t="s">
        <v>2254</v>
      </c>
      <c r="M209" s="109" t="s">
        <v>2473</v>
      </c>
      <c r="N209" s="106" t="s">
        <v>2481</v>
      </c>
      <c r="O209" s="104" t="s">
        <v>2483</v>
      </c>
      <c r="P209" s="104"/>
      <c r="Q209" s="109" t="s">
        <v>2254</v>
      </c>
    </row>
    <row r="210" spans="1:17" ht="18" x14ac:dyDescent="0.25">
      <c r="A210" s="85" t="str">
        <f>VLOOKUP(E210,'LISTADO ATM'!$A$2:$C$895,3,0)</f>
        <v>SUR</v>
      </c>
      <c r="B210" s="116" t="s">
        <v>2618</v>
      </c>
      <c r="C210" s="105">
        <v>44214.705428240741</v>
      </c>
      <c r="D210" s="104" t="s">
        <v>2189</v>
      </c>
      <c r="E210" s="100">
        <v>537</v>
      </c>
      <c r="F210" s="85" t="str">
        <f>VLOOKUP(E210,VIP!$A$2:$O11391,2,0)</f>
        <v>DRBR537</v>
      </c>
      <c r="G210" s="99" t="str">
        <f>VLOOKUP(E210,'LISTADO ATM'!$A$2:$B$894,2,0)</f>
        <v xml:space="preserve">ATM Estación Texaco Enriquillo (Barahona) </v>
      </c>
      <c r="H210" s="99" t="str">
        <f>VLOOKUP(E210,VIP!$A$2:$O16312,7,FALSE)</f>
        <v>Si</v>
      </c>
      <c r="I210" s="99" t="str">
        <f>VLOOKUP(E210,VIP!$A$2:$O8277,8,FALSE)</f>
        <v>Si</v>
      </c>
      <c r="J210" s="99" t="str">
        <f>VLOOKUP(E210,VIP!$A$2:$O8227,8,FALSE)</f>
        <v>Si</v>
      </c>
      <c r="K210" s="99" t="str">
        <f>VLOOKUP(E210,VIP!$A$2:$O11801,6,0)</f>
        <v>NO</v>
      </c>
      <c r="L210" s="110" t="s">
        <v>2463</v>
      </c>
      <c r="M210" s="109" t="s">
        <v>2473</v>
      </c>
      <c r="N210" s="106" t="s">
        <v>2481</v>
      </c>
      <c r="O210" s="104" t="s">
        <v>2483</v>
      </c>
      <c r="P210" s="104"/>
      <c r="Q210" s="109" t="s">
        <v>2463</v>
      </c>
    </row>
    <row r="211" spans="1:17" ht="18" x14ac:dyDescent="0.25">
      <c r="A211" s="85" t="str">
        <f>VLOOKUP(E211,'LISTADO ATM'!$A$2:$C$895,3,0)</f>
        <v>NORTE</v>
      </c>
      <c r="B211" s="116" t="s">
        <v>2617</v>
      </c>
      <c r="C211" s="105">
        <v>44214.719467592593</v>
      </c>
      <c r="D211" s="104" t="s">
        <v>2190</v>
      </c>
      <c r="E211" s="100">
        <v>63</v>
      </c>
      <c r="F211" s="85" t="str">
        <f>VLOOKUP(E211,VIP!$A$2:$O11390,2,0)</f>
        <v>DRBR063</v>
      </c>
      <c r="G211" s="99" t="str">
        <f>VLOOKUP(E211,'LISTADO ATM'!$A$2:$B$894,2,0)</f>
        <v xml:space="preserve">ATM Oficina Villa Vásquez (Montecristi) </v>
      </c>
      <c r="H211" s="99" t="str">
        <f>VLOOKUP(E211,VIP!$A$2:$O16311,7,FALSE)</f>
        <v>Si</v>
      </c>
      <c r="I211" s="99" t="str">
        <f>VLOOKUP(E211,VIP!$A$2:$O8276,8,FALSE)</f>
        <v>Si</v>
      </c>
      <c r="J211" s="99" t="str">
        <f>VLOOKUP(E211,VIP!$A$2:$O8226,8,FALSE)</f>
        <v>Si</v>
      </c>
      <c r="K211" s="99" t="str">
        <f>VLOOKUP(E211,VIP!$A$2:$O11800,6,0)</f>
        <v>NO</v>
      </c>
      <c r="L211" s="110" t="s">
        <v>2254</v>
      </c>
      <c r="M211" s="109" t="s">
        <v>2473</v>
      </c>
      <c r="N211" s="106" t="s">
        <v>2481</v>
      </c>
      <c r="O211" s="104" t="s">
        <v>2492</v>
      </c>
      <c r="P211" s="104"/>
      <c r="Q211" s="109" t="s">
        <v>2254</v>
      </c>
    </row>
    <row r="212" spans="1:17" ht="18" x14ac:dyDescent="0.25">
      <c r="A212" s="85" t="str">
        <f>VLOOKUP(E212,'LISTADO ATM'!$A$2:$C$895,3,0)</f>
        <v>SUR</v>
      </c>
      <c r="B212" s="116" t="s">
        <v>2616</v>
      </c>
      <c r="C212" s="105">
        <v>44214.722013888888</v>
      </c>
      <c r="D212" s="104" t="s">
        <v>2189</v>
      </c>
      <c r="E212" s="100">
        <v>297</v>
      </c>
      <c r="F212" s="85" t="str">
        <f>VLOOKUP(E212,VIP!$A$2:$O11389,2,0)</f>
        <v>DRBR297</v>
      </c>
      <c r="G212" s="99" t="str">
        <f>VLOOKUP(E212,'LISTADO ATM'!$A$2:$B$894,2,0)</f>
        <v xml:space="preserve">ATM S/M Cadena Ocoa </v>
      </c>
      <c r="H212" s="99" t="str">
        <f>VLOOKUP(E212,VIP!$A$2:$O16310,7,FALSE)</f>
        <v>Si</v>
      </c>
      <c r="I212" s="99" t="str">
        <f>VLOOKUP(E212,VIP!$A$2:$O8275,8,FALSE)</f>
        <v>Si</v>
      </c>
      <c r="J212" s="99" t="str">
        <f>VLOOKUP(E212,VIP!$A$2:$O8225,8,FALSE)</f>
        <v>Si</v>
      </c>
      <c r="K212" s="99" t="str">
        <f>VLOOKUP(E212,VIP!$A$2:$O11799,6,0)</f>
        <v>NO</v>
      </c>
      <c r="L212" s="110" t="s">
        <v>2254</v>
      </c>
      <c r="M212" s="109" t="s">
        <v>2473</v>
      </c>
      <c r="N212" s="106" t="s">
        <v>2481</v>
      </c>
      <c r="O212" s="104" t="s">
        <v>2483</v>
      </c>
      <c r="P212" s="104"/>
      <c r="Q212" s="109" t="s">
        <v>2254</v>
      </c>
    </row>
    <row r="213" spans="1:17" ht="18" x14ac:dyDescent="0.25">
      <c r="A213" s="85" t="str">
        <f>VLOOKUP(E213,'LISTADO ATM'!$A$2:$C$895,3,0)</f>
        <v>SUR</v>
      </c>
      <c r="B213" s="116" t="s">
        <v>2615</v>
      </c>
      <c r="C213" s="105">
        <v>44214.744872685187</v>
      </c>
      <c r="D213" s="104" t="s">
        <v>2189</v>
      </c>
      <c r="E213" s="100">
        <v>885</v>
      </c>
      <c r="F213" s="85" t="str">
        <f>VLOOKUP(E213,VIP!$A$2:$O11388,2,0)</f>
        <v>DRBR885</v>
      </c>
      <c r="G213" s="99" t="str">
        <f>VLOOKUP(E213,'LISTADO ATM'!$A$2:$B$894,2,0)</f>
        <v xml:space="preserve">ATM UNP Rancho Arriba </v>
      </c>
      <c r="H213" s="99" t="str">
        <f>VLOOKUP(E213,VIP!$A$2:$O16309,7,FALSE)</f>
        <v>Si</v>
      </c>
      <c r="I213" s="99" t="str">
        <f>VLOOKUP(E213,VIP!$A$2:$O8274,8,FALSE)</f>
        <v>Si</v>
      </c>
      <c r="J213" s="99" t="str">
        <f>VLOOKUP(E213,VIP!$A$2:$O8224,8,FALSE)</f>
        <v>Si</v>
      </c>
      <c r="K213" s="99" t="str">
        <f>VLOOKUP(E213,VIP!$A$2:$O11798,6,0)</f>
        <v>NO</v>
      </c>
      <c r="L213" s="110" t="s">
        <v>2254</v>
      </c>
      <c r="M213" s="109" t="s">
        <v>2473</v>
      </c>
      <c r="N213" s="106" t="s">
        <v>2481</v>
      </c>
      <c r="O213" s="104" t="s">
        <v>2483</v>
      </c>
      <c r="P213" s="104"/>
      <c r="Q213" s="109" t="s">
        <v>2254</v>
      </c>
    </row>
    <row r="214" spans="1:17" ht="18" x14ac:dyDescent="0.25">
      <c r="A214" s="85" t="str">
        <f>VLOOKUP(E214,'LISTADO ATM'!$A$2:$C$895,3,0)</f>
        <v>NORTE</v>
      </c>
      <c r="B214" s="116" t="s">
        <v>2614</v>
      </c>
      <c r="C214" s="105">
        <v>44214.75503472222</v>
      </c>
      <c r="D214" s="104" t="s">
        <v>2190</v>
      </c>
      <c r="E214" s="100">
        <v>748</v>
      </c>
      <c r="F214" s="85" t="str">
        <f>VLOOKUP(E214,VIP!$A$2:$O11387,2,0)</f>
        <v>DRBR150</v>
      </c>
      <c r="G214" s="99" t="str">
        <f>VLOOKUP(E214,'LISTADO ATM'!$A$2:$B$894,2,0)</f>
        <v xml:space="preserve">ATM Centro de Caja (Santiago) </v>
      </c>
      <c r="H214" s="99" t="str">
        <f>VLOOKUP(E214,VIP!$A$2:$O16308,7,FALSE)</f>
        <v>Si</v>
      </c>
      <c r="I214" s="99" t="str">
        <f>VLOOKUP(E214,VIP!$A$2:$O8273,8,FALSE)</f>
        <v>Si</v>
      </c>
      <c r="J214" s="99" t="str">
        <f>VLOOKUP(E214,VIP!$A$2:$O8223,8,FALSE)</f>
        <v>Si</v>
      </c>
      <c r="K214" s="99" t="str">
        <f>VLOOKUP(E214,VIP!$A$2:$O11797,6,0)</f>
        <v>NO</v>
      </c>
      <c r="L214" s="110" t="s">
        <v>2254</v>
      </c>
      <c r="M214" s="109" t="s">
        <v>2473</v>
      </c>
      <c r="N214" s="106" t="s">
        <v>2481</v>
      </c>
      <c r="O214" s="104" t="s">
        <v>2492</v>
      </c>
      <c r="P214" s="104"/>
      <c r="Q214" s="109" t="s">
        <v>2254</v>
      </c>
    </row>
    <row r="215" spans="1:17" ht="18" x14ac:dyDescent="0.25">
      <c r="A215" s="85" t="str">
        <f>VLOOKUP(E215,'LISTADO ATM'!$A$2:$C$895,3,0)</f>
        <v>NORTE</v>
      </c>
      <c r="B215" s="116" t="s">
        <v>2625</v>
      </c>
      <c r="C215" s="105">
        <v>44214.781157407408</v>
      </c>
      <c r="D215" s="104" t="s">
        <v>2496</v>
      </c>
      <c r="E215" s="100">
        <v>510</v>
      </c>
      <c r="F215" s="85" t="str">
        <f>VLOOKUP(E215,VIP!$A$2:$O11388,2,0)</f>
        <v>DRBR510</v>
      </c>
      <c r="G215" s="99" t="str">
        <f>VLOOKUP(E215,'LISTADO ATM'!$A$2:$B$894,2,0)</f>
        <v xml:space="preserve">ATM Ferretería Bellón (Santiago) </v>
      </c>
      <c r="H215" s="99" t="str">
        <f>VLOOKUP(E215,VIP!$A$2:$O16309,7,FALSE)</f>
        <v>Si</v>
      </c>
      <c r="I215" s="99" t="str">
        <f>VLOOKUP(E215,VIP!$A$2:$O8274,8,FALSE)</f>
        <v>Si</v>
      </c>
      <c r="J215" s="99" t="str">
        <f>VLOOKUP(E215,VIP!$A$2:$O8224,8,FALSE)</f>
        <v>Si</v>
      </c>
      <c r="K215" s="99" t="str">
        <f>VLOOKUP(E215,VIP!$A$2:$O11798,6,0)</f>
        <v>NO</v>
      </c>
      <c r="L215" s="110" t="s">
        <v>2489</v>
      </c>
      <c r="M215" s="107" t="s">
        <v>2519</v>
      </c>
      <c r="N215" s="107" t="s">
        <v>2585</v>
      </c>
      <c r="O215" s="104" t="s">
        <v>2628</v>
      </c>
      <c r="P215" s="104" t="s">
        <v>2626</v>
      </c>
      <c r="Q215" s="124">
        <v>44214.712500000001</v>
      </c>
    </row>
    <row r="216" spans="1:17" ht="18" x14ac:dyDescent="0.25">
      <c r="A216" s="85" t="str">
        <f>VLOOKUP(E216,'LISTADO ATM'!$A$2:$C$895,3,0)</f>
        <v>NORTE</v>
      </c>
      <c r="B216" s="116" t="s">
        <v>2624</v>
      </c>
      <c r="C216" s="105">
        <v>44214.782187500001</v>
      </c>
      <c r="D216" s="104" t="s">
        <v>2496</v>
      </c>
      <c r="E216" s="100">
        <v>208</v>
      </c>
      <c r="F216" s="85" t="str">
        <f>VLOOKUP(E216,VIP!$A$2:$O11389,2,0)</f>
        <v>DRBR208</v>
      </c>
      <c r="G216" s="99" t="str">
        <f>VLOOKUP(E216,'LISTADO ATM'!$A$2:$B$894,2,0)</f>
        <v xml:space="preserve">ATM UNP Tireo </v>
      </c>
      <c r="H216" s="99" t="str">
        <f>VLOOKUP(E216,VIP!$A$2:$O16310,7,FALSE)</f>
        <v>Si</v>
      </c>
      <c r="I216" s="99" t="str">
        <f>VLOOKUP(E216,VIP!$A$2:$O8275,8,FALSE)</f>
        <v>Si</v>
      </c>
      <c r="J216" s="99" t="str">
        <f>VLOOKUP(E216,VIP!$A$2:$O8225,8,FALSE)</f>
        <v>Si</v>
      </c>
      <c r="K216" s="99" t="str">
        <f>VLOOKUP(E216,VIP!$A$2:$O11799,6,0)</f>
        <v>NO</v>
      </c>
      <c r="L216" s="110" t="s">
        <v>2489</v>
      </c>
      <c r="M216" s="107" t="s">
        <v>2519</v>
      </c>
      <c r="N216" s="107" t="s">
        <v>2585</v>
      </c>
      <c r="O216" s="104" t="s">
        <v>2628</v>
      </c>
      <c r="P216" s="104" t="s">
        <v>2627</v>
      </c>
      <c r="Q216" s="124">
        <v>44214.770138888889</v>
      </c>
    </row>
    <row r="217" spans="1:17" ht="18" x14ac:dyDescent="0.25">
      <c r="A217" s="85" t="str">
        <f>VLOOKUP(E217,'LISTADO ATM'!$A$2:$C$895,3,0)</f>
        <v>NORTE</v>
      </c>
      <c r="B217" s="116" t="s">
        <v>2623</v>
      </c>
      <c r="C217" s="105">
        <v>44214.782731481479</v>
      </c>
      <c r="D217" s="104" t="s">
        <v>2496</v>
      </c>
      <c r="E217" s="100">
        <v>411</v>
      </c>
      <c r="F217" s="85" t="str">
        <f>VLOOKUP(E217,VIP!$A$2:$O11390,2,0)</f>
        <v>DRBR411</v>
      </c>
      <c r="G217" s="99" t="str">
        <f>VLOOKUP(E217,'LISTADO ATM'!$A$2:$B$894,2,0)</f>
        <v xml:space="preserve">ATM UNP Piedra Blanca </v>
      </c>
      <c r="H217" s="99" t="str">
        <f>VLOOKUP(E217,VIP!$A$2:$O16311,7,FALSE)</f>
        <v>Si</v>
      </c>
      <c r="I217" s="99" t="str">
        <f>VLOOKUP(E217,VIP!$A$2:$O8276,8,FALSE)</f>
        <v>Si</v>
      </c>
      <c r="J217" s="99" t="str">
        <f>VLOOKUP(E217,VIP!$A$2:$O8226,8,FALSE)</f>
        <v>Si</v>
      </c>
      <c r="K217" s="99" t="str">
        <f>VLOOKUP(E217,VIP!$A$2:$O11800,6,0)</f>
        <v>NO</v>
      </c>
      <c r="L217" s="110" t="s">
        <v>2489</v>
      </c>
      <c r="M217" s="107" t="s">
        <v>2519</v>
      </c>
      <c r="N217" s="107" t="s">
        <v>2585</v>
      </c>
      <c r="O217" s="104" t="s">
        <v>2628</v>
      </c>
      <c r="P217" s="104" t="s">
        <v>2626</v>
      </c>
      <c r="Q217" s="124" t="s">
        <v>2629</v>
      </c>
    </row>
    <row r="218" spans="1:17" ht="18" x14ac:dyDescent="0.25">
      <c r="A218" s="85" t="str">
        <f>VLOOKUP(E218,'LISTADO ATM'!$A$2:$C$895,3,0)</f>
        <v>SUR</v>
      </c>
      <c r="B218" s="116" t="s">
        <v>2622</v>
      </c>
      <c r="C218" s="105">
        <v>44214.783553240741</v>
      </c>
      <c r="D218" s="104" t="s">
        <v>2496</v>
      </c>
      <c r="E218" s="100">
        <v>870</v>
      </c>
      <c r="F218" s="85" t="str">
        <f>VLOOKUP(E218,VIP!$A$2:$O11391,2,0)</f>
        <v>DRBR870</v>
      </c>
      <c r="G218" s="99" t="str">
        <f>VLOOKUP(E218,'LISTADO ATM'!$A$2:$B$894,2,0)</f>
        <v xml:space="preserve">ATM Willbes Dominicana (Barahona) </v>
      </c>
      <c r="H218" s="99" t="str">
        <f>VLOOKUP(E218,VIP!$A$2:$O16312,7,FALSE)</f>
        <v>Si</v>
      </c>
      <c r="I218" s="99" t="str">
        <f>VLOOKUP(E218,VIP!$A$2:$O8277,8,FALSE)</f>
        <v>Si</v>
      </c>
      <c r="J218" s="99" t="str">
        <f>VLOOKUP(E218,VIP!$A$2:$O8227,8,FALSE)</f>
        <v>Si</v>
      </c>
      <c r="K218" s="99" t="str">
        <f>VLOOKUP(E218,VIP!$A$2:$O11801,6,0)</f>
        <v>NO</v>
      </c>
      <c r="L218" s="110" t="s">
        <v>2441</v>
      </c>
      <c r="M218" s="107" t="s">
        <v>2519</v>
      </c>
      <c r="N218" s="107" t="s">
        <v>2585</v>
      </c>
      <c r="O218" s="104" t="s">
        <v>2628</v>
      </c>
      <c r="P218" s="104" t="s">
        <v>2588</v>
      </c>
      <c r="Q218" s="124">
        <v>44214.774305555555</v>
      </c>
    </row>
    <row r="219" spans="1:17" ht="18" x14ac:dyDescent="0.25">
      <c r="A219" s="85" t="str">
        <f>VLOOKUP(E219,'LISTADO ATM'!$A$2:$C$895,3,0)</f>
        <v>DISTRITO NACIONAL</v>
      </c>
      <c r="B219" s="116" t="s">
        <v>2639</v>
      </c>
      <c r="C219" s="105">
        <v>44214.814502314817</v>
      </c>
      <c r="D219" s="104" t="s">
        <v>2189</v>
      </c>
      <c r="E219" s="100">
        <v>672</v>
      </c>
      <c r="F219" s="85" t="str">
        <f>VLOOKUP(E219,VIP!$A$2:$O11411,2,0)</f>
        <v>DRBR672</v>
      </c>
      <c r="G219" s="99" t="str">
        <f>VLOOKUP(E219,'LISTADO ATM'!$A$2:$B$894,2,0)</f>
        <v>ATM Destacamento Policía Nacional La Victoria</v>
      </c>
      <c r="H219" s="99" t="str">
        <f>VLOOKUP(E219,VIP!$A$2:$O16332,7,FALSE)</f>
        <v>Si</v>
      </c>
      <c r="I219" s="99" t="str">
        <f>VLOOKUP(E219,VIP!$A$2:$O8297,8,FALSE)</f>
        <v>Si</v>
      </c>
      <c r="J219" s="99" t="str">
        <f>VLOOKUP(E219,VIP!$A$2:$O8247,8,FALSE)</f>
        <v>Si</v>
      </c>
      <c r="K219" s="99" t="str">
        <f>VLOOKUP(E219,VIP!$A$2:$O11821,6,0)</f>
        <v>SI</v>
      </c>
      <c r="L219" s="110" t="s">
        <v>2640</v>
      </c>
      <c r="M219" s="109" t="s">
        <v>2473</v>
      </c>
      <c r="N219" s="106" t="s">
        <v>2481</v>
      </c>
      <c r="O219" s="104" t="s">
        <v>2483</v>
      </c>
      <c r="P219" s="104"/>
      <c r="Q219" s="109" t="s">
        <v>2640</v>
      </c>
    </row>
    <row r="220" spans="1:17" ht="18" x14ac:dyDescent="0.25">
      <c r="A220" s="85" t="str">
        <f>VLOOKUP(E220,'LISTADO ATM'!$A$2:$C$895,3,0)</f>
        <v>DISTRITO NACIONAL</v>
      </c>
      <c r="B220" s="116" t="s">
        <v>2638</v>
      </c>
      <c r="C220" s="105">
        <v>44214.814976851849</v>
      </c>
      <c r="D220" s="104" t="s">
        <v>2477</v>
      </c>
      <c r="E220" s="100">
        <v>160</v>
      </c>
      <c r="F220" s="85" t="str">
        <f>VLOOKUP(E220,VIP!$A$2:$O11410,2,0)</f>
        <v>DRBR160</v>
      </c>
      <c r="G220" s="99" t="str">
        <f>VLOOKUP(E220,'LISTADO ATM'!$A$2:$B$894,2,0)</f>
        <v xml:space="preserve">ATM Oficina Herrera </v>
      </c>
      <c r="H220" s="99" t="str">
        <f>VLOOKUP(E220,VIP!$A$2:$O16331,7,FALSE)</f>
        <v>Si</v>
      </c>
      <c r="I220" s="99" t="str">
        <f>VLOOKUP(E220,VIP!$A$2:$O8296,8,FALSE)</f>
        <v>Si</v>
      </c>
      <c r="J220" s="99" t="str">
        <f>VLOOKUP(E220,VIP!$A$2:$O8246,8,FALSE)</f>
        <v>Si</v>
      </c>
      <c r="K220" s="99" t="str">
        <f>VLOOKUP(E220,VIP!$A$2:$O11820,6,0)</f>
        <v>NO</v>
      </c>
      <c r="L220" s="110" t="s">
        <v>2430</v>
      </c>
      <c r="M220" s="109" t="s">
        <v>2473</v>
      </c>
      <c r="N220" s="106" t="s">
        <v>2481</v>
      </c>
      <c r="O220" s="104" t="s">
        <v>2482</v>
      </c>
      <c r="P220" s="104"/>
      <c r="Q220" s="109" t="s">
        <v>2430</v>
      </c>
    </row>
    <row r="221" spans="1:17" ht="18" x14ac:dyDescent="0.25">
      <c r="A221" s="85" t="str">
        <f>VLOOKUP(E221,'LISTADO ATM'!$A$2:$C$895,3,0)</f>
        <v>DISTRITO NACIONAL</v>
      </c>
      <c r="B221" s="116" t="s">
        <v>2637</v>
      </c>
      <c r="C221" s="105">
        <v>44214.817615740743</v>
      </c>
      <c r="D221" s="104" t="s">
        <v>2189</v>
      </c>
      <c r="E221" s="100">
        <v>629</v>
      </c>
      <c r="F221" s="85" t="str">
        <f>VLOOKUP(E221,VIP!$A$2:$O11409,2,0)</f>
        <v>DRBR24M</v>
      </c>
      <c r="G221" s="99" t="str">
        <f>VLOOKUP(E221,'LISTADO ATM'!$A$2:$B$894,2,0)</f>
        <v xml:space="preserve">ATM Oficina Americana Independencia I </v>
      </c>
      <c r="H221" s="99" t="str">
        <f>VLOOKUP(E221,VIP!$A$2:$O16330,7,FALSE)</f>
        <v>Si</v>
      </c>
      <c r="I221" s="99" t="str">
        <f>VLOOKUP(E221,VIP!$A$2:$O8295,8,FALSE)</f>
        <v>Si</v>
      </c>
      <c r="J221" s="99" t="str">
        <f>VLOOKUP(E221,VIP!$A$2:$O8245,8,FALSE)</f>
        <v>Si</v>
      </c>
      <c r="K221" s="99" t="str">
        <f>VLOOKUP(E221,VIP!$A$2:$O11819,6,0)</f>
        <v>SI</v>
      </c>
      <c r="L221" s="110" t="s">
        <v>2228</v>
      </c>
      <c r="M221" s="109" t="s">
        <v>2473</v>
      </c>
      <c r="N221" s="106" t="s">
        <v>2481</v>
      </c>
      <c r="O221" s="104" t="s">
        <v>2483</v>
      </c>
      <c r="P221" s="104"/>
      <c r="Q221" s="109" t="s">
        <v>2228</v>
      </c>
    </row>
    <row r="222" spans="1:17" ht="18" x14ac:dyDescent="0.25">
      <c r="A222" s="85" t="str">
        <f>VLOOKUP(E222,'LISTADO ATM'!$A$2:$C$895,3,0)</f>
        <v>NORTE</v>
      </c>
      <c r="B222" s="116" t="s">
        <v>2636</v>
      </c>
      <c r="C222" s="105">
        <v>44214.824907407405</v>
      </c>
      <c r="D222" s="104" t="s">
        <v>2496</v>
      </c>
      <c r="E222" s="100">
        <v>645</v>
      </c>
      <c r="F222" s="85" t="str">
        <f>VLOOKUP(E222,VIP!$A$2:$O11408,2,0)</f>
        <v>DRBR329</v>
      </c>
      <c r="G222" s="99" t="str">
        <f>VLOOKUP(E222,'LISTADO ATM'!$A$2:$B$894,2,0)</f>
        <v xml:space="preserve">ATM UNP Cabrera </v>
      </c>
      <c r="H222" s="99" t="str">
        <f>VLOOKUP(E222,VIP!$A$2:$O16329,7,FALSE)</f>
        <v>Si</v>
      </c>
      <c r="I222" s="99" t="str">
        <f>VLOOKUP(E222,VIP!$A$2:$O8294,8,FALSE)</f>
        <v>Si</v>
      </c>
      <c r="J222" s="99" t="str">
        <f>VLOOKUP(E222,VIP!$A$2:$O8244,8,FALSE)</f>
        <v>Si</v>
      </c>
      <c r="K222" s="99" t="str">
        <f>VLOOKUP(E222,VIP!$A$2:$O11818,6,0)</f>
        <v>NO</v>
      </c>
      <c r="L222" s="110" t="s">
        <v>2430</v>
      </c>
      <c r="M222" s="109" t="s">
        <v>2473</v>
      </c>
      <c r="N222" s="106" t="s">
        <v>2481</v>
      </c>
      <c r="O222" s="104" t="s">
        <v>2497</v>
      </c>
      <c r="P222" s="104"/>
      <c r="Q222" s="109" t="s">
        <v>2430</v>
      </c>
    </row>
    <row r="223" spans="1:17" ht="18" x14ac:dyDescent="0.25">
      <c r="A223" s="85" t="str">
        <f>VLOOKUP(E223,'LISTADO ATM'!$A$2:$C$895,3,0)</f>
        <v>DISTRITO NACIONAL</v>
      </c>
      <c r="B223" s="116" t="s">
        <v>2635</v>
      </c>
      <c r="C223" s="105">
        <v>44214.826747685183</v>
      </c>
      <c r="D223" s="104" t="s">
        <v>2477</v>
      </c>
      <c r="E223" s="100">
        <v>697</v>
      </c>
      <c r="F223" s="85" t="str">
        <f>VLOOKUP(E223,VIP!$A$2:$O11407,2,0)</f>
        <v>DRBR697</v>
      </c>
      <c r="G223" s="99" t="str">
        <f>VLOOKUP(E223,'LISTADO ATM'!$A$2:$B$894,2,0)</f>
        <v>ATM Hipermercado Olé Ciudad Juan Bosch</v>
      </c>
      <c r="H223" s="99" t="str">
        <f>VLOOKUP(E223,VIP!$A$2:$O16328,7,FALSE)</f>
        <v>Si</v>
      </c>
      <c r="I223" s="99" t="str">
        <f>VLOOKUP(E223,VIP!$A$2:$O8293,8,FALSE)</f>
        <v>Si</v>
      </c>
      <c r="J223" s="99" t="str">
        <f>VLOOKUP(E223,VIP!$A$2:$O8243,8,FALSE)</f>
        <v>Si</v>
      </c>
      <c r="K223" s="99" t="str">
        <f>VLOOKUP(E223,VIP!$A$2:$O11817,6,0)</f>
        <v>NO</v>
      </c>
      <c r="L223" s="110" t="s">
        <v>2430</v>
      </c>
      <c r="M223" s="109" t="s">
        <v>2473</v>
      </c>
      <c r="N223" s="106" t="s">
        <v>2481</v>
      </c>
      <c r="O223" s="104" t="s">
        <v>2482</v>
      </c>
      <c r="P223" s="104"/>
      <c r="Q223" s="109" t="s">
        <v>2430</v>
      </c>
    </row>
    <row r="224" spans="1:17" ht="18" x14ac:dyDescent="0.25">
      <c r="A224" s="85" t="str">
        <f>VLOOKUP(E224,'LISTADO ATM'!$A$2:$C$895,3,0)</f>
        <v>NORTE</v>
      </c>
      <c r="B224" s="116" t="s">
        <v>2634</v>
      </c>
      <c r="C224" s="105">
        <v>44214.828923611109</v>
      </c>
      <c r="D224" s="104" t="s">
        <v>2496</v>
      </c>
      <c r="E224" s="100">
        <v>888</v>
      </c>
      <c r="F224" s="85" t="str">
        <f>VLOOKUP(E224,VIP!$A$2:$O11406,2,0)</f>
        <v>DRBR888</v>
      </c>
      <c r="G224" s="99" t="str">
        <f>VLOOKUP(E224,'LISTADO ATM'!$A$2:$B$894,2,0)</f>
        <v>ATM Oficina galeria 56 II (SFM)</v>
      </c>
      <c r="H224" s="99" t="str">
        <f>VLOOKUP(E224,VIP!$A$2:$O16327,7,FALSE)</f>
        <v>Si</v>
      </c>
      <c r="I224" s="99" t="str">
        <f>VLOOKUP(E224,VIP!$A$2:$O8292,8,FALSE)</f>
        <v>Si</v>
      </c>
      <c r="J224" s="99" t="str">
        <f>VLOOKUP(E224,VIP!$A$2:$O8242,8,FALSE)</f>
        <v>Si</v>
      </c>
      <c r="K224" s="99" t="str">
        <f>VLOOKUP(E224,VIP!$A$2:$O11816,6,0)</f>
        <v>SI</v>
      </c>
      <c r="L224" s="110" t="s">
        <v>2466</v>
      </c>
      <c r="M224" s="109" t="s">
        <v>2473</v>
      </c>
      <c r="N224" s="106" t="s">
        <v>2481</v>
      </c>
      <c r="O224" s="104" t="s">
        <v>2497</v>
      </c>
      <c r="P224" s="104"/>
      <c r="Q224" s="109" t="s">
        <v>2466</v>
      </c>
    </row>
    <row r="225" spans="1:17" ht="18" x14ac:dyDescent="0.25">
      <c r="A225" s="85" t="str">
        <f>VLOOKUP(E225,'LISTADO ATM'!$A$2:$C$895,3,0)</f>
        <v>NORTE</v>
      </c>
      <c r="B225" s="116" t="s">
        <v>2633</v>
      </c>
      <c r="C225" s="105">
        <v>44214.831655092596</v>
      </c>
      <c r="D225" s="104" t="s">
        <v>2496</v>
      </c>
      <c r="E225" s="100">
        <v>944</v>
      </c>
      <c r="F225" s="85" t="str">
        <f>VLOOKUP(E225,VIP!$A$2:$O11405,2,0)</f>
        <v>DRBR944</v>
      </c>
      <c r="G225" s="99" t="str">
        <f>VLOOKUP(E225,'LISTADO ATM'!$A$2:$B$894,2,0)</f>
        <v xml:space="preserve">ATM UNP Mao </v>
      </c>
      <c r="H225" s="99" t="str">
        <f>VLOOKUP(E225,VIP!$A$2:$O16326,7,FALSE)</f>
        <v>Si</v>
      </c>
      <c r="I225" s="99" t="str">
        <f>VLOOKUP(E225,VIP!$A$2:$O8291,8,FALSE)</f>
        <v>Si</v>
      </c>
      <c r="J225" s="99" t="str">
        <f>VLOOKUP(E225,VIP!$A$2:$O8241,8,FALSE)</f>
        <v>Si</v>
      </c>
      <c r="K225" s="99" t="str">
        <f>VLOOKUP(E225,VIP!$A$2:$O11815,6,0)</f>
        <v>NO</v>
      </c>
      <c r="L225" s="110" t="s">
        <v>2430</v>
      </c>
      <c r="M225" s="109" t="s">
        <v>2473</v>
      </c>
      <c r="N225" s="106" t="s">
        <v>2481</v>
      </c>
      <c r="O225" s="104" t="s">
        <v>2497</v>
      </c>
      <c r="P225" s="104"/>
      <c r="Q225" s="109" t="s">
        <v>2430</v>
      </c>
    </row>
    <row r="226" spans="1:17" ht="18" x14ac:dyDescent="0.25">
      <c r="A226" s="85" t="str">
        <f>VLOOKUP(E226,'LISTADO ATM'!$A$2:$C$895,3,0)</f>
        <v>NORTE</v>
      </c>
      <c r="B226" s="116"/>
      <c r="C226" s="105"/>
      <c r="D226" s="104"/>
      <c r="E226" s="100">
        <v>853</v>
      </c>
      <c r="F226" s="85" t="str">
        <f>VLOOKUP(E226,VIP!$A$2:$O11420,2,0)</f>
        <v>DRBR853</v>
      </c>
      <c r="G226" s="99" t="str">
        <f>VLOOKUP(E226,'LISTADO ATM'!$A$2:$B$894,2,0)</f>
        <v xml:space="preserve">ATM Inversiones JF Group (Shell Canabacoa) </v>
      </c>
      <c r="H226" s="99" t="str">
        <f>VLOOKUP(E226,VIP!$A$2:$O16341,7,FALSE)</f>
        <v>Si</v>
      </c>
      <c r="I226" s="99" t="str">
        <f>VLOOKUP(E226,VIP!$A$2:$O8306,8,FALSE)</f>
        <v>Si</v>
      </c>
      <c r="J226" s="99" t="str">
        <f>VLOOKUP(E226,VIP!$A$2:$O8256,8,FALSE)</f>
        <v>Si</v>
      </c>
      <c r="K226" s="99" t="str">
        <f>VLOOKUP(E226,VIP!$A$2:$O11830,6,0)</f>
        <v>NO</v>
      </c>
      <c r="L226" s="110" t="s">
        <v>2487</v>
      </c>
      <c r="M226" s="110" t="s">
        <v>2631</v>
      </c>
      <c r="N226" s="106"/>
      <c r="O226" s="104"/>
      <c r="P226" s="104"/>
      <c r="Q226" s="109"/>
    </row>
    <row r="227" spans="1:17" ht="18" x14ac:dyDescent="0.25">
      <c r="A227" s="85" t="str">
        <f>VLOOKUP(E227,'LISTADO ATM'!$A$2:$C$895,3,0)</f>
        <v>SUR</v>
      </c>
      <c r="B227" s="116"/>
      <c r="C227" s="105"/>
      <c r="D227" s="104"/>
      <c r="E227" s="100">
        <v>44</v>
      </c>
      <c r="F227" s="85" t="str">
        <f>VLOOKUP(E227,VIP!$A$2:$O11421,2,0)</f>
        <v>DRBR044</v>
      </c>
      <c r="G227" s="99" t="str">
        <f>VLOOKUP(E227,'LISTADO ATM'!$A$2:$B$894,2,0)</f>
        <v xml:space="preserve">ATM Oficina Pedernales </v>
      </c>
      <c r="H227" s="99" t="str">
        <f>VLOOKUP(E227,VIP!$A$2:$O16342,7,FALSE)</f>
        <v>Si</v>
      </c>
      <c r="I227" s="99" t="str">
        <f>VLOOKUP(E227,VIP!$A$2:$O8307,8,FALSE)</f>
        <v>Si</v>
      </c>
      <c r="J227" s="99" t="str">
        <f>VLOOKUP(E227,VIP!$A$2:$O8257,8,FALSE)</f>
        <v>Si</v>
      </c>
      <c r="K227" s="99" t="str">
        <f>VLOOKUP(E227,VIP!$A$2:$O11831,6,0)</f>
        <v>SI</v>
      </c>
      <c r="L227" s="110" t="s">
        <v>2476</v>
      </c>
      <c r="M227" s="110" t="s">
        <v>2631</v>
      </c>
      <c r="N227" s="106"/>
      <c r="O227" s="104"/>
      <c r="P227" s="104"/>
      <c r="Q227" s="109"/>
    </row>
    <row r="228" spans="1:17" ht="18" x14ac:dyDescent="0.25">
      <c r="A228" s="85" t="str">
        <f>VLOOKUP(E228,'LISTADO ATM'!$A$2:$C$895,3,0)</f>
        <v>ESTE</v>
      </c>
      <c r="B228" s="116"/>
      <c r="C228" s="105"/>
      <c r="D228" s="104"/>
      <c r="E228" s="100">
        <v>366</v>
      </c>
      <c r="F228" s="85" t="str">
        <f>VLOOKUP(E228,VIP!$A$2:$O11422,2,0)</f>
        <v>DRBR366</v>
      </c>
      <c r="G228" s="99" t="str">
        <f>VLOOKUP(E228,'LISTADO ATM'!$A$2:$B$894,2,0)</f>
        <v>ATM Oficina Boulevard (Higuey) II</v>
      </c>
      <c r="H228" s="99" t="str">
        <f>VLOOKUP(E228,VIP!$A$2:$O16343,7,FALSE)</f>
        <v>N/A</v>
      </c>
      <c r="I228" s="99" t="str">
        <f>VLOOKUP(E228,VIP!$A$2:$O8308,8,FALSE)</f>
        <v>N/A</v>
      </c>
      <c r="J228" s="99" t="str">
        <f>VLOOKUP(E228,VIP!$A$2:$O8258,8,FALSE)</f>
        <v>N/A</v>
      </c>
      <c r="K228" s="99" t="str">
        <f>VLOOKUP(E228,VIP!$A$2:$O11832,6,0)</f>
        <v>N/A</v>
      </c>
      <c r="L228" s="110" t="s">
        <v>2476</v>
      </c>
      <c r="M228" s="110" t="s">
        <v>2631</v>
      </c>
      <c r="N228" s="106"/>
      <c r="O228" s="104"/>
      <c r="P228" s="104"/>
      <c r="Q228" s="109"/>
    </row>
    <row r="229" spans="1:17" ht="18" x14ac:dyDescent="0.25">
      <c r="A229" s="85" t="str">
        <f>VLOOKUP(E229,'LISTADO ATM'!$A$2:$C$895,3,0)</f>
        <v>DISTRITO NACIONAL</v>
      </c>
      <c r="B229" s="116"/>
      <c r="C229" s="105"/>
      <c r="D229" s="104"/>
      <c r="E229" s="100">
        <v>557</v>
      </c>
      <c r="F229" s="85" t="str">
        <f>VLOOKUP(E229,VIP!$A$2:$O11423,2,0)</f>
        <v>DRBR022</v>
      </c>
      <c r="G229" s="99" t="str">
        <f>VLOOKUP(E229,'LISTADO ATM'!$A$2:$B$894,2,0)</f>
        <v xml:space="preserve">ATM Multicentro La Sirena Ave. Mella </v>
      </c>
      <c r="H229" s="99" t="str">
        <f>VLOOKUP(E229,VIP!$A$2:$O16344,7,FALSE)</f>
        <v>Si</v>
      </c>
      <c r="I229" s="99" t="str">
        <f>VLOOKUP(E229,VIP!$A$2:$O8309,8,FALSE)</f>
        <v>Si</v>
      </c>
      <c r="J229" s="99" t="str">
        <f>VLOOKUP(E229,VIP!$A$2:$O8259,8,FALSE)</f>
        <v>Si</v>
      </c>
      <c r="K229" s="99" t="str">
        <f>VLOOKUP(E229,VIP!$A$2:$O11833,6,0)</f>
        <v>SI</v>
      </c>
      <c r="L229" s="110" t="s">
        <v>2630</v>
      </c>
      <c r="M229" s="110" t="s">
        <v>2631</v>
      </c>
      <c r="N229" s="106"/>
      <c r="O229" s="104"/>
      <c r="P229" s="104"/>
      <c r="Q229" s="109"/>
    </row>
    <row r="230" spans="1:17" ht="18" x14ac:dyDescent="0.25">
      <c r="A230" s="85" t="str">
        <f>VLOOKUP(E230,'LISTADO ATM'!$A$2:$C$895,3,0)</f>
        <v>NORTE</v>
      </c>
      <c r="B230" s="116"/>
      <c r="C230" s="105"/>
      <c r="D230" s="104"/>
      <c r="E230" s="100">
        <v>740</v>
      </c>
      <c r="F230" s="85" t="str">
        <f>VLOOKUP(E230,VIP!$A$2:$O11424,2,0)</f>
        <v>DRBR109</v>
      </c>
      <c r="G230" s="99" t="str">
        <f>VLOOKUP(E230,'LISTADO ATM'!$A$2:$B$894,2,0)</f>
        <v xml:space="preserve">ATM EDENORTE (Santiago) </v>
      </c>
      <c r="H230" s="99" t="str">
        <f>VLOOKUP(E230,VIP!$A$2:$O16345,7,FALSE)</f>
        <v>Si</v>
      </c>
      <c r="I230" s="99" t="str">
        <f>VLOOKUP(E230,VIP!$A$2:$O8310,8,FALSE)</f>
        <v>Si</v>
      </c>
      <c r="J230" s="99" t="str">
        <f>VLOOKUP(E230,VIP!$A$2:$O8260,8,FALSE)</f>
        <v>Si</v>
      </c>
      <c r="K230" s="99" t="str">
        <f>VLOOKUP(E230,VIP!$A$2:$O11834,6,0)</f>
        <v>NO</v>
      </c>
      <c r="L230" s="110" t="s">
        <v>2476</v>
      </c>
      <c r="M230" s="110" t="s">
        <v>2631</v>
      </c>
      <c r="N230" s="106"/>
      <c r="O230" s="104"/>
      <c r="P230" s="104"/>
      <c r="Q230" s="109"/>
    </row>
    <row r="231" spans="1:17" ht="18" x14ac:dyDescent="0.25">
      <c r="A231" s="85" t="str">
        <f>VLOOKUP(E231,'LISTADO ATM'!$A$2:$C$895,3,0)</f>
        <v>DISTRITO NACIONAL</v>
      </c>
      <c r="B231" s="116"/>
      <c r="C231" s="105"/>
      <c r="D231" s="104"/>
      <c r="E231" s="100">
        <v>791</v>
      </c>
      <c r="F231" s="85" t="str">
        <f>VLOOKUP(E231,VIP!$A$2:$O11425,2,0)</f>
        <v>DRBR791</v>
      </c>
      <c r="G231" s="99" t="str">
        <f>VLOOKUP(E231,'LISTADO ATM'!$A$2:$B$894,2,0)</f>
        <v xml:space="preserve">ATM Oficina Sans Soucí </v>
      </c>
      <c r="H231" s="99" t="str">
        <f>VLOOKUP(E231,VIP!$A$2:$O16346,7,FALSE)</f>
        <v>Si</v>
      </c>
      <c r="I231" s="99" t="str">
        <f>VLOOKUP(E231,VIP!$A$2:$O8311,8,FALSE)</f>
        <v>No</v>
      </c>
      <c r="J231" s="99" t="str">
        <f>VLOOKUP(E231,VIP!$A$2:$O8261,8,FALSE)</f>
        <v>No</v>
      </c>
      <c r="K231" s="99" t="str">
        <f>VLOOKUP(E231,VIP!$A$2:$O11835,6,0)</f>
        <v>NO</v>
      </c>
      <c r="L231" s="110" t="s">
        <v>2476</v>
      </c>
      <c r="M231" s="110" t="s">
        <v>2631</v>
      </c>
      <c r="N231" s="106"/>
      <c r="O231" s="104"/>
      <c r="P231" s="104"/>
      <c r="Q231" s="109"/>
    </row>
    <row r="232" spans="1:17" ht="18" x14ac:dyDescent="0.25">
      <c r="A232" s="85" t="str">
        <f>VLOOKUP(E232,'LISTADO ATM'!$A$2:$C$895,3,0)</f>
        <v>DISTRITO NACIONAL</v>
      </c>
      <c r="B232" s="116"/>
      <c r="C232" s="105"/>
      <c r="D232" s="104"/>
      <c r="E232" s="100">
        <v>815</v>
      </c>
      <c r="F232" s="85" t="str">
        <f>VLOOKUP(E232,VIP!$A$2:$O11426,2,0)</f>
        <v>DRBR24A</v>
      </c>
      <c r="G232" s="99" t="str">
        <f>VLOOKUP(E232,'LISTADO ATM'!$A$2:$B$894,2,0)</f>
        <v xml:space="preserve">ATM Oficina Atalaya del Mar </v>
      </c>
      <c r="H232" s="99" t="str">
        <f>VLOOKUP(E232,VIP!$A$2:$O16347,7,FALSE)</f>
        <v>Si</v>
      </c>
      <c r="I232" s="99" t="str">
        <f>VLOOKUP(E232,VIP!$A$2:$O8312,8,FALSE)</f>
        <v>Si</v>
      </c>
      <c r="J232" s="99" t="str">
        <f>VLOOKUP(E232,VIP!$A$2:$O8262,8,FALSE)</f>
        <v>Si</v>
      </c>
      <c r="K232" s="99" t="str">
        <f>VLOOKUP(E232,VIP!$A$2:$O11836,6,0)</f>
        <v>SI</v>
      </c>
      <c r="L232" s="110" t="s">
        <v>2630</v>
      </c>
      <c r="M232" s="110" t="s">
        <v>2631</v>
      </c>
      <c r="N232" s="106"/>
      <c r="O232" s="104"/>
      <c r="P232" s="104"/>
      <c r="Q232" s="109"/>
    </row>
    <row r="233" spans="1:17" ht="18" x14ac:dyDescent="0.25">
      <c r="A233" s="85" t="str">
        <f>VLOOKUP(E233,'LISTADO ATM'!$A$2:$C$895,3,0)</f>
        <v>ESTE</v>
      </c>
      <c r="B233" s="116"/>
      <c r="C233" s="105"/>
      <c r="D233" s="104"/>
      <c r="E233" s="100">
        <v>268</v>
      </c>
      <c r="F233" s="85" t="str">
        <f>VLOOKUP(E233,VIP!$A$2:$O11427,2,0)</f>
        <v>DRBR268</v>
      </c>
      <c r="G233" s="99" t="str">
        <f>VLOOKUP(E233,'LISTADO ATM'!$A$2:$B$894,2,0)</f>
        <v xml:space="preserve">ATM Autobanco La Altagracia (Higuey) </v>
      </c>
      <c r="H233" s="99" t="str">
        <f>VLOOKUP(E233,VIP!$A$2:$O16348,7,FALSE)</f>
        <v>Si</v>
      </c>
      <c r="I233" s="99" t="str">
        <f>VLOOKUP(E233,VIP!$A$2:$O8313,8,FALSE)</f>
        <v>Si</v>
      </c>
      <c r="J233" s="99" t="str">
        <f>VLOOKUP(E233,VIP!$A$2:$O8263,8,FALSE)</f>
        <v>Si</v>
      </c>
      <c r="K233" s="99" t="str">
        <f>VLOOKUP(E233,VIP!$A$2:$O11837,6,0)</f>
        <v>NO</v>
      </c>
      <c r="L233" s="110" t="s">
        <v>2476</v>
      </c>
      <c r="M233" s="110" t="s">
        <v>2631</v>
      </c>
      <c r="N233" s="106"/>
      <c r="O233" s="104"/>
      <c r="P233" s="104"/>
      <c r="Q233" s="109"/>
    </row>
    <row r="234" spans="1:17" ht="18" x14ac:dyDescent="0.25">
      <c r="A234" s="85" t="str">
        <f>VLOOKUP(E234,'LISTADO ATM'!$A$2:$C$895,3,0)</f>
        <v>DISTRITO NACIONAL</v>
      </c>
      <c r="B234" s="116"/>
      <c r="C234" s="105"/>
      <c r="D234" s="104"/>
      <c r="E234" s="100">
        <v>551</v>
      </c>
      <c r="F234" s="85" t="str">
        <f>VLOOKUP(E234,VIP!$A$2:$O11428,2,0)</f>
        <v>DRBR01C</v>
      </c>
      <c r="G234" s="99" t="str">
        <f>VLOOKUP(E234,'LISTADO ATM'!$A$2:$B$894,2,0)</f>
        <v xml:space="preserve">ATM Oficina Padre Castellanos </v>
      </c>
      <c r="H234" s="99" t="str">
        <f>VLOOKUP(E234,VIP!$A$2:$O16349,7,FALSE)</f>
        <v>Si</v>
      </c>
      <c r="I234" s="99" t="str">
        <f>VLOOKUP(E234,VIP!$A$2:$O8314,8,FALSE)</f>
        <v>Si</v>
      </c>
      <c r="J234" s="99" t="str">
        <f>VLOOKUP(E234,VIP!$A$2:$O8264,8,FALSE)</f>
        <v>Si</v>
      </c>
      <c r="K234" s="99" t="str">
        <f>VLOOKUP(E234,VIP!$A$2:$O11838,6,0)</f>
        <v>NO</v>
      </c>
      <c r="L234" s="110" t="s">
        <v>2476</v>
      </c>
      <c r="M234" s="110" t="s">
        <v>2631</v>
      </c>
      <c r="N234" s="106"/>
      <c r="O234" s="104"/>
      <c r="P234" s="104"/>
      <c r="Q234" s="109"/>
    </row>
    <row r="235" spans="1:17" ht="18" x14ac:dyDescent="0.25">
      <c r="A235" s="85" t="str">
        <f>VLOOKUP(E235,'LISTADO ATM'!$A$2:$C$895,3,0)</f>
        <v>ESTE</v>
      </c>
      <c r="B235" s="116"/>
      <c r="C235" s="105"/>
      <c r="D235" s="104"/>
      <c r="E235" s="100">
        <v>158</v>
      </c>
      <c r="F235" s="85" t="str">
        <f>VLOOKUP(E235,VIP!$A$2:$O11429,2,0)</f>
        <v>DRBR158</v>
      </c>
      <c r="G235" s="99" t="str">
        <f>VLOOKUP(E235,'LISTADO ATM'!$A$2:$B$894,2,0)</f>
        <v xml:space="preserve">ATM Oficina Romana Norte </v>
      </c>
      <c r="H235" s="99" t="str">
        <f>VLOOKUP(E235,VIP!$A$2:$O16350,7,FALSE)</f>
        <v>Si</v>
      </c>
      <c r="I235" s="99" t="str">
        <f>VLOOKUP(E235,VIP!$A$2:$O8315,8,FALSE)</f>
        <v>Si</v>
      </c>
      <c r="J235" s="99" t="str">
        <f>VLOOKUP(E235,VIP!$A$2:$O8265,8,FALSE)</f>
        <v>Si</v>
      </c>
      <c r="K235" s="99" t="str">
        <f>VLOOKUP(E235,VIP!$A$2:$O11839,6,0)</f>
        <v>SI</v>
      </c>
      <c r="L235" s="110" t="s">
        <v>2476</v>
      </c>
      <c r="M235" s="110" t="s">
        <v>2631</v>
      </c>
      <c r="N235" s="106"/>
      <c r="O235" s="104"/>
      <c r="P235" s="104"/>
      <c r="Q235" s="109"/>
    </row>
    <row r="236" spans="1:17" ht="18" x14ac:dyDescent="0.25">
      <c r="A236" s="85" t="str">
        <f>VLOOKUP(E236,'LISTADO ATM'!$A$2:$C$895,3,0)</f>
        <v>NORTE</v>
      </c>
      <c r="B236" s="116"/>
      <c r="C236" s="105"/>
      <c r="D236" s="104"/>
      <c r="E236" s="100">
        <v>282</v>
      </c>
      <c r="F236" s="85" t="str">
        <f>VLOOKUP(E236,VIP!$A$2:$O11430,2,0)</f>
        <v>DRBR282</v>
      </c>
      <c r="G236" s="99" t="str">
        <f>VLOOKUP(E236,'LISTADO ATM'!$A$2:$B$894,2,0)</f>
        <v xml:space="preserve">ATM Autobanco Nibaje </v>
      </c>
      <c r="H236" s="99" t="str">
        <f>VLOOKUP(E236,VIP!$A$2:$O16351,7,FALSE)</f>
        <v>Si</v>
      </c>
      <c r="I236" s="99" t="str">
        <f>VLOOKUP(E236,VIP!$A$2:$O8316,8,FALSE)</f>
        <v>Si</v>
      </c>
      <c r="J236" s="99" t="str">
        <f>VLOOKUP(E236,VIP!$A$2:$O8266,8,FALSE)</f>
        <v>Si</v>
      </c>
      <c r="K236" s="99" t="str">
        <f>VLOOKUP(E236,VIP!$A$2:$O11840,6,0)</f>
        <v>NO</v>
      </c>
      <c r="L236" s="110" t="s">
        <v>2487</v>
      </c>
      <c r="M236" s="110" t="s">
        <v>2631</v>
      </c>
      <c r="N236" s="106"/>
      <c r="O236" s="104"/>
      <c r="P236" s="104"/>
      <c r="Q236" s="109"/>
    </row>
    <row r="237" spans="1:17" ht="18" x14ac:dyDescent="0.25">
      <c r="A237" s="85" t="str">
        <f>VLOOKUP(E237,'LISTADO ATM'!$A$2:$C$895,3,0)</f>
        <v>NORTE</v>
      </c>
      <c r="B237" s="116"/>
      <c r="C237" s="105"/>
      <c r="D237" s="104"/>
      <c r="E237" s="100">
        <v>351</v>
      </c>
      <c r="F237" s="85" t="str">
        <f>VLOOKUP(E237,VIP!$A$2:$O11431,2,0)</f>
        <v>DRBR351</v>
      </c>
      <c r="G237" s="99" t="str">
        <f>VLOOKUP(E237,'LISTADO ATM'!$A$2:$B$894,2,0)</f>
        <v xml:space="preserve">ATM S/M José Luís (Puerto Plata) </v>
      </c>
      <c r="H237" s="99" t="str">
        <f>VLOOKUP(E237,VIP!$A$2:$O16352,7,FALSE)</f>
        <v>Si</v>
      </c>
      <c r="I237" s="99" t="str">
        <f>VLOOKUP(E237,VIP!$A$2:$O8317,8,FALSE)</f>
        <v>Si</v>
      </c>
      <c r="J237" s="99" t="str">
        <f>VLOOKUP(E237,VIP!$A$2:$O8267,8,FALSE)</f>
        <v>Si</v>
      </c>
      <c r="K237" s="99" t="str">
        <f>VLOOKUP(E237,VIP!$A$2:$O11841,6,0)</f>
        <v>NO</v>
      </c>
      <c r="L237" s="110" t="s">
        <v>2476</v>
      </c>
      <c r="M237" s="110" t="s">
        <v>2631</v>
      </c>
      <c r="N237" s="106"/>
      <c r="O237" s="104"/>
      <c r="P237" s="104"/>
      <c r="Q237" s="109"/>
    </row>
    <row r="238" spans="1:17" ht="18" x14ac:dyDescent="0.25">
      <c r="A238" s="85" t="str">
        <f>VLOOKUP(E238,'LISTADO ATM'!$A$2:$C$895,3,0)</f>
        <v>DISTRITO NACIONAL</v>
      </c>
      <c r="B238" s="116"/>
      <c r="C238" s="105"/>
      <c r="D238" s="104"/>
      <c r="E238" s="100">
        <v>378</v>
      </c>
      <c r="F238" s="85" t="str">
        <f>VLOOKUP(E238,VIP!$A$2:$O11432,2,0)</f>
        <v>DRBR378</v>
      </c>
      <c r="G238" s="99" t="str">
        <f>VLOOKUP(E238,'LISTADO ATM'!$A$2:$B$894,2,0)</f>
        <v>ATM UNP Villa Flores</v>
      </c>
      <c r="H238" s="99" t="str">
        <f>VLOOKUP(E238,VIP!$A$2:$O16353,7,FALSE)</f>
        <v>N/A</v>
      </c>
      <c r="I238" s="99" t="str">
        <f>VLOOKUP(E238,VIP!$A$2:$O8318,8,FALSE)</f>
        <v>N/A</v>
      </c>
      <c r="J238" s="99" t="str">
        <f>VLOOKUP(E238,VIP!$A$2:$O8268,8,FALSE)</f>
        <v>N/A</v>
      </c>
      <c r="K238" s="99" t="str">
        <f>VLOOKUP(E238,VIP!$A$2:$O11842,6,0)</f>
        <v>N/A</v>
      </c>
      <c r="L238" s="110" t="s">
        <v>2476</v>
      </c>
      <c r="M238" s="110" t="s">
        <v>2631</v>
      </c>
      <c r="N238" s="106"/>
      <c r="O238" s="104"/>
      <c r="P238" s="104"/>
      <c r="Q238" s="109"/>
    </row>
    <row r="239" spans="1:17" ht="18" x14ac:dyDescent="0.25">
      <c r="A239" s="85" t="str">
        <f>VLOOKUP(E239,'LISTADO ATM'!$A$2:$C$895,3,0)</f>
        <v>NORTE</v>
      </c>
      <c r="B239" s="116"/>
      <c r="C239" s="105"/>
      <c r="D239" s="104"/>
      <c r="E239" s="100">
        <v>396</v>
      </c>
      <c r="F239" s="85" t="str">
        <f>VLOOKUP(E239,VIP!$A$2:$O11433,2,0)</f>
        <v>DRBR396</v>
      </c>
      <c r="G239" s="99" t="str">
        <f>VLOOKUP(E239,'LISTADO ATM'!$A$2:$B$894,2,0)</f>
        <v xml:space="preserve">ATM Oficina Plaza Ulloa (La Fuente) </v>
      </c>
      <c r="H239" s="99" t="str">
        <f>VLOOKUP(E239,VIP!$A$2:$O16354,7,FALSE)</f>
        <v>Si</v>
      </c>
      <c r="I239" s="99" t="str">
        <f>VLOOKUP(E239,VIP!$A$2:$O8319,8,FALSE)</f>
        <v>Si</v>
      </c>
      <c r="J239" s="99" t="str">
        <f>VLOOKUP(E239,VIP!$A$2:$O8269,8,FALSE)</f>
        <v>Si</v>
      </c>
      <c r="K239" s="99" t="str">
        <f>VLOOKUP(E239,VIP!$A$2:$O11843,6,0)</f>
        <v>NO</v>
      </c>
      <c r="L239" s="110" t="s">
        <v>2476</v>
      </c>
      <c r="M239" s="110" t="s">
        <v>2631</v>
      </c>
      <c r="N239" s="106"/>
      <c r="O239" s="104"/>
      <c r="P239" s="104"/>
      <c r="Q239" s="109"/>
    </row>
    <row r="240" spans="1:17" ht="18" x14ac:dyDescent="0.25">
      <c r="A240" s="85" t="str">
        <f>VLOOKUP(E240,'LISTADO ATM'!$A$2:$C$895,3,0)</f>
        <v>DISTRITO NACIONAL</v>
      </c>
      <c r="B240" s="116"/>
      <c r="C240" s="105"/>
      <c r="D240" s="104"/>
      <c r="E240" s="100">
        <v>565</v>
      </c>
      <c r="F240" s="85" t="str">
        <f>VLOOKUP(E240,VIP!$A$2:$O11434,2,0)</f>
        <v>DRBR24H</v>
      </c>
      <c r="G240" s="99" t="str">
        <f>VLOOKUP(E240,'LISTADO ATM'!$A$2:$B$894,2,0)</f>
        <v xml:space="preserve">ATM S/M La Cadena Núñez de Cáceres </v>
      </c>
      <c r="H240" s="99" t="str">
        <f>VLOOKUP(E240,VIP!$A$2:$O16355,7,FALSE)</f>
        <v>Si</v>
      </c>
      <c r="I240" s="99" t="str">
        <f>VLOOKUP(E240,VIP!$A$2:$O8320,8,FALSE)</f>
        <v>Si</v>
      </c>
      <c r="J240" s="99" t="str">
        <f>VLOOKUP(E240,VIP!$A$2:$O8270,8,FALSE)</f>
        <v>Si</v>
      </c>
      <c r="K240" s="99" t="str">
        <f>VLOOKUP(E240,VIP!$A$2:$O11844,6,0)</f>
        <v>NO</v>
      </c>
      <c r="L240" s="110" t="s">
        <v>2476</v>
      </c>
      <c r="M240" s="110" t="s">
        <v>2631</v>
      </c>
      <c r="N240" s="106"/>
      <c r="O240" s="104"/>
      <c r="P240" s="104"/>
      <c r="Q240" s="109"/>
    </row>
  </sheetData>
  <autoFilter ref="A4:Q205">
    <sortState ref="A5:Q240">
      <sortCondition ref="C4:C20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41:B1048576 B1:B31">
    <cfRule type="duplicateValues" dxfId="814" priority="306874"/>
  </conditionalFormatting>
  <conditionalFormatting sqref="B241:B1048576 B5:B31">
    <cfRule type="duplicateValues" dxfId="813" priority="306878"/>
  </conditionalFormatting>
  <conditionalFormatting sqref="B241:B1048576 B1:B31">
    <cfRule type="duplicateValues" dxfId="812" priority="306881"/>
    <cfRule type="duplicateValues" dxfId="811" priority="306882"/>
    <cfRule type="duplicateValues" dxfId="810" priority="306883"/>
  </conditionalFormatting>
  <conditionalFormatting sqref="B241:B1048576 B1:B31">
    <cfRule type="duplicateValues" dxfId="809" priority="306893"/>
    <cfRule type="duplicateValues" dxfId="808" priority="306894"/>
  </conditionalFormatting>
  <conditionalFormatting sqref="B241:B1048576 B5:B31">
    <cfRule type="duplicateValues" dxfId="807" priority="306901"/>
    <cfRule type="duplicateValues" dxfId="806" priority="306902"/>
    <cfRule type="duplicateValues" dxfId="805" priority="306903"/>
  </conditionalFormatting>
  <conditionalFormatting sqref="B241:B1048576">
    <cfRule type="duplicateValues" dxfId="804" priority="980"/>
  </conditionalFormatting>
  <conditionalFormatting sqref="E241:E1048576 E181:E205 E113:E114 E38:E43 E1:E30 E215:E218">
    <cfRule type="duplicateValues" dxfId="803" priority="834"/>
    <cfRule type="duplicateValues" dxfId="802" priority="835"/>
  </conditionalFormatting>
  <conditionalFormatting sqref="E241:E1048576 E181:E205 E113:E114 E38:E43 E5:E30 E215:E218">
    <cfRule type="duplicateValues" dxfId="801" priority="316098"/>
    <cfRule type="duplicateValues" dxfId="800" priority="316099"/>
  </conditionalFormatting>
  <conditionalFormatting sqref="E241:E1048576 E181:E205 E113:E114 E38:E43 E5:E30 E215:E218">
    <cfRule type="duplicateValues" dxfId="799" priority="316106"/>
  </conditionalFormatting>
  <conditionalFormatting sqref="E241:E1048576 E181:E205 E113:E114 E38:E43 E1:E30 E215:E218">
    <cfRule type="duplicateValues" dxfId="798" priority="316110"/>
    <cfRule type="duplicateValues" dxfId="797" priority="316111"/>
    <cfRule type="duplicateValues" dxfId="796" priority="316112"/>
  </conditionalFormatting>
  <conditionalFormatting sqref="E241:E1048576 E181:E205 E113:E114 E38:E43 E5:E30 E215:E218">
    <cfRule type="duplicateValues" dxfId="795" priority="316122"/>
    <cfRule type="duplicateValues" dxfId="794" priority="316123"/>
    <cfRule type="duplicateValues" dxfId="793" priority="316124"/>
  </conditionalFormatting>
  <conditionalFormatting sqref="E241:E1048576 E181:E205 E113:E114 E38:E43 E1:E30 E215:E218">
    <cfRule type="duplicateValues" dxfId="792" priority="316134"/>
  </conditionalFormatting>
  <conditionalFormatting sqref="E12">
    <cfRule type="duplicateValues" dxfId="791" priority="503"/>
    <cfRule type="duplicateValues" dxfId="790" priority="504"/>
  </conditionalFormatting>
  <conditionalFormatting sqref="E12">
    <cfRule type="duplicateValues" dxfId="789" priority="501"/>
    <cfRule type="duplicateValues" dxfId="788" priority="502"/>
  </conditionalFormatting>
  <conditionalFormatting sqref="E12">
    <cfRule type="duplicateValues" dxfId="787" priority="500"/>
  </conditionalFormatting>
  <conditionalFormatting sqref="E12">
    <cfRule type="duplicateValues" dxfId="786" priority="497"/>
    <cfRule type="duplicateValues" dxfId="785" priority="498"/>
    <cfRule type="duplicateValues" dxfId="784" priority="499"/>
  </conditionalFormatting>
  <conditionalFormatting sqref="E12">
    <cfRule type="duplicateValues" dxfId="783" priority="494"/>
    <cfRule type="duplicateValues" dxfId="782" priority="495"/>
    <cfRule type="duplicateValues" dxfId="781" priority="496"/>
  </conditionalFormatting>
  <conditionalFormatting sqref="E12">
    <cfRule type="duplicateValues" dxfId="780" priority="493"/>
  </conditionalFormatting>
  <conditionalFormatting sqref="E12">
    <cfRule type="duplicateValues" dxfId="779" priority="492"/>
  </conditionalFormatting>
  <conditionalFormatting sqref="E12">
    <cfRule type="duplicateValues" dxfId="778" priority="490"/>
    <cfRule type="duplicateValues" dxfId="777" priority="491"/>
  </conditionalFormatting>
  <conditionalFormatting sqref="E12">
    <cfRule type="duplicateValues" dxfId="776" priority="487"/>
    <cfRule type="duplicateValues" dxfId="775" priority="488"/>
    <cfRule type="duplicateValues" dxfId="774" priority="489"/>
  </conditionalFormatting>
  <conditionalFormatting sqref="B12">
    <cfRule type="duplicateValues" dxfId="773" priority="319087"/>
  </conditionalFormatting>
  <conditionalFormatting sqref="B12">
    <cfRule type="duplicateValues" dxfId="772" priority="319088"/>
    <cfRule type="duplicateValues" dxfId="771" priority="319089"/>
    <cfRule type="duplicateValues" dxfId="770" priority="319090"/>
  </conditionalFormatting>
  <conditionalFormatting sqref="B12">
    <cfRule type="duplicateValues" dxfId="769" priority="319091"/>
    <cfRule type="duplicateValues" dxfId="768" priority="319092"/>
  </conditionalFormatting>
  <conditionalFormatting sqref="E29:E31">
    <cfRule type="duplicateValues" dxfId="767" priority="455"/>
    <cfRule type="duplicateValues" dxfId="766" priority="456"/>
  </conditionalFormatting>
  <conditionalFormatting sqref="E29:E31">
    <cfRule type="duplicateValues" dxfId="765" priority="454"/>
  </conditionalFormatting>
  <conditionalFormatting sqref="E29:E31">
    <cfRule type="duplicateValues" dxfId="764" priority="451"/>
    <cfRule type="duplicateValues" dxfId="763" priority="452"/>
    <cfRule type="duplicateValues" dxfId="762" priority="453"/>
  </conditionalFormatting>
  <conditionalFormatting sqref="B32:B37">
    <cfRule type="duplicateValues" dxfId="761" priority="450"/>
  </conditionalFormatting>
  <conditionalFormatting sqref="B32:B37">
    <cfRule type="duplicateValues" dxfId="760" priority="449"/>
  </conditionalFormatting>
  <conditionalFormatting sqref="B32:B37">
    <cfRule type="duplicateValues" dxfId="759" priority="446"/>
    <cfRule type="duplicateValues" dxfId="758" priority="447"/>
    <cfRule type="duplicateValues" dxfId="757" priority="448"/>
  </conditionalFormatting>
  <conditionalFormatting sqref="B32:B37">
    <cfRule type="duplicateValues" dxfId="756" priority="444"/>
    <cfRule type="duplicateValues" dxfId="755" priority="445"/>
  </conditionalFormatting>
  <conditionalFormatting sqref="B32:B37">
    <cfRule type="duplicateValues" dxfId="754" priority="441"/>
    <cfRule type="duplicateValues" dxfId="753" priority="442"/>
    <cfRule type="duplicateValues" dxfId="752" priority="443"/>
  </conditionalFormatting>
  <conditionalFormatting sqref="B32:B37">
    <cfRule type="duplicateValues" dxfId="751" priority="440"/>
  </conditionalFormatting>
  <conditionalFormatting sqref="B32:B37">
    <cfRule type="duplicateValues" dxfId="750" priority="439"/>
  </conditionalFormatting>
  <conditionalFormatting sqref="B32:B37">
    <cfRule type="duplicateValues" dxfId="749" priority="436"/>
    <cfRule type="duplicateValues" dxfId="748" priority="437"/>
    <cfRule type="duplicateValues" dxfId="747" priority="438"/>
  </conditionalFormatting>
  <conditionalFormatting sqref="B32:B37">
    <cfRule type="duplicateValues" dxfId="746" priority="434"/>
    <cfRule type="duplicateValues" dxfId="745" priority="435"/>
  </conditionalFormatting>
  <conditionalFormatting sqref="E32:E43">
    <cfRule type="duplicateValues" dxfId="744" priority="432"/>
    <cfRule type="duplicateValues" dxfId="743" priority="433"/>
  </conditionalFormatting>
  <conditionalFormatting sqref="E32:E43">
    <cfRule type="duplicateValues" dxfId="742" priority="431"/>
  </conditionalFormatting>
  <conditionalFormatting sqref="E32:E43">
    <cfRule type="duplicateValues" dxfId="741" priority="428"/>
    <cfRule type="duplicateValues" dxfId="740" priority="429"/>
    <cfRule type="duplicateValues" dxfId="739" priority="430"/>
  </conditionalFormatting>
  <conditionalFormatting sqref="E241:E1048576 E181:E205 E113:E114 E1:E43 E215:E218">
    <cfRule type="duplicateValues" dxfId="738" priority="427"/>
  </conditionalFormatting>
  <conditionalFormatting sqref="B38:B43">
    <cfRule type="duplicateValues" dxfId="737" priority="426"/>
  </conditionalFormatting>
  <conditionalFormatting sqref="B38:B43">
    <cfRule type="duplicateValues" dxfId="736" priority="425"/>
  </conditionalFormatting>
  <conditionalFormatting sqref="B38:B43">
    <cfRule type="duplicateValues" dxfId="735" priority="422"/>
    <cfRule type="duplicateValues" dxfId="734" priority="423"/>
    <cfRule type="duplicateValues" dxfId="733" priority="424"/>
  </conditionalFormatting>
  <conditionalFormatting sqref="B38:B43">
    <cfRule type="duplicateValues" dxfId="732" priority="420"/>
    <cfRule type="duplicateValues" dxfId="731" priority="421"/>
  </conditionalFormatting>
  <conditionalFormatting sqref="B38:B43">
    <cfRule type="duplicateValues" dxfId="730" priority="417"/>
    <cfRule type="duplicateValues" dxfId="729" priority="418"/>
    <cfRule type="duplicateValues" dxfId="728" priority="419"/>
  </conditionalFormatting>
  <conditionalFormatting sqref="B38:B43">
    <cfRule type="duplicateValues" dxfId="727" priority="416"/>
  </conditionalFormatting>
  <conditionalFormatting sqref="B38:B43">
    <cfRule type="duplicateValues" dxfId="726" priority="415"/>
  </conditionalFormatting>
  <conditionalFormatting sqref="B38:B43">
    <cfRule type="duplicateValues" dxfId="725" priority="412"/>
    <cfRule type="duplicateValues" dxfId="724" priority="413"/>
    <cfRule type="duplicateValues" dxfId="723" priority="414"/>
  </conditionalFormatting>
  <conditionalFormatting sqref="B38:B43">
    <cfRule type="duplicateValues" dxfId="722" priority="410"/>
    <cfRule type="duplicateValues" dxfId="721" priority="411"/>
  </conditionalFormatting>
  <conditionalFormatting sqref="E44:E49">
    <cfRule type="duplicateValues" dxfId="720" priority="319553"/>
    <cfRule type="duplicateValues" dxfId="719" priority="319554"/>
  </conditionalFormatting>
  <conditionalFormatting sqref="E44:E49">
    <cfRule type="duplicateValues" dxfId="718" priority="319555"/>
  </conditionalFormatting>
  <conditionalFormatting sqref="E44:E49">
    <cfRule type="duplicateValues" dxfId="717" priority="319556"/>
    <cfRule type="duplicateValues" dxfId="716" priority="319557"/>
    <cfRule type="duplicateValues" dxfId="715" priority="319558"/>
  </conditionalFormatting>
  <conditionalFormatting sqref="B44:B49">
    <cfRule type="duplicateValues" dxfId="714" priority="319559"/>
  </conditionalFormatting>
  <conditionalFormatting sqref="B44:B49">
    <cfRule type="duplicateValues" dxfId="713" priority="319560"/>
    <cfRule type="duplicateValues" dxfId="712" priority="319561"/>
    <cfRule type="duplicateValues" dxfId="711" priority="319562"/>
  </conditionalFormatting>
  <conditionalFormatting sqref="B44:B49">
    <cfRule type="duplicateValues" dxfId="710" priority="319563"/>
    <cfRule type="duplicateValues" dxfId="709" priority="319564"/>
  </conditionalFormatting>
  <conditionalFormatting sqref="E241:E1048576 E181:E205 E113:E114 E1:E49 E215:E218">
    <cfRule type="duplicateValues" dxfId="708" priority="372"/>
    <cfRule type="duplicateValues" dxfId="707" priority="373"/>
  </conditionalFormatting>
  <conditionalFormatting sqref="E71:E74">
    <cfRule type="duplicateValues" dxfId="706" priority="356"/>
    <cfRule type="duplicateValues" dxfId="705" priority="357"/>
  </conditionalFormatting>
  <conditionalFormatting sqref="E71:E74">
    <cfRule type="duplicateValues" dxfId="704" priority="355"/>
  </conditionalFormatting>
  <conditionalFormatting sqref="E71:E74">
    <cfRule type="duplicateValues" dxfId="703" priority="352"/>
    <cfRule type="duplicateValues" dxfId="702" priority="353"/>
    <cfRule type="duplicateValues" dxfId="701" priority="354"/>
  </conditionalFormatting>
  <conditionalFormatting sqref="B71:B74">
    <cfRule type="duplicateValues" dxfId="700" priority="351"/>
  </conditionalFormatting>
  <conditionalFormatting sqref="B71:B74">
    <cfRule type="duplicateValues" dxfId="699" priority="348"/>
    <cfRule type="duplicateValues" dxfId="698" priority="349"/>
    <cfRule type="duplicateValues" dxfId="697" priority="350"/>
  </conditionalFormatting>
  <conditionalFormatting sqref="B71:B74">
    <cfRule type="duplicateValues" dxfId="696" priority="346"/>
    <cfRule type="duplicateValues" dxfId="695" priority="347"/>
  </conditionalFormatting>
  <conditionalFormatting sqref="E71:E74">
    <cfRule type="duplicateValues" dxfId="694" priority="344"/>
    <cfRule type="duplicateValues" dxfId="693" priority="345"/>
  </conditionalFormatting>
  <conditionalFormatting sqref="E75:E100">
    <cfRule type="duplicateValues" dxfId="692" priority="342"/>
    <cfRule type="duplicateValues" dxfId="691" priority="343"/>
  </conditionalFormatting>
  <conditionalFormatting sqref="E75:E100">
    <cfRule type="duplicateValues" dxfId="690" priority="341"/>
  </conditionalFormatting>
  <conditionalFormatting sqref="E75:E100">
    <cfRule type="duplicateValues" dxfId="689" priority="338"/>
    <cfRule type="duplicateValues" dxfId="688" priority="339"/>
    <cfRule type="duplicateValues" dxfId="687" priority="340"/>
  </conditionalFormatting>
  <conditionalFormatting sqref="B75:B100">
    <cfRule type="duplicateValues" dxfId="686" priority="337"/>
  </conditionalFormatting>
  <conditionalFormatting sqref="B75:B100">
    <cfRule type="duplicateValues" dxfId="685" priority="334"/>
    <cfRule type="duplicateValues" dxfId="684" priority="335"/>
    <cfRule type="duplicateValues" dxfId="683" priority="336"/>
  </conditionalFormatting>
  <conditionalFormatting sqref="B75:B100">
    <cfRule type="duplicateValues" dxfId="682" priority="332"/>
    <cfRule type="duplicateValues" dxfId="681" priority="333"/>
  </conditionalFormatting>
  <conditionalFormatting sqref="E75:E100">
    <cfRule type="duplicateValues" dxfId="680" priority="330"/>
    <cfRule type="duplicateValues" dxfId="679" priority="331"/>
  </conditionalFormatting>
  <conditionalFormatting sqref="E241:E1048576 E181:E205 E113:E114 E1:E100 E215:E218">
    <cfRule type="duplicateValues" dxfId="678" priority="329"/>
  </conditionalFormatting>
  <conditionalFormatting sqref="B101:B104">
    <cfRule type="duplicateValues" dxfId="677" priority="322"/>
  </conditionalFormatting>
  <conditionalFormatting sqref="B101:B104">
    <cfRule type="duplicateValues" dxfId="676" priority="319"/>
    <cfRule type="duplicateValues" dxfId="675" priority="320"/>
    <cfRule type="duplicateValues" dxfId="674" priority="321"/>
  </conditionalFormatting>
  <conditionalFormatting sqref="B101:B104">
    <cfRule type="duplicateValues" dxfId="673" priority="317"/>
    <cfRule type="duplicateValues" dxfId="672" priority="318"/>
  </conditionalFormatting>
  <conditionalFormatting sqref="E108">
    <cfRule type="duplicateValues" dxfId="671" priority="297"/>
    <cfRule type="duplicateValues" dxfId="670" priority="298"/>
  </conditionalFormatting>
  <conditionalFormatting sqref="E108">
    <cfRule type="duplicateValues" dxfId="669" priority="296"/>
  </conditionalFormatting>
  <conditionalFormatting sqref="E108">
    <cfRule type="duplicateValues" dxfId="668" priority="293"/>
    <cfRule type="duplicateValues" dxfId="667" priority="294"/>
    <cfRule type="duplicateValues" dxfId="666" priority="295"/>
  </conditionalFormatting>
  <conditionalFormatting sqref="E108">
    <cfRule type="duplicateValues" dxfId="665" priority="291"/>
    <cfRule type="duplicateValues" dxfId="664" priority="292"/>
  </conditionalFormatting>
  <conditionalFormatting sqref="E108">
    <cfRule type="duplicateValues" dxfId="663" priority="290"/>
  </conditionalFormatting>
  <conditionalFormatting sqref="B108">
    <cfRule type="duplicateValues" dxfId="662" priority="289"/>
  </conditionalFormatting>
  <conditionalFormatting sqref="B108">
    <cfRule type="duplicateValues" dxfId="661" priority="286"/>
    <cfRule type="duplicateValues" dxfId="660" priority="287"/>
    <cfRule type="duplicateValues" dxfId="659" priority="288"/>
  </conditionalFormatting>
  <conditionalFormatting sqref="B108">
    <cfRule type="duplicateValues" dxfId="658" priority="284"/>
    <cfRule type="duplicateValues" dxfId="657" priority="285"/>
  </conditionalFormatting>
  <conditionalFormatting sqref="B109 B111:B112">
    <cfRule type="duplicateValues" dxfId="656" priority="283"/>
  </conditionalFormatting>
  <conditionalFormatting sqref="B109 B111:B112">
    <cfRule type="duplicateValues" dxfId="655" priority="280"/>
    <cfRule type="duplicateValues" dxfId="654" priority="281"/>
    <cfRule type="duplicateValues" dxfId="653" priority="282"/>
  </conditionalFormatting>
  <conditionalFormatting sqref="B109 B111:B112">
    <cfRule type="duplicateValues" dxfId="652" priority="278"/>
    <cfRule type="duplicateValues" dxfId="651" priority="279"/>
  </conditionalFormatting>
  <conditionalFormatting sqref="E241:E1048576 E181:E205 E1:E114 E215:E218">
    <cfRule type="duplicateValues" dxfId="650" priority="262"/>
  </conditionalFormatting>
  <conditionalFormatting sqref="B13:B31">
    <cfRule type="duplicateValues" dxfId="649" priority="319814"/>
  </conditionalFormatting>
  <conditionalFormatting sqref="B13:B31">
    <cfRule type="duplicateValues" dxfId="648" priority="319816"/>
    <cfRule type="duplicateValues" dxfId="647" priority="319817"/>
    <cfRule type="duplicateValues" dxfId="646" priority="319818"/>
  </conditionalFormatting>
  <conditionalFormatting sqref="B13:B31">
    <cfRule type="duplicateValues" dxfId="645" priority="319822"/>
    <cfRule type="duplicateValues" dxfId="644" priority="319823"/>
  </conditionalFormatting>
  <conditionalFormatting sqref="E13:E28">
    <cfRule type="duplicateValues" dxfId="643" priority="319826"/>
    <cfRule type="duplicateValues" dxfId="642" priority="319827"/>
  </conditionalFormatting>
  <conditionalFormatting sqref="E13:E28">
    <cfRule type="duplicateValues" dxfId="641" priority="319830"/>
  </conditionalFormatting>
  <conditionalFormatting sqref="E13:E28">
    <cfRule type="duplicateValues" dxfId="640" priority="319832"/>
    <cfRule type="duplicateValues" dxfId="639" priority="319833"/>
    <cfRule type="duplicateValues" dxfId="638" priority="319834"/>
  </conditionalFormatting>
  <conditionalFormatting sqref="B5:B11">
    <cfRule type="duplicateValues" dxfId="637" priority="320221"/>
  </conditionalFormatting>
  <conditionalFormatting sqref="B5:B11">
    <cfRule type="duplicateValues" dxfId="636" priority="320223"/>
    <cfRule type="duplicateValues" dxfId="635" priority="320224"/>
    <cfRule type="duplicateValues" dxfId="634" priority="320225"/>
  </conditionalFormatting>
  <conditionalFormatting sqref="B5:B11">
    <cfRule type="duplicateValues" dxfId="633" priority="320229"/>
    <cfRule type="duplicateValues" dxfId="632" priority="320230"/>
  </conditionalFormatting>
  <conditionalFormatting sqref="E5:E11">
    <cfRule type="duplicateValues" dxfId="631" priority="320233"/>
    <cfRule type="duplicateValues" dxfId="630" priority="320234"/>
  </conditionalFormatting>
  <conditionalFormatting sqref="E5:E11">
    <cfRule type="duplicateValues" dxfId="629" priority="320237"/>
  </conditionalFormatting>
  <conditionalFormatting sqref="E5:E11">
    <cfRule type="duplicateValues" dxfId="628" priority="320239"/>
    <cfRule type="duplicateValues" dxfId="627" priority="320240"/>
    <cfRule type="duplicateValues" dxfId="626" priority="320241"/>
  </conditionalFormatting>
  <conditionalFormatting sqref="E5:E30">
    <cfRule type="duplicateValues" dxfId="625" priority="320245"/>
  </conditionalFormatting>
  <conditionalFormatting sqref="E5:E30">
    <cfRule type="duplicateValues" dxfId="624" priority="320247"/>
    <cfRule type="duplicateValues" dxfId="623" priority="320248"/>
  </conditionalFormatting>
  <conditionalFormatting sqref="E5:E30">
    <cfRule type="duplicateValues" dxfId="622" priority="320251"/>
    <cfRule type="duplicateValues" dxfId="621" priority="320252"/>
    <cfRule type="duplicateValues" dxfId="620" priority="320253"/>
  </conditionalFormatting>
  <conditionalFormatting sqref="B110">
    <cfRule type="duplicateValues" dxfId="619" priority="320338"/>
  </conditionalFormatting>
  <conditionalFormatting sqref="B110">
    <cfRule type="duplicateValues" dxfId="618" priority="320339"/>
    <cfRule type="duplicateValues" dxfId="617" priority="320340"/>
    <cfRule type="duplicateValues" dxfId="616" priority="320341"/>
  </conditionalFormatting>
  <conditionalFormatting sqref="B110">
    <cfRule type="duplicateValues" dxfId="615" priority="320342"/>
    <cfRule type="duplicateValues" dxfId="614" priority="320343"/>
  </conditionalFormatting>
  <conditionalFormatting sqref="E109:E112">
    <cfRule type="duplicateValues" dxfId="613" priority="320344"/>
    <cfRule type="duplicateValues" dxfId="612" priority="320345"/>
  </conditionalFormatting>
  <conditionalFormatting sqref="E109:E112">
    <cfRule type="duplicateValues" dxfId="611" priority="320348"/>
  </conditionalFormatting>
  <conditionalFormatting sqref="E109:E112">
    <cfRule type="duplicateValues" dxfId="610" priority="320350"/>
    <cfRule type="duplicateValues" dxfId="609" priority="320351"/>
    <cfRule type="duplicateValues" dxfId="608" priority="320352"/>
  </conditionalFormatting>
  <conditionalFormatting sqref="E115:E116">
    <cfRule type="duplicateValues" dxfId="607" priority="320525"/>
    <cfRule type="duplicateValues" dxfId="606" priority="320526"/>
  </conditionalFormatting>
  <conditionalFormatting sqref="E115:E116">
    <cfRule type="duplicateValues" dxfId="605" priority="320527"/>
  </conditionalFormatting>
  <conditionalFormatting sqref="E115:E116">
    <cfRule type="duplicateValues" dxfId="604" priority="320528"/>
    <cfRule type="duplicateValues" dxfId="603" priority="320529"/>
    <cfRule type="duplicateValues" dxfId="602" priority="320530"/>
  </conditionalFormatting>
  <conditionalFormatting sqref="B115:B116">
    <cfRule type="duplicateValues" dxfId="601" priority="320531"/>
  </conditionalFormatting>
  <conditionalFormatting sqref="B115:B116">
    <cfRule type="duplicateValues" dxfId="600" priority="320532"/>
    <cfRule type="duplicateValues" dxfId="599" priority="320533"/>
    <cfRule type="duplicateValues" dxfId="598" priority="320534"/>
  </conditionalFormatting>
  <conditionalFormatting sqref="B115:B116">
    <cfRule type="duplicateValues" dxfId="597" priority="320535"/>
    <cfRule type="duplicateValues" dxfId="596" priority="320536"/>
  </conditionalFormatting>
  <conditionalFormatting sqref="B113:B114">
    <cfRule type="duplicateValues" dxfId="595" priority="320609"/>
  </conditionalFormatting>
  <conditionalFormatting sqref="B113:B114">
    <cfRule type="duplicateValues" dxfId="594" priority="320611"/>
    <cfRule type="duplicateValues" dxfId="593" priority="320612"/>
    <cfRule type="duplicateValues" dxfId="592" priority="320613"/>
  </conditionalFormatting>
  <conditionalFormatting sqref="B113:B114">
    <cfRule type="duplicateValues" dxfId="591" priority="320617"/>
    <cfRule type="duplicateValues" dxfId="590" priority="320618"/>
  </conditionalFormatting>
  <conditionalFormatting sqref="B117:B120">
    <cfRule type="duplicateValues" dxfId="589" priority="223"/>
  </conditionalFormatting>
  <conditionalFormatting sqref="B117:B120">
    <cfRule type="duplicateValues" dxfId="588" priority="220"/>
    <cfRule type="duplicateValues" dxfId="587" priority="221"/>
    <cfRule type="duplicateValues" dxfId="586" priority="222"/>
  </conditionalFormatting>
  <conditionalFormatting sqref="B117:B120">
    <cfRule type="duplicateValues" dxfId="585" priority="218"/>
    <cfRule type="duplicateValues" dxfId="584" priority="219"/>
  </conditionalFormatting>
  <conditionalFormatting sqref="E117:E119">
    <cfRule type="duplicateValues" dxfId="583" priority="216"/>
    <cfRule type="duplicateValues" dxfId="582" priority="217"/>
  </conditionalFormatting>
  <conditionalFormatting sqref="E117:E119">
    <cfRule type="duplicateValues" dxfId="581" priority="215"/>
  </conditionalFormatting>
  <conditionalFormatting sqref="E117:E119">
    <cfRule type="duplicateValues" dxfId="580" priority="212"/>
    <cfRule type="duplicateValues" dxfId="579" priority="213"/>
    <cfRule type="duplicateValues" dxfId="578" priority="214"/>
  </conditionalFormatting>
  <conditionalFormatting sqref="E105:E107">
    <cfRule type="duplicateValues" dxfId="577" priority="320684"/>
    <cfRule type="duplicateValues" dxfId="576" priority="320685"/>
  </conditionalFormatting>
  <conditionalFormatting sqref="E105:E107">
    <cfRule type="duplicateValues" dxfId="575" priority="320686"/>
  </conditionalFormatting>
  <conditionalFormatting sqref="E105:E107">
    <cfRule type="duplicateValues" dxfId="574" priority="320687"/>
    <cfRule type="duplicateValues" dxfId="573" priority="320688"/>
    <cfRule type="duplicateValues" dxfId="572" priority="320689"/>
  </conditionalFormatting>
  <conditionalFormatting sqref="B105:B107">
    <cfRule type="duplicateValues" dxfId="571" priority="320690"/>
  </conditionalFormatting>
  <conditionalFormatting sqref="B105:B107">
    <cfRule type="duplicateValues" dxfId="570" priority="320691"/>
    <cfRule type="duplicateValues" dxfId="569" priority="320692"/>
    <cfRule type="duplicateValues" dxfId="568" priority="320693"/>
  </conditionalFormatting>
  <conditionalFormatting sqref="B105:B107">
    <cfRule type="duplicateValues" dxfId="567" priority="320694"/>
    <cfRule type="duplicateValues" dxfId="566" priority="320695"/>
  </conditionalFormatting>
  <conditionalFormatting sqref="E101:E114">
    <cfRule type="duplicateValues" dxfId="565" priority="320707"/>
    <cfRule type="duplicateValues" dxfId="564" priority="320708"/>
  </conditionalFormatting>
  <conditionalFormatting sqref="E101:E114">
    <cfRule type="duplicateValues" dxfId="563" priority="320711"/>
  </conditionalFormatting>
  <conditionalFormatting sqref="E101:E114">
    <cfRule type="duplicateValues" dxfId="562" priority="320713"/>
    <cfRule type="duplicateValues" dxfId="561" priority="320714"/>
    <cfRule type="duplicateValues" dxfId="560" priority="320715"/>
  </conditionalFormatting>
  <conditionalFormatting sqref="B121:B136">
    <cfRule type="duplicateValues" dxfId="559" priority="211"/>
  </conditionalFormatting>
  <conditionalFormatting sqref="B121:B136">
    <cfRule type="duplicateValues" dxfId="558" priority="208"/>
    <cfRule type="duplicateValues" dxfId="557" priority="209"/>
    <cfRule type="duplicateValues" dxfId="556" priority="210"/>
  </conditionalFormatting>
  <conditionalFormatting sqref="B121:B136">
    <cfRule type="duplicateValues" dxfId="555" priority="206"/>
    <cfRule type="duplicateValues" dxfId="554" priority="207"/>
  </conditionalFormatting>
  <conditionalFormatting sqref="E120:E135">
    <cfRule type="duplicateValues" dxfId="553" priority="204"/>
    <cfRule type="duplicateValues" dxfId="552" priority="205"/>
  </conditionalFormatting>
  <conditionalFormatting sqref="E120:E135">
    <cfRule type="duplicateValues" dxfId="551" priority="203"/>
  </conditionalFormatting>
  <conditionalFormatting sqref="E120:E135">
    <cfRule type="duplicateValues" dxfId="550" priority="200"/>
    <cfRule type="duplicateValues" dxfId="549" priority="201"/>
    <cfRule type="duplicateValues" dxfId="548" priority="202"/>
  </conditionalFormatting>
  <conditionalFormatting sqref="E177:E205">
    <cfRule type="duplicateValues" dxfId="547" priority="186"/>
    <cfRule type="duplicateValues" dxfId="546" priority="187"/>
  </conditionalFormatting>
  <conditionalFormatting sqref="E177:E205">
    <cfRule type="duplicateValues" dxfId="545" priority="185"/>
  </conditionalFormatting>
  <conditionalFormatting sqref="E177:E205">
    <cfRule type="duplicateValues" dxfId="544" priority="182"/>
    <cfRule type="duplicateValues" dxfId="543" priority="183"/>
    <cfRule type="duplicateValues" dxfId="542" priority="184"/>
  </conditionalFormatting>
  <conditionalFormatting sqref="B177:B180">
    <cfRule type="duplicateValues" dxfId="541" priority="181"/>
  </conditionalFormatting>
  <conditionalFormatting sqref="B177:B180">
    <cfRule type="duplicateValues" dxfId="540" priority="178"/>
    <cfRule type="duplicateValues" dxfId="539" priority="179"/>
    <cfRule type="duplicateValues" dxfId="538" priority="180"/>
  </conditionalFormatting>
  <conditionalFormatting sqref="B177:B180">
    <cfRule type="duplicateValues" dxfId="537" priority="176"/>
    <cfRule type="duplicateValues" dxfId="536" priority="177"/>
  </conditionalFormatting>
  <conditionalFormatting sqref="B181:B205">
    <cfRule type="duplicateValues" dxfId="535" priority="175"/>
  </conditionalFormatting>
  <conditionalFormatting sqref="B181:B205">
    <cfRule type="duplicateValues" dxfId="534" priority="172"/>
    <cfRule type="duplicateValues" dxfId="533" priority="173"/>
    <cfRule type="duplicateValues" dxfId="532" priority="174"/>
  </conditionalFormatting>
  <conditionalFormatting sqref="B181:B205">
    <cfRule type="duplicateValues" dxfId="531" priority="170"/>
    <cfRule type="duplicateValues" dxfId="530" priority="171"/>
  </conditionalFormatting>
  <conditionalFormatting sqref="B137:B176">
    <cfRule type="duplicateValues" dxfId="529" priority="320771"/>
  </conditionalFormatting>
  <conditionalFormatting sqref="B137:B176">
    <cfRule type="duplicateValues" dxfId="528" priority="320773"/>
    <cfRule type="duplicateValues" dxfId="527" priority="320774"/>
    <cfRule type="duplicateValues" dxfId="526" priority="320775"/>
  </conditionalFormatting>
  <conditionalFormatting sqref="B137:B176">
    <cfRule type="duplicateValues" dxfId="525" priority="320779"/>
    <cfRule type="duplicateValues" dxfId="524" priority="320780"/>
  </conditionalFormatting>
  <conditionalFormatting sqref="E136:E176">
    <cfRule type="duplicateValues" dxfId="523" priority="320783"/>
    <cfRule type="duplicateValues" dxfId="522" priority="320784"/>
  </conditionalFormatting>
  <conditionalFormatting sqref="E136:E176">
    <cfRule type="duplicateValues" dxfId="521" priority="320787"/>
  </conditionalFormatting>
  <conditionalFormatting sqref="E136:E176">
    <cfRule type="duplicateValues" dxfId="520" priority="320789"/>
    <cfRule type="duplicateValues" dxfId="519" priority="320790"/>
    <cfRule type="duplicateValues" dxfId="518" priority="320791"/>
  </conditionalFormatting>
  <conditionalFormatting sqref="E206:E214">
    <cfRule type="duplicateValues" dxfId="517" priority="168"/>
    <cfRule type="duplicateValues" dxfId="516" priority="169"/>
  </conditionalFormatting>
  <conditionalFormatting sqref="E206:E214">
    <cfRule type="duplicateValues" dxfId="515" priority="166"/>
    <cfRule type="duplicateValues" dxfId="514" priority="167"/>
  </conditionalFormatting>
  <conditionalFormatting sqref="E206:E214">
    <cfRule type="duplicateValues" dxfId="513" priority="165"/>
  </conditionalFormatting>
  <conditionalFormatting sqref="E206:E214">
    <cfRule type="duplicateValues" dxfId="512" priority="162"/>
    <cfRule type="duplicateValues" dxfId="511" priority="163"/>
    <cfRule type="duplicateValues" dxfId="510" priority="164"/>
  </conditionalFormatting>
  <conditionalFormatting sqref="E206:E214">
    <cfRule type="duplicateValues" dxfId="509" priority="159"/>
    <cfRule type="duplicateValues" dxfId="508" priority="160"/>
    <cfRule type="duplicateValues" dxfId="507" priority="161"/>
  </conditionalFormatting>
  <conditionalFormatting sqref="E206:E214">
    <cfRule type="duplicateValues" dxfId="506" priority="158"/>
  </conditionalFormatting>
  <conditionalFormatting sqref="E206:E214">
    <cfRule type="duplicateValues" dxfId="505" priority="157"/>
  </conditionalFormatting>
  <conditionalFormatting sqref="E206:E214">
    <cfRule type="duplicateValues" dxfId="504" priority="155"/>
    <cfRule type="duplicateValues" dxfId="503" priority="156"/>
  </conditionalFormatting>
  <conditionalFormatting sqref="E206:E214">
    <cfRule type="duplicateValues" dxfId="502" priority="154"/>
  </conditionalFormatting>
  <conditionalFormatting sqref="E206:E214">
    <cfRule type="duplicateValues" dxfId="501" priority="153"/>
  </conditionalFormatting>
  <conditionalFormatting sqref="E206:E214">
    <cfRule type="duplicateValues" dxfId="500" priority="151"/>
    <cfRule type="duplicateValues" dxfId="499" priority="152"/>
  </conditionalFormatting>
  <conditionalFormatting sqref="E206:E214">
    <cfRule type="duplicateValues" dxfId="498" priority="150"/>
  </conditionalFormatting>
  <conditionalFormatting sqref="E206:E214">
    <cfRule type="duplicateValues" dxfId="497" priority="147"/>
    <cfRule type="duplicateValues" dxfId="496" priority="148"/>
    <cfRule type="duplicateValues" dxfId="495" priority="149"/>
  </conditionalFormatting>
  <conditionalFormatting sqref="B206:B214">
    <cfRule type="duplicateValues" dxfId="494" priority="146"/>
  </conditionalFormatting>
  <conditionalFormatting sqref="B206:B214">
    <cfRule type="duplicateValues" dxfId="493" priority="143"/>
    <cfRule type="duplicateValues" dxfId="492" priority="144"/>
    <cfRule type="duplicateValues" dxfId="491" priority="145"/>
  </conditionalFormatting>
  <conditionalFormatting sqref="B206:B214">
    <cfRule type="duplicateValues" dxfId="490" priority="141"/>
    <cfRule type="duplicateValues" dxfId="489" priority="142"/>
  </conditionalFormatting>
  <conditionalFormatting sqref="E241:E1048576 E1:E218">
    <cfRule type="duplicateValues" dxfId="488" priority="140"/>
  </conditionalFormatting>
  <conditionalFormatting sqref="E50:E70">
    <cfRule type="duplicateValues" dxfId="487" priority="320859"/>
    <cfRule type="duplicateValues" dxfId="486" priority="320860"/>
  </conditionalFormatting>
  <conditionalFormatting sqref="E50:E70">
    <cfRule type="duplicateValues" dxfId="485" priority="320863"/>
  </conditionalFormatting>
  <conditionalFormatting sqref="E50:E70">
    <cfRule type="duplicateValues" dxfId="484" priority="320865"/>
    <cfRule type="duplicateValues" dxfId="483" priority="320866"/>
    <cfRule type="duplicateValues" dxfId="482" priority="320867"/>
  </conditionalFormatting>
  <conditionalFormatting sqref="B50:B70">
    <cfRule type="duplicateValues" dxfId="481" priority="320871"/>
  </conditionalFormatting>
  <conditionalFormatting sqref="B50:B70">
    <cfRule type="duplicateValues" dxfId="480" priority="320873"/>
    <cfRule type="duplicateValues" dxfId="479" priority="320874"/>
    <cfRule type="duplicateValues" dxfId="478" priority="320875"/>
  </conditionalFormatting>
  <conditionalFormatting sqref="B50:B70">
    <cfRule type="duplicateValues" dxfId="477" priority="320879"/>
    <cfRule type="duplicateValues" dxfId="476" priority="320880"/>
  </conditionalFormatting>
  <conditionalFormatting sqref="B215:B218">
    <cfRule type="duplicateValues" dxfId="475" priority="139"/>
  </conditionalFormatting>
  <conditionalFormatting sqref="B215:B218">
    <cfRule type="duplicateValues" dxfId="474" priority="136"/>
    <cfRule type="duplicateValues" dxfId="473" priority="137"/>
    <cfRule type="duplicateValues" dxfId="472" priority="138"/>
  </conditionalFormatting>
  <conditionalFormatting sqref="B215:B218">
    <cfRule type="duplicateValues" dxfId="471" priority="134"/>
    <cfRule type="duplicateValues" dxfId="470" priority="135"/>
  </conditionalFormatting>
  <conditionalFormatting sqref="E215:E218">
    <cfRule type="duplicateValues" dxfId="469" priority="132"/>
    <cfRule type="duplicateValues" dxfId="468" priority="133"/>
  </conditionalFormatting>
  <conditionalFormatting sqref="E215:E218">
    <cfRule type="duplicateValues" dxfId="467" priority="130"/>
    <cfRule type="duplicateValues" dxfId="466" priority="131"/>
  </conditionalFormatting>
  <conditionalFormatting sqref="E215:E218">
    <cfRule type="duplicateValues" dxfId="465" priority="129"/>
  </conditionalFormatting>
  <conditionalFormatting sqref="E215:E218">
    <cfRule type="duplicateValues" dxfId="464" priority="126"/>
    <cfRule type="duplicateValues" dxfId="463" priority="127"/>
    <cfRule type="duplicateValues" dxfId="462" priority="128"/>
  </conditionalFormatting>
  <conditionalFormatting sqref="E215:E218">
    <cfRule type="duplicateValues" dxfId="461" priority="123"/>
    <cfRule type="duplicateValues" dxfId="460" priority="124"/>
    <cfRule type="duplicateValues" dxfId="459" priority="125"/>
  </conditionalFormatting>
  <conditionalFormatting sqref="E215:E218">
    <cfRule type="duplicateValues" dxfId="458" priority="122"/>
  </conditionalFormatting>
  <conditionalFormatting sqref="E215:E218">
    <cfRule type="duplicateValues" dxfId="457" priority="121"/>
  </conditionalFormatting>
  <conditionalFormatting sqref="E215:E218">
    <cfRule type="duplicateValues" dxfId="456" priority="119"/>
    <cfRule type="duplicateValues" dxfId="455" priority="120"/>
  </conditionalFormatting>
  <conditionalFormatting sqref="E215:E218">
    <cfRule type="duplicateValues" dxfId="454" priority="118"/>
  </conditionalFormatting>
  <conditionalFormatting sqref="E215:E218">
    <cfRule type="duplicateValues" dxfId="453" priority="117"/>
  </conditionalFormatting>
  <conditionalFormatting sqref="E215:E218">
    <cfRule type="duplicateValues" dxfId="452" priority="115"/>
    <cfRule type="duplicateValues" dxfId="451" priority="116"/>
  </conditionalFormatting>
  <conditionalFormatting sqref="E215:E218">
    <cfRule type="duplicateValues" dxfId="450" priority="114"/>
  </conditionalFormatting>
  <conditionalFormatting sqref="E215:E218">
    <cfRule type="duplicateValues" dxfId="449" priority="111"/>
    <cfRule type="duplicateValues" dxfId="448" priority="112"/>
    <cfRule type="duplicateValues" dxfId="447" priority="113"/>
  </conditionalFormatting>
  <conditionalFormatting sqref="B228:B240">
    <cfRule type="duplicateValues" dxfId="446" priority="71"/>
  </conditionalFormatting>
  <conditionalFormatting sqref="B228:B240">
    <cfRule type="duplicateValues" dxfId="445" priority="68"/>
    <cfRule type="duplicateValues" dxfId="444" priority="69"/>
    <cfRule type="duplicateValues" dxfId="443" priority="70"/>
  </conditionalFormatting>
  <conditionalFormatting sqref="B228:B240">
    <cfRule type="duplicateValues" dxfId="442" priority="66"/>
    <cfRule type="duplicateValues" dxfId="441" priority="67"/>
  </conditionalFormatting>
  <conditionalFormatting sqref="E1:E225 E241:E1048576">
    <cfRule type="duplicateValues" dxfId="423" priority="48"/>
  </conditionalFormatting>
  <conditionalFormatting sqref="E219:E225">
    <cfRule type="duplicateValues" dxfId="61" priority="321347"/>
  </conditionalFormatting>
  <conditionalFormatting sqref="E219:E225">
    <cfRule type="duplicateValues" dxfId="60" priority="321349"/>
    <cfRule type="duplicateValues" dxfId="59" priority="321350"/>
  </conditionalFormatting>
  <conditionalFormatting sqref="E219:E225">
    <cfRule type="duplicateValues" dxfId="58" priority="321353"/>
    <cfRule type="duplicateValues" dxfId="57" priority="321354"/>
    <cfRule type="duplicateValues" dxfId="56" priority="321355"/>
    <cfRule type="duplicateValues" dxfId="55" priority="321356"/>
    <cfRule type="duplicateValues" dxfId="54" priority="321357"/>
    <cfRule type="duplicateValues" dxfId="53" priority="321358"/>
  </conditionalFormatting>
  <conditionalFormatting sqref="B219:B227">
    <cfRule type="duplicateValues" dxfId="52" priority="321365"/>
  </conditionalFormatting>
  <conditionalFormatting sqref="B219:B227">
    <cfRule type="duplicateValues" dxfId="51" priority="321367"/>
    <cfRule type="duplicateValues" dxfId="50" priority="321368"/>
    <cfRule type="duplicateValues" dxfId="49" priority="321369"/>
  </conditionalFormatting>
  <conditionalFormatting sqref="B219:B227">
    <cfRule type="duplicateValues" dxfId="48" priority="321373"/>
    <cfRule type="duplicateValues" dxfId="47" priority="321374"/>
  </conditionalFormatting>
  <conditionalFormatting sqref="E226:E240">
    <cfRule type="duplicateValues" dxfId="46" priority="20"/>
    <cfRule type="duplicateValues" dxfId="45" priority="21"/>
  </conditionalFormatting>
  <conditionalFormatting sqref="E226:E234">
    <cfRule type="duplicateValues" dxfId="44" priority="22"/>
  </conditionalFormatting>
  <conditionalFormatting sqref="E226:E234">
    <cfRule type="duplicateValues" dxfId="43" priority="23"/>
    <cfRule type="duplicateValues" dxfId="42" priority="24"/>
  </conditionalFormatting>
  <conditionalFormatting sqref="E226:E234">
    <cfRule type="duplicateValues" dxfId="41" priority="25"/>
  </conditionalFormatting>
  <conditionalFormatting sqref="E226:E234">
    <cfRule type="duplicateValues" dxfId="40" priority="26"/>
  </conditionalFormatting>
  <conditionalFormatting sqref="E226:E234">
    <cfRule type="duplicateValues" dxfId="39" priority="27"/>
  </conditionalFormatting>
  <conditionalFormatting sqref="E226:E234">
    <cfRule type="duplicateValues" dxfId="38" priority="28"/>
  </conditionalFormatting>
  <conditionalFormatting sqref="E226:E234">
    <cfRule type="duplicateValues" dxfId="37" priority="29"/>
    <cfRule type="duplicateValues" dxfId="36" priority="30"/>
    <cfRule type="duplicateValues" dxfId="35" priority="31"/>
    <cfRule type="duplicateValues" dxfId="34" priority="32"/>
    <cfRule type="duplicateValues" dxfId="33" priority="33"/>
    <cfRule type="duplicateValues" dxfId="32" priority="34"/>
  </conditionalFormatting>
  <conditionalFormatting sqref="E226:E234">
    <cfRule type="duplicateValues" dxfId="31" priority="35"/>
  </conditionalFormatting>
  <conditionalFormatting sqref="E226:E234">
    <cfRule type="duplicateValues" dxfId="30" priority="36"/>
  </conditionalFormatting>
  <conditionalFormatting sqref="E226:E234">
    <cfRule type="duplicateValues" dxfId="29" priority="37"/>
  </conditionalFormatting>
  <conditionalFormatting sqref="E226:E234">
    <cfRule type="duplicateValues" dxfId="28" priority="38"/>
  </conditionalFormatting>
  <conditionalFormatting sqref="E235:E240">
    <cfRule type="duplicateValues" dxfId="27" priority="39"/>
  </conditionalFormatting>
  <conditionalFormatting sqref="E235:E240">
    <cfRule type="duplicateValues" dxfId="26" priority="40"/>
    <cfRule type="duplicateValues" dxfId="25" priority="41"/>
  </conditionalFormatting>
  <conditionalFormatting sqref="E235:E240">
    <cfRule type="duplicateValues" dxfId="24" priority="42"/>
    <cfRule type="duplicateValues" dxfId="23" priority="43"/>
    <cfRule type="duplicateValues" dxfId="22" priority="44"/>
    <cfRule type="duplicateValues" dxfId="21" priority="45"/>
    <cfRule type="duplicateValues" dxfId="20" priority="46"/>
    <cfRule type="duplicateValues" dxfId="19" priority="4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4" zoomScale="80" zoomScaleNormal="80" workbookViewId="0">
      <selection activeCell="A118" sqref="A118:XFD125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7.42578125" style="87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37" t="s">
        <v>2479</v>
      </c>
      <c r="B3" s="138"/>
      <c r="C3" s="138"/>
      <c r="D3" s="138"/>
      <c r="E3" s="139"/>
    </row>
    <row r="4" spans="1:5" x14ac:dyDescent="0.25">
      <c r="B4" s="113"/>
    </row>
    <row r="5" spans="1:5" ht="18.75" thickBot="1" x14ac:dyDescent="0.3">
      <c r="A5" s="88" t="s">
        <v>2423</v>
      </c>
      <c r="B5" s="111" t="s">
        <v>2511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2632</v>
      </c>
      <c r="C6" s="89"/>
      <c r="D6" s="90"/>
      <c r="E6" s="91"/>
    </row>
    <row r="7" spans="1:5" ht="15.75" thickBot="1" x14ac:dyDescent="0.3">
      <c r="B7" s="113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157</v>
      </c>
      <c r="C10" s="100" t="str">
        <f>VLOOKUP(B10,'[1]LISTADO ATM'!$A$2:$B$816,2,0)</f>
        <v xml:space="preserve">ATM Oficina Samaná </v>
      </c>
      <c r="D10" s="101" t="s">
        <v>2486</v>
      </c>
      <c r="E10" s="77" t="s">
        <v>2503</v>
      </c>
    </row>
    <row r="11" spans="1:5" ht="18" x14ac:dyDescent="0.25">
      <c r="A11" s="100" t="str">
        <f>VLOOKUP(B11,'[1]LISTADO ATM'!$A$2:$C$817,3,0)</f>
        <v>ESTE</v>
      </c>
      <c r="B11" s="100">
        <v>912</v>
      </c>
      <c r="C11" s="100" t="str">
        <f>VLOOKUP(B11,'[1]LISTADO ATM'!$A$2:$B$816,2,0)</f>
        <v xml:space="preserve">ATM Oficina San Pedro II </v>
      </c>
      <c r="D11" s="101" t="s">
        <v>2486</v>
      </c>
      <c r="E11" s="77">
        <v>335765742</v>
      </c>
    </row>
    <row r="12" spans="1:5" ht="18" x14ac:dyDescent="0.25">
      <c r="A12" s="100" t="str">
        <f>VLOOKUP(B12,'[1]LISTADO ATM'!$A$2:$C$817,3,0)</f>
        <v>NORTE</v>
      </c>
      <c r="B12" s="100">
        <v>350</v>
      </c>
      <c r="C12" s="100" t="str">
        <f>VLOOKUP(B12,'[1]LISTADO ATM'!$A$2:$B$816,2,0)</f>
        <v xml:space="preserve">ATM Oficina Villa Tapia </v>
      </c>
      <c r="D12" s="101" t="s">
        <v>2486</v>
      </c>
      <c r="E12" s="77">
        <v>335765788</v>
      </c>
    </row>
    <row r="13" spans="1:5" ht="18" x14ac:dyDescent="0.25">
      <c r="A13" s="100" t="str">
        <f>VLOOKUP(B13,'[1]LISTADO ATM'!$A$2:$C$817,3,0)</f>
        <v>ESTE</v>
      </c>
      <c r="B13" s="100">
        <v>963</v>
      </c>
      <c r="C13" s="100" t="str">
        <f>VLOOKUP(B13,'[1]LISTADO ATM'!$A$2:$B$816,2,0)</f>
        <v xml:space="preserve">ATM Multiplaza La Romana </v>
      </c>
      <c r="D13" s="101" t="s">
        <v>2486</v>
      </c>
      <c r="E13" s="77">
        <v>335764977</v>
      </c>
    </row>
    <row r="14" spans="1:5" ht="18" x14ac:dyDescent="0.25">
      <c r="A14" s="100" t="str">
        <f>VLOOKUP(B14,'[1]LISTADO ATM'!$A$2:$C$817,3,0)</f>
        <v>NORTE</v>
      </c>
      <c r="B14" s="100">
        <v>256</v>
      </c>
      <c r="C14" s="100" t="str">
        <f>VLOOKUP(B14,'[1]LISTADO ATM'!$A$2:$B$816,2,0)</f>
        <v xml:space="preserve">ATM Oficina Licey Al Medio </v>
      </c>
      <c r="D14" s="101" t="s">
        <v>2486</v>
      </c>
      <c r="E14" s="77">
        <v>335765726</v>
      </c>
    </row>
    <row r="15" spans="1:5" ht="18" x14ac:dyDescent="0.25">
      <c r="A15" s="100" t="str">
        <f>VLOOKUP(B15,'[1]LISTADO ATM'!$A$2:$C$817,3,0)</f>
        <v>SUR</v>
      </c>
      <c r="B15" s="100">
        <v>750</v>
      </c>
      <c r="C15" s="100" t="str">
        <f>VLOOKUP(B15,'[1]LISTADO ATM'!$A$2:$B$816,2,0)</f>
        <v xml:space="preserve">ATM UNP Duvergé </v>
      </c>
      <c r="D15" s="101" t="s">
        <v>2486</v>
      </c>
      <c r="E15" s="77">
        <v>335765563</v>
      </c>
    </row>
    <row r="16" spans="1:5" ht="18" x14ac:dyDescent="0.25">
      <c r="A16" s="100" t="str">
        <f>VLOOKUP(B16,'[1]LISTADO ATM'!$A$2:$C$817,3,0)</f>
        <v>ESTE</v>
      </c>
      <c r="B16" s="100">
        <v>660</v>
      </c>
      <c r="C16" s="100" t="str">
        <f>VLOOKUP(B16,'[1]LISTADO ATM'!$A$2:$B$816,2,0)</f>
        <v>ATM Oficina Romana Norte II</v>
      </c>
      <c r="D16" s="101" t="s">
        <v>2486</v>
      </c>
      <c r="E16" s="77">
        <v>335765566</v>
      </c>
    </row>
    <row r="17" spans="1:5" ht="18" x14ac:dyDescent="0.25">
      <c r="A17" s="100" t="str">
        <f>VLOOKUP(B17,'[1]LISTADO ATM'!$A$2:$C$817,3,0)</f>
        <v>SUR</v>
      </c>
      <c r="B17" s="100">
        <v>783</v>
      </c>
      <c r="C17" s="100" t="str">
        <f>VLOOKUP(B17,'[1]LISTADO ATM'!$A$2:$B$816,2,0)</f>
        <v xml:space="preserve">ATM Autobanco Alfa y Omega (Barahona) </v>
      </c>
      <c r="D17" s="101" t="s">
        <v>2486</v>
      </c>
      <c r="E17" s="100">
        <v>335765600</v>
      </c>
    </row>
    <row r="18" spans="1:5" ht="18" x14ac:dyDescent="0.25">
      <c r="A18" s="100" t="str">
        <f>VLOOKUP(B18,'[1]LISTADO ATM'!$A$2:$C$817,3,0)</f>
        <v>ESTE</v>
      </c>
      <c r="B18" s="100">
        <v>742</v>
      </c>
      <c r="C18" s="100" t="str">
        <f>VLOOKUP(B18,'[1]LISTADO ATM'!$A$2:$B$816,2,0)</f>
        <v xml:space="preserve">ATM Oficina Plaza del Rey (La Romana) </v>
      </c>
      <c r="D18" s="101" t="s">
        <v>2486</v>
      </c>
      <c r="E18" s="77">
        <v>335765606</v>
      </c>
    </row>
    <row r="19" spans="1:5" ht="18" x14ac:dyDescent="0.25">
      <c r="A19" s="100" t="str">
        <f>VLOOKUP(B19,'[1]LISTADO ATM'!$A$2:$C$817,3,0)</f>
        <v>ESTE</v>
      </c>
      <c r="B19" s="100">
        <v>211</v>
      </c>
      <c r="C19" s="100" t="str">
        <f>VLOOKUP(B19,'[1]LISTADO ATM'!$A$2:$B$816,2,0)</f>
        <v xml:space="preserve">ATM Oficina La Romana I </v>
      </c>
      <c r="D19" s="101" t="s">
        <v>2486</v>
      </c>
      <c r="E19" s="77">
        <v>335765619</v>
      </c>
    </row>
    <row r="20" spans="1:5" ht="18" x14ac:dyDescent="0.25">
      <c r="A20" s="100" t="str">
        <f>VLOOKUP(B20,'[1]LISTADO ATM'!$A$2:$C$817,3,0)</f>
        <v>DISTRITO NACIONAL</v>
      </c>
      <c r="B20" s="100">
        <v>821</v>
      </c>
      <c r="C20" s="100" t="str">
        <f>VLOOKUP(B20,'[1]LISTADO ATM'!$A$2:$B$816,2,0)</f>
        <v xml:space="preserve">ATM S/M Bravo Churchill </v>
      </c>
      <c r="D20" s="101" t="s">
        <v>2486</v>
      </c>
      <c r="E20" s="77">
        <v>335766188</v>
      </c>
    </row>
    <row r="21" spans="1:5" ht="18" x14ac:dyDescent="0.25">
      <c r="A21" s="100" t="str">
        <f>VLOOKUP(B21,'[1]LISTADO ATM'!$A$2:$C$817,3,0)</f>
        <v>NORTE</v>
      </c>
      <c r="B21" s="100">
        <v>716</v>
      </c>
      <c r="C21" s="100" t="str">
        <f>VLOOKUP(B21,'[1]LISTADO ATM'!$A$2:$B$816,2,0)</f>
        <v xml:space="preserve">ATM Oficina Zona Franca (Santiago) </v>
      </c>
      <c r="D21" s="101" t="s">
        <v>2486</v>
      </c>
      <c r="E21" s="77">
        <v>335765629</v>
      </c>
    </row>
    <row r="22" spans="1:5" ht="18" x14ac:dyDescent="0.25">
      <c r="A22" s="100" t="str">
        <f>VLOOKUP(B22,'[1]LISTADO ATM'!$A$2:$C$817,3,0)</f>
        <v>NORTE</v>
      </c>
      <c r="B22" s="100">
        <v>171</v>
      </c>
      <c r="C22" s="100" t="str">
        <f>VLOOKUP(B22,'[1]LISTADO ATM'!$A$2:$B$816,2,0)</f>
        <v xml:space="preserve">ATM Oficina Moca </v>
      </c>
      <c r="D22" s="101" t="s">
        <v>2486</v>
      </c>
      <c r="E22" s="77">
        <v>335765637</v>
      </c>
    </row>
    <row r="23" spans="1:5" ht="18" x14ac:dyDescent="0.25">
      <c r="A23" s="100" t="str">
        <f>VLOOKUP(B23,'[1]LISTADO ATM'!$A$2:$C$817,3,0)</f>
        <v>NORTE</v>
      </c>
      <c r="B23" s="100">
        <v>950</v>
      </c>
      <c r="C23" s="100" t="str">
        <f>VLOOKUP(B23,'[1]LISTADO ATM'!$A$2:$B$816,2,0)</f>
        <v xml:space="preserve">ATM Oficina Monterrico </v>
      </c>
      <c r="D23" s="101" t="s">
        <v>2486</v>
      </c>
      <c r="E23" s="77">
        <v>335765640</v>
      </c>
    </row>
    <row r="24" spans="1:5" ht="18" x14ac:dyDescent="0.25">
      <c r="A24" s="100" t="str">
        <f>VLOOKUP(B24,'[1]LISTADO ATM'!$A$2:$C$817,3,0)</f>
        <v>DISTRITO NACIONAL</v>
      </c>
      <c r="B24" s="100">
        <v>410</v>
      </c>
      <c r="C24" s="100" t="str">
        <f>VLOOKUP(B24,'[1]LISTADO ATM'!$A$2:$B$816,2,0)</f>
        <v xml:space="preserve">ATM Oficina Las Palmas de Herrera II </v>
      </c>
      <c r="D24" s="101" t="s">
        <v>2486</v>
      </c>
      <c r="E24" s="77">
        <v>335765662</v>
      </c>
    </row>
    <row r="25" spans="1:5" ht="18" x14ac:dyDescent="0.25">
      <c r="A25" s="100" t="str">
        <f>VLOOKUP(B25,'[1]LISTADO ATM'!$A$2:$C$817,3,0)</f>
        <v>DISTRITO NACIONAL</v>
      </c>
      <c r="B25" s="100">
        <v>347</v>
      </c>
      <c r="C25" s="100" t="str">
        <f>VLOOKUP(B25,'[1]LISTADO ATM'!$A$2:$B$816,2,0)</f>
        <v>ATM Patio de Colombia</v>
      </c>
      <c r="D25" s="101" t="s">
        <v>2486</v>
      </c>
      <c r="E25" s="77">
        <v>335765676</v>
      </c>
    </row>
    <row r="26" spans="1:5" ht="18" x14ac:dyDescent="0.25">
      <c r="A26" s="100" t="str">
        <f>VLOOKUP(B26,'[1]LISTADO ATM'!$A$2:$C$817,3,0)</f>
        <v>DISTRITO NACIONAL</v>
      </c>
      <c r="B26" s="100">
        <v>706</v>
      </c>
      <c r="C26" s="100" t="str">
        <f>VLOOKUP(B26,'[1]LISTADO ATM'!$A$2:$B$816,2,0)</f>
        <v xml:space="preserve">ATM S/M Pristine </v>
      </c>
      <c r="D26" s="101" t="s">
        <v>2486</v>
      </c>
      <c r="E26" s="77">
        <v>335765679</v>
      </c>
    </row>
    <row r="27" spans="1:5" ht="18" x14ac:dyDescent="0.25">
      <c r="A27" s="100" t="str">
        <f>VLOOKUP(B27,'[1]LISTADO ATM'!$A$2:$C$817,3,0)</f>
        <v>SUR</v>
      </c>
      <c r="B27" s="100">
        <v>512</v>
      </c>
      <c r="C27" s="100" t="str">
        <f>VLOOKUP(B27,'[1]LISTADO ATM'!$A$2:$B$816,2,0)</f>
        <v>ATM Plaza Jesús Ferreira</v>
      </c>
      <c r="D27" s="101" t="s">
        <v>2486</v>
      </c>
      <c r="E27" s="77">
        <v>335765683</v>
      </c>
    </row>
    <row r="28" spans="1:5" ht="18" x14ac:dyDescent="0.25">
      <c r="A28" s="100" t="str">
        <f>VLOOKUP(B28,'[1]LISTADO ATM'!$A$2:$C$817,3,0)</f>
        <v>NORTE</v>
      </c>
      <c r="B28" s="100">
        <v>189</v>
      </c>
      <c r="C28" s="100" t="str">
        <f>VLOOKUP(B28,'[1]LISTADO ATM'!$A$2:$B$816,2,0)</f>
        <v xml:space="preserve">ATM Comando Regional Cibao Central P.N. </v>
      </c>
      <c r="D28" s="101" t="s">
        <v>2486</v>
      </c>
      <c r="E28" s="77">
        <v>335765710</v>
      </c>
    </row>
    <row r="29" spans="1:5" ht="18" x14ac:dyDescent="0.25">
      <c r="A29" s="100" t="str">
        <f>VLOOKUP(B29,'[1]LISTADO ATM'!$A$2:$C$817,3,0)</f>
        <v>DISTRITO NACIONAL</v>
      </c>
      <c r="B29" s="100">
        <v>192</v>
      </c>
      <c r="C29" s="100" t="str">
        <f>VLOOKUP(B29,'[1]LISTADO ATM'!$A$2:$B$816,2,0)</f>
        <v xml:space="preserve">ATM Autobanco Luperón II </v>
      </c>
      <c r="D29" s="101" t="s">
        <v>2486</v>
      </c>
      <c r="E29" s="77">
        <v>335765711</v>
      </c>
    </row>
    <row r="30" spans="1:5" ht="18" x14ac:dyDescent="0.25">
      <c r="A30" s="100" t="str">
        <f>VLOOKUP(B30,'[1]LISTADO ATM'!$A$2:$C$817,3,0)</f>
        <v>SUR</v>
      </c>
      <c r="B30" s="100">
        <v>252</v>
      </c>
      <c r="C30" s="100" t="str">
        <f>VLOOKUP(B30,'[1]LISTADO ATM'!$A$2:$B$816,2,0)</f>
        <v xml:space="preserve">ATM Banco Agrícola (Barahona) </v>
      </c>
      <c r="D30" s="101" t="s">
        <v>2486</v>
      </c>
      <c r="E30" s="77">
        <v>335765713</v>
      </c>
    </row>
    <row r="31" spans="1:5" ht="18" x14ac:dyDescent="0.25">
      <c r="A31" s="100" t="str">
        <f>VLOOKUP(B31,'[1]LISTADO ATM'!$A$2:$C$817,3,0)</f>
        <v>DISTRITO NACIONAL</v>
      </c>
      <c r="B31" s="100">
        <v>516</v>
      </c>
      <c r="C31" s="100" t="str">
        <f>VLOOKUP(B31,'[1]LISTADO ATM'!$A$2:$B$816,2,0)</f>
        <v xml:space="preserve">ATM Oficina Gascue </v>
      </c>
      <c r="D31" s="101" t="s">
        <v>2486</v>
      </c>
      <c r="E31" s="77">
        <v>335765719</v>
      </c>
    </row>
    <row r="32" spans="1:5" ht="18" x14ac:dyDescent="0.25">
      <c r="A32" s="100" t="str">
        <f>VLOOKUP(B32,'[1]LISTADO ATM'!$A$2:$C$817,3,0)</f>
        <v>DISTRITO NACIONAL</v>
      </c>
      <c r="B32" s="100">
        <v>889</v>
      </c>
      <c r="C32" s="100" t="str">
        <f>VLOOKUP(B32,'[1]LISTADO ATM'!$A$2:$B$816,2,0)</f>
        <v>ATM Oficina Plaza Lama Máximo Gómez II</v>
      </c>
      <c r="D32" s="101" t="s">
        <v>2486</v>
      </c>
      <c r="E32" s="77">
        <v>335765724</v>
      </c>
    </row>
    <row r="33" spans="1:5" ht="18" x14ac:dyDescent="0.25">
      <c r="A33" s="100" t="str">
        <f>VLOOKUP(B33,'[1]LISTADO ATM'!$A$2:$C$817,3,0)</f>
        <v>DISTRITO NACIONAL</v>
      </c>
      <c r="B33" s="100">
        <v>314</v>
      </c>
      <c r="C33" s="100" t="str">
        <f>VLOOKUP(B33,'[1]LISTADO ATM'!$A$2:$B$816,2,0)</f>
        <v xml:space="preserve">ATM UNP Cambita Garabito (San Cristóbal) </v>
      </c>
      <c r="D33" s="101" t="s">
        <v>2486</v>
      </c>
      <c r="E33" s="77" t="s">
        <v>2506</v>
      </c>
    </row>
    <row r="34" spans="1:5" ht="18" x14ac:dyDescent="0.25">
      <c r="A34" s="100" t="str">
        <f>VLOOKUP(B34,'[1]LISTADO ATM'!$A$2:$C$817,3,0)</f>
        <v>DISTRITO NACIONAL</v>
      </c>
      <c r="B34" s="100">
        <v>955</v>
      </c>
      <c r="C34" s="100" t="str">
        <f>VLOOKUP(B34,'[1]LISTADO ATM'!$A$2:$B$816,2,0)</f>
        <v xml:space="preserve">ATM Oficina Americana Independencia II </v>
      </c>
      <c r="D34" s="101" t="s">
        <v>2486</v>
      </c>
      <c r="E34" s="77">
        <v>335765735</v>
      </c>
    </row>
    <row r="35" spans="1:5" ht="18" x14ac:dyDescent="0.25">
      <c r="A35" s="100" t="str">
        <f>VLOOKUP(B35,'[1]LISTADO ATM'!$A$2:$C$817,3,0)</f>
        <v>NORTE</v>
      </c>
      <c r="B35" s="100">
        <v>720</v>
      </c>
      <c r="C35" s="100" t="str">
        <f>VLOOKUP(B35,'[1]LISTADO ATM'!$A$2:$B$816,2,0)</f>
        <v xml:space="preserve">ATM OMSA (Santiago) </v>
      </c>
      <c r="D35" s="101" t="s">
        <v>2486</v>
      </c>
      <c r="E35" s="77">
        <v>335765736</v>
      </c>
    </row>
    <row r="36" spans="1:5" ht="18" x14ac:dyDescent="0.25">
      <c r="A36" s="100" t="str">
        <f>VLOOKUP(B36,'[1]LISTADO ATM'!$A$2:$C$817,3,0)</f>
        <v>ESTE</v>
      </c>
      <c r="B36" s="100">
        <v>204</v>
      </c>
      <c r="C36" s="100" t="str">
        <f>VLOOKUP(B36,'[1]LISTADO ATM'!$A$2:$B$816,2,0)</f>
        <v>ATM Hotel Dominicus II</v>
      </c>
      <c r="D36" s="101" t="s">
        <v>2486</v>
      </c>
      <c r="E36" s="77">
        <v>335765737</v>
      </c>
    </row>
    <row r="37" spans="1:5" ht="18" x14ac:dyDescent="0.25">
      <c r="A37" s="100" t="str">
        <f>VLOOKUP(B37,'[1]LISTADO ATM'!$A$2:$C$817,3,0)</f>
        <v>SUR</v>
      </c>
      <c r="B37" s="100">
        <v>45</v>
      </c>
      <c r="C37" s="100" t="str">
        <f>VLOOKUP(B37,'[1]LISTADO ATM'!$A$2:$B$816,2,0)</f>
        <v xml:space="preserve">ATM Oficina Tamayo </v>
      </c>
      <c r="D37" s="101" t="s">
        <v>2486</v>
      </c>
      <c r="E37" s="77">
        <v>335765698</v>
      </c>
    </row>
    <row r="38" spans="1:5" ht="18" x14ac:dyDescent="0.25">
      <c r="A38" s="100" t="str">
        <f>VLOOKUP(B38,'[1]LISTADO ATM'!$A$2:$C$817,3,0)</f>
        <v>DISTRITO NACIONAL</v>
      </c>
      <c r="B38" s="100">
        <v>883</v>
      </c>
      <c r="C38" s="100" t="str">
        <f>VLOOKUP(B38,'[1]LISTADO ATM'!$A$2:$B$816,2,0)</f>
        <v xml:space="preserve">ATM Oficina Filadelfia Plaza </v>
      </c>
      <c r="D38" s="101" t="s">
        <v>2486</v>
      </c>
      <c r="E38" s="77">
        <v>335765823</v>
      </c>
    </row>
    <row r="39" spans="1:5" ht="18" x14ac:dyDescent="0.25">
      <c r="A39" s="100" t="str">
        <f>VLOOKUP(B39,'[1]LISTADO ATM'!$A$2:$C$817,3,0)</f>
        <v>NORTE</v>
      </c>
      <c r="B39" s="100">
        <v>757</v>
      </c>
      <c r="C39" s="100" t="str">
        <f>VLOOKUP(B39,'[1]LISTADO ATM'!$A$2:$B$816,2,0)</f>
        <v xml:space="preserve">ATM UNP Plaza Paseo (Santiago) </v>
      </c>
      <c r="D39" s="101" t="s">
        <v>2486</v>
      </c>
      <c r="E39" s="77">
        <v>335765854</v>
      </c>
    </row>
    <row r="40" spans="1:5" ht="18" x14ac:dyDescent="0.25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1" t="s">
        <v>2486</v>
      </c>
      <c r="E40" s="77">
        <v>335765919</v>
      </c>
    </row>
    <row r="41" spans="1:5" ht="18" x14ac:dyDescent="0.25">
      <c r="A41" s="100" t="str">
        <f>VLOOKUP(B41,'[1]LISTADO ATM'!$A$2:$C$817,3,0)</f>
        <v>NORTE</v>
      </c>
      <c r="B41" s="100">
        <v>747</v>
      </c>
      <c r="C41" s="100" t="str">
        <f>VLOOKUP(B41,'[1]LISTADO ATM'!$A$2:$B$816,2,0)</f>
        <v xml:space="preserve">ATM Club BR (Santiago) </v>
      </c>
      <c r="D41" s="101" t="s">
        <v>2486</v>
      </c>
      <c r="E41" s="77">
        <v>335765935</v>
      </c>
    </row>
    <row r="42" spans="1:5" ht="18" x14ac:dyDescent="0.25">
      <c r="A42" s="100" t="str">
        <f>VLOOKUP(B42,'[1]LISTADO ATM'!$A$2:$C$817,3,0)</f>
        <v>DISTRITO NACIONAL</v>
      </c>
      <c r="B42" s="100">
        <v>927</v>
      </c>
      <c r="C42" s="100" t="str">
        <f>VLOOKUP(B42,'[1]LISTADO ATM'!$A$2:$B$816,2,0)</f>
        <v>ATM S/M Bravo La Esperilla</v>
      </c>
      <c r="D42" s="101" t="s">
        <v>2486</v>
      </c>
      <c r="E42" s="77">
        <v>335765945</v>
      </c>
    </row>
    <row r="43" spans="1:5" ht="18" x14ac:dyDescent="0.25">
      <c r="A43" s="100" t="str">
        <f>VLOOKUP(B43,'[1]LISTADO ATM'!$A$2:$C$817,3,0)</f>
        <v>DISTRITO NACIONAL</v>
      </c>
      <c r="B43" s="100">
        <v>718</v>
      </c>
      <c r="C43" s="100" t="str">
        <f>VLOOKUP(B43,'[1]LISTADO ATM'!$A$2:$B$816,2,0)</f>
        <v xml:space="preserve">ATM Feria Ganadera </v>
      </c>
      <c r="D43" s="101" t="s">
        <v>2486</v>
      </c>
      <c r="E43" s="77">
        <v>335766066</v>
      </c>
    </row>
    <row r="44" spans="1:5" ht="18" x14ac:dyDescent="0.25">
      <c r="A44" s="100" t="str">
        <f>VLOOKUP(B44,'[1]LISTADO ATM'!$A$2:$C$817,3,0)</f>
        <v>DISTRITO NACIONAL</v>
      </c>
      <c r="B44" s="100">
        <v>628</v>
      </c>
      <c r="C44" s="100" t="str">
        <f>VLOOKUP(B44,'[1]LISTADO ATM'!$A$2:$B$816,2,0)</f>
        <v xml:space="preserve">ATM Autobanco San Isidro </v>
      </c>
      <c r="D44" s="101" t="s">
        <v>2486</v>
      </c>
      <c r="E44" s="77">
        <v>335766076</v>
      </c>
    </row>
    <row r="45" spans="1:5" ht="18" x14ac:dyDescent="0.25">
      <c r="A45" s="100" t="str">
        <f>VLOOKUP(B45,'[1]LISTADO ATM'!$A$2:$C$817,3,0)</f>
        <v>DISTRITO NACIONAL</v>
      </c>
      <c r="B45" s="100">
        <v>407</v>
      </c>
      <c r="C45" s="100" t="str">
        <f>VLOOKUP(B45,'[1]LISTADO ATM'!$A$2:$B$816,2,0)</f>
        <v xml:space="preserve">ATM Multicentro La Sirena Villa Mella </v>
      </c>
      <c r="D45" s="101" t="s">
        <v>2486</v>
      </c>
      <c r="E45" s="77">
        <v>335766164</v>
      </c>
    </row>
    <row r="46" spans="1:5" ht="18" x14ac:dyDescent="0.25">
      <c r="A46" s="100" t="str">
        <f>VLOOKUP(B46,'[1]LISTADO ATM'!$A$2:$C$817,3,0)</f>
        <v>DISTRITO NACIONAL</v>
      </c>
      <c r="B46" s="100">
        <v>583</v>
      </c>
      <c r="C46" s="100" t="str">
        <f>VLOOKUP(B46,'[1]LISTADO ATM'!$A$2:$B$816,2,0)</f>
        <v xml:space="preserve">ATM Ministerio Fuerzas Armadas I </v>
      </c>
      <c r="D46" s="101" t="s">
        <v>2486</v>
      </c>
      <c r="E46" s="77">
        <v>335766328</v>
      </c>
    </row>
    <row r="47" spans="1:5" ht="18" x14ac:dyDescent="0.25">
      <c r="A47" s="100" t="str">
        <f>VLOOKUP(B47,'[1]LISTADO ATM'!$A$2:$C$817,3,0)</f>
        <v>NORTE</v>
      </c>
      <c r="B47" s="100">
        <v>862</v>
      </c>
      <c r="C47" s="100" t="str">
        <f>VLOOKUP(B47,'[1]LISTADO ATM'!$A$2:$B$816,2,0)</f>
        <v xml:space="preserve">ATM S/M Doble A (Sabaneta) </v>
      </c>
      <c r="D47" s="101" t="s">
        <v>2486</v>
      </c>
      <c r="E47" s="77">
        <v>335766359</v>
      </c>
    </row>
    <row r="48" spans="1:5" ht="18" x14ac:dyDescent="0.25">
      <c r="A48" s="100" t="str">
        <f>VLOOKUP(B48,'[1]LISTADO ATM'!$A$2:$C$817,3,0)</f>
        <v>NORTE</v>
      </c>
      <c r="B48" s="100">
        <v>594</v>
      </c>
      <c r="C48" s="100" t="str">
        <f>VLOOKUP(B48,'[1]LISTADO ATM'!$A$2:$B$816,2,0)</f>
        <v xml:space="preserve">ATM Plaza Venezuela II (Santiago) </v>
      </c>
      <c r="D48" s="101" t="s">
        <v>2486</v>
      </c>
      <c r="E48" s="77">
        <v>335766413</v>
      </c>
    </row>
    <row r="49" spans="1:5" ht="18" x14ac:dyDescent="0.25">
      <c r="A49" s="100" t="str">
        <f>VLOOKUP(B49,'[1]LISTADO ATM'!$A$2:$C$817,3,0)</f>
        <v>NORTE</v>
      </c>
      <c r="B49" s="100">
        <v>144</v>
      </c>
      <c r="C49" s="100" t="str">
        <f>VLOOKUP(B49,'[1]LISTADO ATM'!$A$2:$B$816,2,0)</f>
        <v xml:space="preserve">ATM Oficina Villa Altagracia </v>
      </c>
      <c r="D49" s="101" t="s">
        <v>2486</v>
      </c>
      <c r="E49" s="77">
        <v>335766423</v>
      </c>
    </row>
    <row r="50" spans="1:5" ht="18" x14ac:dyDescent="0.25">
      <c r="A50" s="100" t="str">
        <f>VLOOKUP(B50,'[1]LISTADO ATM'!$A$2:$C$817,3,0)</f>
        <v>DISTRITO NACIONAL</v>
      </c>
      <c r="B50" s="100">
        <v>678</v>
      </c>
      <c r="C50" s="100" t="str">
        <f>VLOOKUP(B50,'[1]LISTADO ATM'!$A$2:$B$816,2,0)</f>
        <v>ATM Eco Petroleo San Isidro</v>
      </c>
      <c r="D50" s="101" t="s">
        <v>2486</v>
      </c>
      <c r="E50" s="77">
        <v>335766455</v>
      </c>
    </row>
    <row r="51" spans="1:5" ht="18" x14ac:dyDescent="0.25">
      <c r="A51" s="100" t="str">
        <f>VLOOKUP(B51,'[1]LISTADO ATM'!$A$2:$C$817,3,0)</f>
        <v>NORTE</v>
      </c>
      <c r="B51" s="100">
        <v>895</v>
      </c>
      <c r="C51" s="100" t="str">
        <f>VLOOKUP(B51,'[1]LISTADO ATM'!$A$2:$B$816,2,0)</f>
        <v xml:space="preserve">ATM S/M Bravo (Santiago) </v>
      </c>
      <c r="D51" s="101" t="s">
        <v>2486</v>
      </c>
      <c r="E51" s="77">
        <v>335765559</v>
      </c>
    </row>
    <row r="52" spans="1:5" ht="18" x14ac:dyDescent="0.25">
      <c r="A52" s="100" t="str">
        <f>VLOOKUP(B52,'[1]LISTADO ATM'!$A$2:$C$817,3,0)</f>
        <v>NORTE</v>
      </c>
      <c r="B52" s="100">
        <v>837</v>
      </c>
      <c r="C52" s="100" t="str">
        <f>VLOOKUP(B52,'[1]LISTADO ATM'!$A$2:$B$816,2,0)</f>
        <v>ATM Estación Next Canabacoa</v>
      </c>
      <c r="D52" s="101" t="s">
        <v>2486</v>
      </c>
      <c r="E52" s="77">
        <v>335765413</v>
      </c>
    </row>
    <row r="53" spans="1:5" ht="18" x14ac:dyDescent="0.25">
      <c r="A53" s="100" t="str">
        <f>VLOOKUP(B53,'[1]LISTADO ATM'!$A$2:$C$817,3,0)</f>
        <v>DISTRITO NACIONAL</v>
      </c>
      <c r="B53" s="100">
        <v>717</v>
      </c>
      <c r="C53" s="100" t="str">
        <f>VLOOKUP(B53,'[1]LISTADO ATM'!$A$2:$B$816,2,0)</f>
        <v xml:space="preserve">ATM Oficina Los Alcarrizos </v>
      </c>
      <c r="D53" s="101" t="s">
        <v>2486</v>
      </c>
      <c r="E53" s="77">
        <v>335765722</v>
      </c>
    </row>
    <row r="54" spans="1:5" ht="18" x14ac:dyDescent="0.25">
      <c r="A54" s="100" t="str">
        <f>VLOOKUP(B54,'[1]LISTADO ATM'!$A$2:$C$817,3,0)</f>
        <v>DISTRITO NACIONAL</v>
      </c>
      <c r="B54" s="100">
        <v>153</v>
      </c>
      <c r="C54" s="100" t="str">
        <f>VLOOKUP(B54,'[1]LISTADO ATM'!$A$2:$B$816,2,0)</f>
        <v xml:space="preserve">ATM Rehabilitación </v>
      </c>
      <c r="D54" s="101" t="s">
        <v>2486</v>
      </c>
      <c r="E54" s="77">
        <v>335765198</v>
      </c>
    </row>
    <row r="55" spans="1:5" ht="18" x14ac:dyDescent="0.25">
      <c r="A55" s="100" t="str">
        <f>VLOOKUP(B55,'[1]LISTADO ATM'!$A$2:$C$817,3,0)</f>
        <v>ESTE</v>
      </c>
      <c r="B55" s="100">
        <v>673</v>
      </c>
      <c r="C55" s="100" t="str">
        <f>VLOOKUP(B55,'[1]LISTADO ATM'!$A$2:$B$816,2,0)</f>
        <v>ATM Clínica Dr. Cruz Jiminián</v>
      </c>
      <c r="D55" s="101" t="s">
        <v>2486</v>
      </c>
      <c r="E55" s="77">
        <v>335765449</v>
      </c>
    </row>
    <row r="56" spans="1:5" ht="18" x14ac:dyDescent="0.25">
      <c r="A56" s="100" t="str">
        <f>VLOOKUP(B56,'[1]LISTADO ATM'!$A$2:$C$817,3,0)</f>
        <v>DISTRITO NACIONAL</v>
      </c>
      <c r="B56" s="100">
        <v>710</v>
      </c>
      <c r="C56" s="100" t="str">
        <f>VLOOKUP(B56,'[1]LISTADO ATM'!$A$2:$B$816,2,0)</f>
        <v xml:space="preserve">ATM S/M Soberano </v>
      </c>
      <c r="D56" s="101" t="s">
        <v>2486</v>
      </c>
      <c r="E56" s="77">
        <v>335765532</v>
      </c>
    </row>
    <row r="57" spans="1:5" ht="18" x14ac:dyDescent="0.25">
      <c r="A57" s="100" t="str">
        <f>VLOOKUP(B57,'[1]LISTADO ATM'!$A$2:$C$817,3,0)</f>
        <v>NORTE</v>
      </c>
      <c r="B57" s="100">
        <v>882</v>
      </c>
      <c r="C57" s="100" t="str">
        <f>VLOOKUP(B57,'[1]LISTADO ATM'!$A$2:$B$816,2,0)</f>
        <v xml:space="preserve">ATM Oficina Moca II </v>
      </c>
      <c r="D57" s="101" t="s">
        <v>2486</v>
      </c>
      <c r="E57" s="77">
        <v>335765638</v>
      </c>
    </row>
    <row r="58" spans="1:5" ht="18" x14ac:dyDescent="0.25">
      <c r="A58" s="100" t="str">
        <f>VLOOKUP(B58,'[1]LISTADO ATM'!$A$2:$C$817,3,0)</f>
        <v>DISTRITO NACIONAL</v>
      </c>
      <c r="B58" s="100">
        <v>911</v>
      </c>
      <c r="C58" s="100" t="str">
        <f>VLOOKUP(B58,'[1]LISTADO ATM'!$A$2:$B$816,2,0)</f>
        <v xml:space="preserve">ATM Oficina Venezuela II </v>
      </c>
      <c r="D58" s="101" t="s">
        <v>2486</v>
      </c>
      <c r="E58" s="77">
        <v>335765639</v>
      </c>
    </row>
    <row r="59" spans="1:5" ht="18" x14ac:dyDescent="0.25">
      <c r="A59" s="100" t="str">
        <f>VLOOKUP(B59,'[1]LISTADO ATM'!$A$2:$C$817,3,0)</f>
        <v>DISTRITO NACIONAL</v>
      </c>
      <c r="B59" s="100">
        <v>938</v>
      </c>
      <c r="C59" s="100" t="str">
        <f>VLOOKUP(B59,'[1]LISTADO ATM'!$A$2:$B$816,2,0)</f>
        <v xml:space="preserve">ATM Autobanco Oficina Filadelfia Plaza </v>
      </c>
      <c r="D59" s="101" t="s">
        <v>2486</v>
      </c>
      <c r="E59" s="77">
        <v>335765641</v>
      </c>
    </row>
    <row r="60" spans="1:5" ht="18" x14ac:dyDescent="0.25">
      <c r="A60" s="100" t="str">
        <f>VLOOKUP(B60,'[1]LISTADO ATM'!$A$2:$C$817,3,0)</f>
        <v>ESTE</v>
      </c>
      <c r="B60" s="100">
        <v>159</v>
      </c>
      <c r="C60" s="100" t="str">
        <f>VLOOKUP(B60,'[1]LISTADO ATM'!$A$2:$B$816,2,0)</f>
        <v xml:space="preserve">ATM Hotel Dreams Bayahibe I </v>
      </c>
      <c r="D60" s="101" t="s">
        <v>2486</v>
      </c>
      <c r="E60" s="77">
        <v>335765709</v>
      </c>
    </row>
    <row r="61" spans="1:5" ht="18" x14ac:dyDescent="0.25">
      <c r="A61" s="100" t="str">
        <f>VLOOKUP(B61,'[1]LISTADO ATM'!$A$2:$C$817,3,0)</f>
        <v>DISTRITO NACIONAL</v>
      </c>
      <c r="B61" s="100">
        <v>406</v>
      </c>
      <c r="C61" s="100" t="str">
        <f>VLOOKUP(B61,'[1]LISTADO ATM'!$A$2:$B$816,2,0)</f>
        <v xml:space="preserve">ATM UNP Plaza Lama Máximo Gómez </v>
      </c>
      <c r="D61" s="101" t="s">
        <v>2486</v>
      </c>
      <c r="E61" s="77">
        <v>335765717</v>
      </c>
    </row>
    <row r="62" spans="1:5" ht="18" x14ac:dyDescent="0.25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01" t="s">
        <v>2486</v>
      </c>
      <c r="E62" s="77">
        <v>335765725</v>
      </c>
    </row>
    <row r="63" spans="1:5" ht="18" x14ac:dyDescent="0.25">
      <c r="A63" s="100" t="str">
        <f>VLOOKUP(B63,'[1]LISTADO ATM'!$A$2:$C$817,3,0)</f>
        <v>ESTE</v>
      </c>
      <c r="B63" s="100">
        <v>842</v>
      </c>
      <c r="C63" s="100" t="str">
        <f>VLOOKUP(B63,'[1]LISTADO ATM'!$A$2:$B$816,2,0)</f>
        <v xml:space="preserve">ATM Plaza Orense II (La Romana) </v>
      </c>
      <c r="D63" s="101" t="s">
        <v>2486</v>
      </c>
      <c r="E63" s="77">
        <v>335766033</v>
      </c>
    </row>
    <row r="64" spans="1:5" ht="18" x14ac:dyDescent="0.25">
      <c r="A64" s="100" t="str">
        <f>VLOOKUP(B64,'[1]LISTADO ATM'!$A$2:$C$817,3,0)</f>
        <v>DISTRITO NACIONAL</v>
      </c>
      <c r="B64" s="100">
        <v>708</v>
      </c>
      <c r="C64" s="100" t="str">
        <f>VLOOKUP(B64,'[1]LISTADO ATM'!$A$2:$B$816,2,0)</f>
        <v xml:space="preserve">ATM El Vestir De Hoy </v>
      </c>
      <c r="D64" s="101" t="s">
        <v>2486</v>
      </c>
      <c r="E64" s="77">
        <v>335766241</v>
      </c>
    </row>
    <row r="65" spans="1:5" ht="18" x14ac:dyDescent="0.25">
      <c r="A65" s="100" t="str">
        <f>VLOOKUP(B65,'[1]LISTADO ATM'!$A$2:$C$817,3,0)</f>
        <v>NORTE</v>
      </c>
      <c r="B65" s="100">
        <v>937</v>
      </c>
      <c r="C65" s="100" t="str">
        <f>VLOOKUP(B65,'[1]LISTADO ATM'!$A$2:$B$816,2,0)</f>
        <v xml:space="preserve">ATM Autobanco Oficina La Vega II </v>
      </c>
      <c r="D65" s="101" t="s">
        <v>2486</v>
      </c>
      <c r="E65" s="77">
        <v>335765734</v>
      </c>
    </row>
    <row r="66" spans="1:5" ht="18" x14ac:dyDescent="0.25">
      <c r="A66" s="100" t="str">
        <f>VLOOKUP(B66,'[1]LISTADO ATM'!$A$2:$C$817,3,0)</f>
        <v>DISTRITO NACIONAL</v>
      </c>
      <c r="B66" s="100">
        <v>567</v>
      </c>
      <c r="C66" s="100" t="str">
        <f>VLOOKUP(B66,'[1]LISTADO ATM'!$A$2:$B$816,2,0)</f>
        <v xml:space="preserve">ATM Oficina Máximo Gómez </v>
      </c>
      <c r="D66" s="101" t="s">
        <v>2486</v>
      </c>
      <c r="E66" s="77" t="s">
        <v>2504</v>
      </c>
    </row>
    <row r="67" spans="1:5" ht="18" x14ac:dyDescent="0.25">
      <c r="A67" s="100" t="str">
        <f>VLOOKUP(B67,'[1]LISTADO ATM'!$A$2:$C$817,3,0)</f>
        <v>NORTE</v>
      </c>
      <c r="B67" s="100">
        <v>333</v>
      </c>
      <c r="C67" s="100" t="str">
        <f>VLOOKUP(B67,'[1]LISTADO ATM'!$A$2:$B$816,2,0)</f>
        <v>ATM Oficina Turey Maimón</v>
      </c>
      <c r="D67" s="101" t="s">
        <v>2486</v>
      </c>
      <c r="E67" s="77">
        <v>335765678</v>
      </c>
    </row>
    <row r="68" spans="1:5" ht="18" x14ac:dyDescent="0.25">
      <c r="A68" s="100" t="str">
        <f>VLOOKUP(B68,'[1]LISTADO ATM'!$A$2:$C$817,3,0)</f>
        <v>NORTE</v>
      </c>
      <c r="B68" s="100">
        <v>4</v>
      </c>
      <c r="C68" s="100" t="str">
        <f>VLOOKUP(B68,'[1]LISTADO ATM'!$A$2:$B$816,2,0)</f>
        <v>ATM Avenida Rivas</v>
      </c>
      <c r="D68" s="101" t="s">
        <v>2486</v>
      </c>
      <c r="E68" s="77">
        <v>335765665</v>
      </c>
    </row>
    <row r="69" spans="1:5" ht="18" x14ac:dyDescent="0.25">
      <c r="A69" s="100" t="str">
        <f>VLOOKUP(B69,'[1]LISTADO ATM'!$A$2:$C$817,3,0)</f>
        <v>DISTRITO NACIONAL</v>
      </c>
      <c r="B69" s="100">
        <v>232</v>
      </c>
      <c r="C69" s="118" t="str">
        <f>VLOOKUP(B69,'[1]LISTADO ATM'!$A$2:$B$816,2,0)</f>
        <v xml:space="preserve">ATM S/M Nacional Charles de Gaulle </v>
      </c>
      <c r="D69" s="101" t="s">
        <v>2486</v>
      </c>
      <c r="E69" s="77">
        <v>335765621</v>
      </c>
    </row>
    <row r="70" spans="1:5" ht="18" x14ac:dyDescent="0.25">
      <c r="A70" s="100" t="str">
        <f>VLOOKUP(B70,'[1]LISTADO ATM'!$A$2:$C$817,3,0)</f>
        <v>NORTE</v>
      </c>
      <c r="B70" s="100">
        <v>142</v>
      </c>
      <c r="C70" s="118" t="str">
        <f>VLOOKUP(B70,'[1]LISTADO ATM'!$A$2:$B$816,2,0)</f>
        <v xml:space="preserve">ATM Centro de Caja Galerías Bonao </v>
      </c>
      <c r="D70" s="101" t="s">
        <v>2486</v>
      </c>
      <c r="E70" s="77">
        <v>335765602</v>
      </c>
    </row>
    <row r="71" spans="1:5" ht="18" x14ac:dyDescent="0.25">
      <c r="A71" s="100" t="str">
        <f>VLOOKUP(B71,'[1]LISTADO ATM'!$A$2:$C$817,3,0)</f>
        <v>NORTE</v>
      </c>
      <c r="B71" s="100">
        <v>809</v>
      </c>
      <c r="C71" s="100" t="str">
        <f>VLOOKUP(B71,'[1]LISTADO ATM'!$A$2:$B$816,2,0)</f>
        <v>ATM Yoma (Cotuí)</v>
      </c>
      <c r="D71" s="101" t="s">
        <v>2486</v>
      </c>
      <c r="E71" s="77">
        <v>335766910</v>
      </c>
    </row>
    <row r="72" spans="1:5" ht="18" x14ac:dyDescent="0.25">
      <c r="A72" s="100" t="str">
        <f>VLOOKUP(B72,'[1]LISTADO ATM'!$A$2:$C$817,3,0)</f>
        <v>SUR</v>
      </c>
      <c r="B72" s="100">
        <v>767</v>
      </c>
      <c r="C72" s="100" t="str">
        <f>VLOOKUP(B72,'[1]LISTADO ATM'!$A$2:$B$816,2,0)</f>
        <v xml:space="preserve">ATM S/M Diverso (Azua) </v>
      </c>
      <c r="D72" s="101" t="s">
        <v>2486</v>
      </c>
      <c r="E72" s="77">
        <v>335766715</v>
      </c>
    </row>
    <row r="73" spans="1:5" ht="18" x14ac:dyDescent="0.25">
      <c r="A73" s="100" t="str">
        <f>VLOOKUP(B73,'[1]LISTADO ATM'!$A$2:$C$817,3,0)</f>
        <v>DISTRITO NACIONAL</v>
      </c>
      <c r="B73" s="100">
        <v>967</v>
      </c>
      <c r="C73" s="100" t="str">
        <f>VLOOKUP(B73,'[1]LISTADO ATM'!$A$2:$B$816,2,0)</f>
        <v xml:space="preserve">ATM UNP Hiper Olé Autopista Duarte </v>
      </c>
      <c r="D73" s="101" t="s">
        <v>2486</v>
      </c>
      <c r="E73" s="77">
        <v>335766620</v>
      </c>
    </row>
    <row r="74" spans="1:5" ht="18" x14ac:dyDescent="0.25">
      <c r="A74" s="100" t="str">
        <f>VLOOKUP(B74,'[1]LISTADO ATM'!$A$2:$C$817,3,0)</f>
        <v>NORTE</v>
      </c>
      <c r="B74" s="100">
        <v>936</v>
      </c>
      <c r="C74" s="100" t="str">
        <f>VLOOKUP(B74,'[1]LISTADO ATM'!$A$2:$B$816,2,0)</f>
        <v xml:space="preserve">ATM Autobanco Oficina La Vega I </v>
      </c>
      <c r="D74" s="101" t="s">
        <v>2486</v>
      </c>
      <c r="E74" s="77">
        <v>335766536</v>
      </c>
    </row>
    <row r="75" spans="1:5" ht="18" x14ac:dyDescent="0.25">
      <c r="A75" s="100" t="str">
        <f>VLOOKUP(B75,'[1]LISTADO ATM'!$A$2:$C$817,3,0)</f>
        <v>DISTRITO NACIONAL</v>
      </c>
      <c r="B75" s="100">
        <v>875</v>
      </c>
      <c r="C75" s="100" t="str">
        <f>VLOOKUP(B75,'[1]LISTADO ATM'!$A$2:$B$816,2,0)</f>
        <v xml:space="preserve">ATM Texaco Aut. Duarte KM 14 1/2 (Los Alcarrizos) </v>
      </c>
      <c r="D75" s="101" t="s">
        <v>2486</v>
      </c>
      <c r="E75" s="77">
        <v>335765708</v>
      </c>
    </row>
    <row r="76" spans="1:5" ht="18" x14ac:dyDescent="0.25">
      <c r="A76" s="100" t="str">
        <f>VLOOKUP(B76,'[1]LISTADO ATM'!$A$2:$C$817,3,0)</f>
        <v>NORTE</v>
      </c>
      <c r="B76" s="100">
        <v>857</v>
      </c>
      <c r="C76" s="100" t="str">
        <f>VLOOKUP(B76,'[1]LISTADO ATM'!$A$2:$B$816,2,0)</f>
        <v xml:space="preserve">ATM Oficina Los Alamos </v>
      </c>
      <c r="D76" s="101" t="s">
        <v>2486</v>
      </c>
      <c r="E76" s="77">
        <v>335765707</v>
      </c>
    </row>
    <row r="77" spans="1:5" ht="18" x14ac:dyDescent="0.25">
      <c r="A77" s="100" t="str">
        <f>VLOOKUP(B77,'[1]LISTADO ATM'!$A$2:$C$817,3,0)</f>
        <v>ESTE</v>
      </c>
      <c r="B77" s="100">
        <v>838</v>
      </c>
      <c r="C77" s="100" t="str">
        <f>VLOOKUP(B77,'[1]LISTADO ATM'!$A$2:$B$816,2,0)</f>
        <v xml:space="preserve">ATM UNP Consuelo </v>
      </c>
      <c r="D77" s="101" t="s">
        <v>2486</v>
      </c>
      <c r="E77" s="77">
        <v>335765706</v>
      </c>
    </row>
    <row r="78" spans="1:5" ht="18" x14ac:dyDescent="0.25">
      <c r="A78" s="100" t="str">
        <f>VLOOKUP(B78,'[1]LISTADO ATM'!$A$2:$C$817,3,0)</f>
        <v>DISTRITO NACIONAL</v>
      </c>
      <c r="B78" s="100">
        <v>183</v>
      </c>
      <c r="C78" s="100" t="str">
        <f>VLOOKUP(B78,'[1]LISTADO ATM'!$A$2:$B$816,2,0)</f>
        <v>ATM Estación Nativa Km. 22 Aut. Duarte.</v>
      </c>
      <c r="D78" s="101" t="s">
        <v>2486</v>
      </c>
      <c r="E78" s="77">
        <v>335765400</v>
      </c>
    </row>
    <row r="79" spans="1:5" ht="18" x14ac:dyDescent="0.25">
      <c r="A79" s="119" t="str">
        <f>VLOOKUP(B79,'[1]LISTADO ATM'!$A$2:$C$817,3,0)</f>
        <v>DISTRITO NACIONAL</v>
      </c>
      <c r="B79" s="100">
        <v>900</v>
      </c>
      <c r="C79" s="119" t="str">
        <f>VLOOKUP(B79,'[1]LISTADO ATM'!$A$2:$B$816,2,0)</f>
        <v xml:space="preserve">ATM UNP Merca Santo Domingo </v>
      </c>
      <c r="D79" s="101" t="s">
        <v>2486</v>
      </c>
      <c r="E79" s="100">
        <v>335765604</v>
      </c>
    </row>
    <row r="80" spans="1:5" ht="18" x14ac:dyDescent="0.25">
      <c r="A80" s="100" t="str">
        <f>VLOOKUP(B80,'[1]LISTADO ATM'!$A$2:$C$817,3,0)</f>
        <v>NORTE</v>
      </c>
      <c r="B80" s="100">
        <v>605</v>
      </c>
      <c r="C80" s="100" t="str">
        <f>VLOOKUP(B80,'[1]LISTADO ATM'!$A$2:$B$816,2,0)</f>
        <v xml:space="preserve">ATM Oficina Bonao I </v>
      </c>
      <c r="D80" s="101" t="s">
        <v>2486</v>
      </c>
      <c r="E80" s="77">
        <v>335765677</v>
      </c>
    </row>
    <row r="81" spans="1:5" ht="18" x14ac:dyDescent="0.25">
      <c r="A81" s="100" t="str">
        <f>VLOOKUP(B81,'[1]LISTADO ATM'!$A$2:$C$817,3,0)</f>
        <v>DISTRITO NACIONAL</v>
      </c>
      <c r="B81" s="100">
        <v>721</v>
      </c>
      <c r="C81" s="100" t="str">
        <f>VLOOKUP(B81,'[1]LISTADO ATM'!$A$2:$B$816,2,0)</f>
        <v xml:space="preserve">ATM Oficina Charles de Gaulle II </v>
      </c>
      <c r="D81" s="101" t="s">
        <v>2486</v>
      </c>
      <c r="E81" s="77">
        <v>335765684</v>
      </c>
    </row>
    <row r="82" spans="1:5" ht="18" x14ac:dyDescent="0.25">
      <c r="A82" s="100" t="e">
        <f>VLOOKUP(B82,'[1]LISTADO ATM'!$A$2:$C$817,3,0)</f>
        <v>#N/A</v>
      </c>
      <c r="B82" s="100"/>
      <c r="C82" s="100" t="e">
        <f>VLOOKUP(B82,'[1]LISTADO ATM'!$A$2:$B$816,2,0)</f>
        <v>#N/A</v>
      </c>
      <c r="D82" s="101" t="s">
        <v>2486</v>
      </c>
      <c r="E82" s="77"/>
    </row>
    <row r="83" spans="1:5" ht="18.75" thickBot="1" x14ac:dyDescent="0.3">
      <c r="A83" s="96" t="s">
        <v>2428</v>
      </c>
      <c r="B83" s="112">
        <f>COUNT(B10:B82)</f>
        <v>72</v>
      </c>
      <c r="C83" s="143"/>
      <c r="D83" s="144"/>
      <c r="E83" s="145"/>
    </row>
    <row r="84" spans="1:5" ht="15.75" thickBot="1" x14ac:dyDescent="0.3">
      <c r="B84" s="113"/>
    </row>
    <row r="85" spans="1:5" ht="18.75" thickBot="1" x14ac:dyDescent="0.3">
      <c r="A85" s="140" t="s">
        <v>2430</v>
      </c>
      <c r="B85" s="141"/>
      <c r="C85" s="141"/>
      <c r="D85" s="141"/>
      <c r="E85" s="142"/>
    </row>
    <row r="86" spans="1:5" ht="18" x14ac:dyDescent="0.25">
      <c r="A86" s="92" t="s">
        <v>15</v>
      </c>
      <c r="B86" s="92" t="s">
        <v>2426</v>
      </c>
      <c r="C86" s="93" t="s">
        <v>46</v>
      </c>
      <c r="D86" s="93" t="s">
        <v>2433</v>
      </c>
      <c r="E86" s="93" t="s">
        <v>2427</v>
      </c>
    </row>
    <row r="87" spans="1:5" ht="18" x14ac:dyDescent="0.25">
      <c r="A87" s="100" t="str">
        <f>VLOOKUP(B87,'[1]LISTADO ATM'!$A$2:$C$817,3,0)</f>
        <v>DISTRITO NACIONAL</v>
      </c>
      <c r="B87" s="100">
        <v>958</v>
      </c>
      <c r="C87" s="100" t="str">
        <f>VLOOKUP(B87,'[1]LISTADO ATM'!$A$2:$B$816,2,0)</f>
        <v xml:space="preserve">ATM Olé Aut. San Isidro </v>
      </c>
      <c r="D87" s="102" t="s">
        <v>2455</v>
      </c>
      <c r="E87" s="77">
        <v>335764689</v>
      </c>
    </row>
    <row r="88" spans="1:5" ht="18" x14ac:dyDescent="0.25">
      <c r="A88" s="100" t="str">
        <f>VLOOKUP(B88,'[1]LISTADO ATM'!$A$2:$C$817,3,0)</f>
        <v>DISTRITO NACIONAL</v>
      </c>
      <c r="B88" s="100">
        <v>377</v>
      </c>
      <c r="C88" s="100" t="str">
        <f>VLOOKUP(B88,'[1]LISTADO ATM'!$A$2:$B$816,2,0)</f>
        <v>ATM Estación del Metro Eduardo Brito</v>
      </c>
      <c r="D88" s="102" t="s">
        <v>2455</v>
      </c>
      <c r="E88" s="77">
        <v>335765374</v>
      </c>
    </row>
    <row r="89" spans="1:5" ht="18" x14ac:dyDescent="0.25">
      <c r="A89" s="119" t="str">
        <f>VLOOKUP(B89,'[1]LISTADO ATM'!$A$2:$C$817,3,0)</f>
        <v>DISTRITO NACIONAL</v>
      </c>
      <c r="B89" s="100">
        <v>946</v>
      </c>
      <c r="C89" s="119" t="str">
        <f>VLOOKUP(B89,'[1]LISTADO ATM'!$A$2:$B$816,2,0)</f>
        <v xml:space="preserve">ATM Oficina Núñez de Cáceres I </v>
      </c>
      <c r="D89" s="120" t="s">
        <v>2455</v>
      </c>
      <c r="E89" s="100">
        <v>335765580</v>
      </c>
    </row>
    <row r="90" spans="1:5" ht="18" x14ac:dyDescent="0.25">
      <c r="A90" s="100" t="str">
        <f>VLOOKUP(B90,'[1]LISTADO ATM'!$A$2:$C$817,3,0)</f>
        <v>NORTE</v>
      </c>
      <c r="B90" s="100">
        <v>778</v>
      </c>
      <c r="C90" s="100" t="str">
        <f>VLOOKUP(B90,'[1]LISTADO ATM'!$A$2:$B$816,2,0)</f>
        <v xml:space="preserve">ATM Oficina Esperanza (Mao) </v>
      </c>
      <c r="D90" s="102" t="s">
        <v>2455</v>
      </c>
      <c r="E90" s="77">
        <v>335765723</v>
      </c>
    </row>
    <row r="91" spans="1:5" ht="18" x14ac:dyDescent="0.25">
      <c r="A91" s="100" t="str">
        <f>VLOOKUP(B91,'[1]LISTADO ATM'!$A$2:$C$817,3,0)</f>
        <v>NORTE</v>
      </c>
      <c r="B91" s="100">
        <v>599</v>
      </c>
      <c r="C91" s="100" t="str">
        <f>VLOOKUP(B91,'[1]LISTADO ATM'!$A$2:$B$816,2,0)</f>
        <v xml:space="preserve">ATM Oficina Plaza Internacional (Santiago) </v>
      </c>
      <c r="D91" s="120" t="s">
        <v>2455</v>
      </c>
      <c r="E91" s="77">
        <v>335766467</v>
      </c>
    </row>
    <row r="92" spans="1:5" ht="18" x14ac:dyDescent="0.25">
      <c r="A92" s="100" t="str">
        <f>VLOOKUP(B92,'[1]LISTADO ATM'!$A$2:$C$817,3,0)</f>
        <v>NORTE</v>
      </c>
      <c r="B92" s="100">
        <v>119</v>
      </c>
      <c r="C92" s="100" t="str">
        <f>VLOOKUP(B92,'[1]LISTADO ATM'!$A$2:$B$816,2,0)</f>
        <v>ATM Oficina La Barranquita</v>
      </c>
      <c r="D92" s="120" t="s">
        <v>2455</v>
      </c>
      <c r="E92" s="77">
        <v>335766482</v>
      </c>
    </row>
    <row r="93" spans="1:5" ht="18" x14ac:dyDescent="0.25">
      <c r="A93" s="100" t="str">
        <f>VLOOKUP(B93,'[1]LISTADO ATM'!$A$2:$C$817,3,0)</f>
        <v>DISTRITO NACIONAL</v>
      </c>
      <c r="B93" s="100">
        <v>527</v>
      </c>
      <c r="C93" s="100" t="str">
        <f>VLOOKUP(B93,'[1]LISTADO ATM'!$A$2:$B$816,2,0)</f>
        <v>ATM Oficina Zona Oriental II</v>
      </c>
      <c r="D93" s="120" t="s">
        <v>2455</v>
      </c>
      <c r="E93" s="77">
        <v>335766505</v>
      </c>
    </row>
    <row r="94" spans="1:5" ht="18" x14ac:dyDescent="0.25">
      <c r="A94" s="100" t="str">
        <f>VLOOKUP(B94,'[1]LISTADO ATM'!$A$2:$C$817,3,0)</f>
        <v>DISTRITO NACIONAL</v>
      </c>
      <c r="B94" s="100">
        <v>904</v>
      </c>
      <c r="C94" s="100" t="str">
        <f>VLOOKUP(B94,'[1]LISTADO ATM'!$A$2:$B$816,2,0)</f>
        <v xml:space="preserve">ATM Oficina Multicentro La Sirena Churchill </v>
      </c>
      <c r="D94" s="120" t="s">
        <v>2455</v>
      </c>
      <c r="E94" s="77">
        <v>335766615</v>
      </c>
    </row>
    <row r="95" spans="1:5" ht="18" x14ac:dyDescent="0.25">
      <c r="A95" s="100" t="str">
        <f>VLOOKUP(B95,'[1]LISTADO ATM'!$A$2:$C$817,3,0)</f>
        <v>DISTRITO NACIONAL</v>
      </c>
      <c r="B95" s="100">
        <v>409</v>
      </c>
      <c r="C95" s="100" t="str">
        <f>VLOOKUP(B95,'[1]LISTADO ATM'!$A$2:$B$816,2,0)</f>
        <v xml:space="preserve">ATM Oficina Las Palmas de Herrera I </v>
      </c>
      <c r="D95" s="120" t="s">
        <v>2455</v>
      </c>
      <c r="E95" s="77">
        <v>335766621</v>
      </c>
    </row>
    <row r="96" spans="1:5" ht="18" x14ac:dyDescent="0.25">
      <c r="A96" s="100" t="str">
        <f>VLOOKUP(B96,'[1]LISTADO ATM'!$A$2:$C$817,3,0)</f>
        <v>ESTE</v>
      </c>
      <c r="B96" s="100">
        <v>480</v>
      </c>
      <c r="C96" s="100" t="str">
        <f>VLOOKUP(B96,'[1]LISTADO ATM'!$A$2:$B$816,2,0)</f>
        <v>ATM UNP Farmaconal Higuey</v>
      </c>
      <c r="D96" s="120" t="s">
        <v>2455</v>
      </c>
      <c r="E96" s="77">
        <v>335766625</v>
      </c>
    </row>
    <row r="97" spans="1:5" ht="18" x14ac:dyDescent="0.25">
      <c r="A97" s="100" t="str">
        <f>VLOOKUP(B97,'[1]LISTADO ATM'!$A$2:$C$817,3,0)</f>
        <v>DISTRITO NACIONAL</v>
      </c>
      <c r="B97" s="100">
        <v>696</v>
      </c>
      <c r="C97" s="100" t="str">
        <f>VLOOKUP(B97,'[1]LISTADO ATM'!$A$2:$B$816,2,0)</f>
        <v>ATM Olé Jacobo Majluta</v>
      </c>
      <c r="D97" s="120" t="s">
        <v>2455</v>
      </c>
      <c r="E97" s="77">
        <v>335766758</v>
      </c>
    </row>
    <row r="98" spans="1:5" ht="18" x14ac:dyDescent="0.25">
      <c r="A98" s="100" t="str">
        <f>VLOOKUP(B98,'[1]LISTADO ATM'!$A$2:$C$817,3,0)</f>
        <v>NORTE</v>
      </c>
      <c r="B98" s="100">
        <v>749</v>
      </c>
      <c r="C98" s="100" t="str">
        <f>VLOOKUP(B98,'[1]LISTADO ATM'!$A$2:$B$816,2,0)</f>
        <v xml:space="preserve">ATM Oficina Yaque </v>
      </c>
      <c r="D98" s="120" t="s">
        <v>2455</v>
      </c>
      <c r="E98" s="77">
        <v>335766770</v>
      </c>
    </row>
    <row r="99" spans="1:5" ht="18" x14ac:dyDescent="0.25">
      <c r="A99" s="100" t="str">
        <f>VLOOKUP(B99,'[1]LISTADO ATM'!$A$2:$C$817,3,0)</f>
        <v>DISTRITO NACIONAL</v>
      </c>
      <c r="B99" s="100">
        <v>574</v>
      </c>
      <c r="C99" s="100" t="str">
        <f>VLOOKUP(B99,'[1]LISTADO ATM'!$A$2:$B$816,2,0)</f>
        <v xml:space="preserve">ATM Club Obras Públicas </v>
      </c>
      <c r="D99" s="120" t="s">
        <v>2455</v>
      </c>
      <c r="E99" s="77">
        <v>335766787</v>
      </c>
    </row>
    <row r="100" spans="1:5" ht="18" x14ac:dyDescent="0.25">
      <c r="A100" s="100" t="str">
        <f>VLOOKUP(B100,'[1]LISTADO ATM'!$A$2:$C$817,3,0)</f>
        <v>ESTE</v>
      </c>
      <c r="B100" s="100">
        <v>612</v>
      </c>
      <c r="C100" s="100" t="str">
        <f>VLOOKUP(B100,'[1]LISTADO ATM'!$A$2:$B$816,2,0)</f>
        <v xml:space="preserve">ATM Plaza Orense (La Romana) </v>
      </c>
      <c r="D100" s="120" t="s">
        <v>2455</v>
      </c>
      <c r="E100" s="77">
        <v>335766850</v>
      </c>
    </row>
    <row r="101" spans="1:5" ht="18" x14ac:dyDescent="0.25">
      <c r="A101" s="100" t="str">
        <f>VLOOKUP(B101,'[1]LISTADO ATM'!$A$2:$C$817,3,0)</f>
        <v>DISTRITO NACIONAL</v>
      </c>
      <c r="B101" s="100">
        <v>422</v>
      </c>
      <c r="C101" s="100" t="str">
        <f>VLOOKUP(B101,'[1]LISTADO ATM'!$A$2:$B$816,2,0)</f>
        <v xml:space="preserve">ATM Olé Manoguayabo </v>
      </c>
      <c r="D101" s="120" t="s">
        <v>2455</v>
      </c>
      <c r="E101" s="77">
        <v>335766879</v>
      </c>
    </row>
    <row r="102" spans="1:5" ht="18" x14ac:dyDescent="0.25">
      <c r="A102" s="100" t="e">
        <f>VLOOKUP(B102,'[1]LISTADO ATM'!$A$2:$C$817,3,0)</f>
        <v>#N/A</v>
      </c>
      <c r="B102" s="100">
        <v>497</v>
      </c>
      <c r="C102" s="100" t="e">
        <f>VLOOKUP(B102,'[1]LISTADO ATM'!$A$2:$B$816,2,0)</f>
        <v>#N/A</v>
      </c>
      <c r="D102" s="120" t="s">
        <v>2455</v>
      </c>
      <c r="E102" s="77">
        <v>335766439</v>
      </c>
    </row>
    <row r="103" spans="1:5" ht="18" x14ac:dyDescent="0.25">
      <c r="A103" s="100" t="e">
        <f>VLOOKUP(B103,'[1]LISTADO ATM'!$A$2:$C$817,3,0)</f>
        <v>#N/A</v>
      </c>
      <c r="B103" s="100"/>
      <c r="C103" s="100" t="e">
        <f>VLOOKUP(B103,'[1]LISTADO ATM'!$A$2:$B$816,2,0)</f>
        <v>#N/A</v>
      </c>
      <c r="D103" s="120" t="s">
        <v>2455</v>
      </c>
      <c r="E103" s="77"/>
    </row>
    <row r="104" spans="1:5" ht="18" x14ac:dyDescent="0.25">
      <c r="A104" s="121" t="s">
        <v>2428</v>
      </c>
      <c r="B104" s="122">
        <f>COUNT(B87:B103)</f>
        <v>16</v>
      </c>
      <c r="C104" s="123"/>
      <c r="D104" s="123"/>
      <c r="E104" s="123"/>
    </row>
    <row r="105" spans="1:5" ht="15.75" thickBot="1" x14ac:dyDescent="0.3">
      <c r="B105" s="113"/>
    </row>
    <row r="106" spans="1:5" ht="18.75" thickBot="1" x14ac:dyDescent="0.3">
      <c r="A106" s="140" t="s">
        <v>2431</v>
      </c>
      <c r="B106" s="141"/>
      <c r="C106" s="141"/>
      <c r="D106" s="141"/>
      <c r="E106" s="142"/>
    </row>
    <row r="107" spans="1:5" ht="18" x14ac:dyDescent="0.25">
      <c r="A107" s="92" t="s">
        <v>15</v>
      </c>
      <c r="B107" s="92" t="s">
        <v>2426</v>
      </c>
      <c r="C107" s="93" t="s">
        <v>46</v>
      </c>
      <c r="D107" s="93" t="s">
        <v>2433</v>
      </c>
      <c r="E107" s="93" t="s">
        <v>2427</v>
      </c>
    </row>
    <row r="108" spans="1:5" ht="18" x14ac:dyDescent="0.25">
      <c r="A108" s="100" t="str">
        <f>VLOOKUP(B108,'[1]LISTADO ATM'!$A$2:$C$817,3,0)</f>
        <v>NORTE</v>
      </c>
      <c r="B108" s="100">
        <v>501</v>
      </c>
      <c r="C108" s="100" t="str">
        <f>VLOOKUP(B108,'[1]LISTADO ATM'!$A$2:$B$816,2,0)</f>
        <v xml:space="preserve">ATM UNP La Canela </v>
      </c>
      <c r="D108" s="100" t="s">
        <v>2459</v>
      </c>
      <c r="E108" s="77">
        <v>335765562</v>
      </c>
    </row>
    <row r="109" spans="1:5" ht="18" x14ac:dyDescent="0.25">
      <c r="A109" s="100" t="str">
        <f>VLOOKUP(B109,'[1]LISTADO ATM'!$A$2:$C$817,3,0)</f>
        <v>DISTRITO NACIONAL</v>
      </c>
      <c r="B109" s="100">
        <v>354</v>
      </c>
      <c r="C109" s="100" t="str">
        <f>VLOOKUP(B109,'[1]LISTADO ATM'!$A$2:$B$816,2,0)</f>
        <v xml:space="preserve">ATM Oficina Núñez de Cáceres II </v>
      </c>
      <c r="D109" s="100" t="s">
        <v>2459</v>
      </c>
      <c r="E109" s="77">
        <v>335765561</v>
      </c>
    </row>
    <row r="110" spans="1:5" ht="18" x14ac:dyDescent="0.25">
      <c r="A110" s="100" t="str">
        <f>VLOOKUP(B110,'[1]LISTADO ATM'!$A$2:$C$817,3,0)</f>
        <v>DISTRITO NACIONAL</v>
      </c>
      <c r="B110" s="100">
        <v>298</v>
      </c>
      <c r="C110" s="100" t="str">
        <f>VLOOKUP(B110,'[1]LISTADO ATM'!$A$2:$B$816,2,0)</f>
        <v xml:space="preserve">ATM S/M Aprezio Engombe </v>
      </c>
      <c r="D110" s="100" t="s">
        <v>2459</v>
      </c>
      <c r="E110" s="77">
        <v>335765682</v>
      </c>
    </row>
    <row r="111" spans="1:5" ht="18" x14ac:dyDescent="0.25">
      <c r="A111" s="100" t="str">
        <f>VLOOKUP(B111,'[1]LISTADO ATM'!$A$2:$C$817,3,0)</f>
        <v>NORTE</v>
      </c>
      <c r="B111" s="100">
        <v>383</v>
      </c>
      <c r="C111" s="100" t="str">
        <f>VLOOKUP(B111,'[1]LISTADO ATM'!$A$2:$B$816,2,0)</f>
        <v>ATM S/M Daniel (Dajabón)</v>
      </c>
      <c r="D111" s="100" t="s">
        <v>2459</v>
      </c>
      <c r="E111" s="77">
        <v>335765699</v>
      </c>
    </row>
    <row r="112" spans="1:5" ht="18" x14ac:dyDescent="0.25">
      <c r="A112" s="100" t="str">
        <f>VLOOKUP(B112,'[1]LISTADO ATM'!$A$2:$C$817,3,0)</f>
        <v>DISTRITO NACIONAL</v>
      </c>
      <c r="B112" s="100">
        <v>908</v>
      </c>
      <c r="C112" s="100" t="str">
        <f>VLOOKUP(B112,'[1]LISTADO ATM'!$A$2:$B$816,2,0)</f>
        <v xml:space="preserve">ATM Oficina Plaza Botánika </v>
      </c>
      <c r="D112" s="100" t="s">
        <v>2459</v>
      </c>
      <c r="E112" s="77">
        <v>335766310</v>
      </c>
    </row>
    <row r="113" spans="1:5" ht="18" x14ac:dyDescent="0.25">
      <c r="A113" s="100" t="str">
        <f>VLOOKUP(B113,'[1]LISTADO ATM'!$A$2:$C$817,3,0)</f>
        <v>DISTRITO NACIONAL</v>
      </c>
      <c r="B113" s="100">
        <v>713</v>
      </c>
      <c r="C113" s="100" t="str">
        <f>VLOOKUP(B113,'[1]LISTADO ATM'!$A$2:$B$816,2,0)</f>
        <v xml:space="preserve">ATM Oficina Las Américas </v>
      </c>
      <c r="D113" s="100" t="s">
        <v>2459</v>
      </c>
      <c r="E113" s="77">
        <v>335766697</v>
      </c>
    </row>
    <row r="114" spans="1:5" ht="18" x14ac:dyDescent="0.25">
      <c r="A114" s="100" t="str">
        <f>VLOOKUP(B114,'[1]LISTADO ATM'!$A$2:$C$817,3,0)</f>
        <v>DISTRITO NACIONAL</v>
      </c>
      <c r="B114" s="100">
        <v>580</v>
      </c>
      <c r="C114" s="100" t="str">
        <f>VLOOKUP(B114,'[1]LISTADO ATM'!$A$2:$B$816,2,0)</f>
        <v xml:space="preserve">ATM Edificio Propagas </v>
      </c>
      <c r="D114" s="100" t="s">
        <v>2459</v>
      </c>
      <c r="E114" s="77">
        <v>335766739</v>
      </c>
    </row>
    <row r="115" spans="1:5" ht="18" x14ac:dyDescent="0.25">
      <c r="A115" s="100" t="str">
        <f>VLOOKUP(B115,'[1]LISTADO ATM'!$A$2:$C$817,3,0)</f>
        <v>DISTRITO NACIONAL</v>
      </c>
      <c r="B115" s="100">
        <v>745</v>
      </c>
      <c r="C115" s="100" t="str">
        <f>VLOOKUP(B115,'[1]LISTADO ATM'!$A$2:$B$816,2,0)</f>
        <v xml:space="preserve">ATM Oficina Ave. Duarte </v>
      </c>
      <c r="D115" s="100" t="s">
        <v>2459</v>
      </c>
      <c r="E115" s="77">
        <v>335766799</v>
      </c>
    </row>
    <row r="116" spans="1:5" ht="18" x14ac:dyDescent="0.25">
      <c r="A116" s="100" t="str">
        <f>VLOOKUP(B116,'[1]LISTADO ATM'!$A$2:$C$817,3,0)</f>
        <v>DISTRITO NACIONAL</v>
      </c>
      <c r="B116" s="100">
        <v>642</v>
      </c>
      <c r="C116" s="100" t="str">
        <f>VLOOKUP(B116,'[1]LISTADO ATM'!$A$2:$B$816,2,0)</f>
        <v xml:space="preserve">ATM OMSA Sto. Dgo. </v>
      </c>
      <c r="D116" s="100" t="s">
        <v>2459</v>
      </c>
      <c r="E116" s="77">
        <v>335766867</v>
      </c>
    </row>
    <row r="117" spans="1:5" ht="18" x14ac:dyDescent="0.25">
      <c r="A117" s="100" t="e">
        <f>VLOOKUP(B117,'[1]LISTADO ATM'!$A$2:$C$817,3,0)</f>
        <v>#N/A</v>
      </c>
      <c r="B117" s="100"/>
      <c r="C117" s="100" t="e">
        <f>VLOOKUP(B117,'[1]LISTADO ATM'!$A$2:$B$816,2,0)</f>
        <v>#N/A</v>
      </c>
      <c r="D117" s="100" t="s">
        <v>2459</v>
      </c>
      <c r="E117" s="77"/>
    </row>
    <row r="118" spans="1:5" ht="18.75" thickBot="1" x14ac:dyDescent="0.3">
      <c r="A118" s="96" t="s">
        <v>2428</v>
      </c>
      <c r="B118" s="112">
        <f>COUNT(B108:B117)</f>
        <v>9</v>
      </c>
      <c r="C118" s="94"/>
      <c r="D118" s="94"/>
      <c r="E118" s="95"/>
    </row>
    <row r="119" spans="1:5" ht="15.75" thickBot="1" x14ac:dyDescent="0.3">
      <c r="B119" s="113"/>
    </row>
    <row r="120" spans="1:5" ht="18.75" thickBot="1" x14ac:dyDescent="0.3">
      <c r="A120" s="146" t="s">
        <v>2429</v>
      </c>
      <c r="B120" s="147"/>
    </row>
    <row r="121" spans="1:5" ht="18.75" thickBot="1" x14ac:dyDescent="0.3">
      <c r="A121" s="148">
        <f>+B104+B118</f>
        <v>25</v>
      </c>
      <c r="B121" s="149"/>
    </row>
    <row r="122" spans="1:5" ht="15.75" thickBot="1" x14ac:dyDescent="0.3">
      <c r="B122" s="113"/>
    </row>
    <row r="123" spans="1:5" ht="18.75" thickBot="1" x14ac:dyDescent="0.3">
      <c r="A123" s="140" t="s">
        <v>2432</v>
      </c>
      <c r="B123" s="141"/>
      <c r="C123" s="141"/>
      <c r="D123" s="141"/>
      <c r="E123" s="142"/>
    </row>
    <row r="124" spans="1:5" ht="18" x14ac:dyDescent="0.25">
      <c r="A124" s="92" t="s">
        <v>15</v>
      </c>
      <c r="B124" s="92" t="s">
        <v>2426</v>
      </c>
      <c r="C124" s="97" t="s">
        <v>46</v>
      </c>
      <c r="D124" s="150" t="s">
        <v>2433</v>
      </c>
      <c r="E124" s="151"/>
    </row>
    <row r="125" spans="1:5" ht="18" x14ac:dyDescent="0.25">
      <c r="A125" s="100" t="str">
        <f>VLOOKUP(B125,'[1]LISTADO ATM'!$A$2:$C$817,3,0)</f>
        <v>NORTE</v>
      </c>
      <c r="B125" s="100">
        <v>853</v>
      </c>
      <c r="C125" s="118" t="str">
        <f>VLOOKUP(B125,'[1]LISTADO ATM'!$A$2:$B$816,2,0)</f>
        <v xml:space="preserve">ATM Inversiones JF Group (Shell Canabacoa) </v>
      </c>
      <c r="D125" s="132" t="s">
        <v>2487</v>
      </c>
      <c r="E125" s="133"/>
    </row>
    <row r="126" spans="1:5" ht="18" x14ac:dyDescent="0.25">
      <c r="A126" s="100" t="str">
        <f>VLOOKUP(B126,'[1]LISTADO ATM'!$A$2:$C$817,3,0)</f>
        <v>SUR</v>
      </c>
      <c r="B126" s="100">
        <v>44</v>
      </c>
      <c r="C126" s="118" t="str">
        <f>VLOOKUP(B126,'[1]LISTADO ATM'!$A$2:$B$816,2,0)</f>
        <v xml:space="preserve">ATM Oficina Pedernales </v>
      </c>
      <c r="D126" s="132" t="s">
        <v>2476</v>
      </c>
      <c r="E126" s="133"/>
    </row>
    <row r="127" spans="1:5" ht="18" x14ac:dyDescent="0.25">
      <c r="A127" s="100" t="str">
        <f>VLOOKUP(B127,'[1]LISTADO ATM'!$A$2:$C$817,3,0)</f>
        <v>ESTE</v>
      </c>
      <c r="B127" s="100">
        <v>366</v>
      </c>
      <c r="C127" s="118" t="str">
        <f>VLOOKUP(B127,'[1]LISTADO ATM'!$A$2:$B$816,2,0)</f>
        <v>ATM Oficina Boulevard (Higuey) II</v>
      </c>
      <c r="D127" s="132" t="s">
        <v>2476</v>
      </c>
      <c r="E127" s="133"/>
    </row>
    <row r="128" spans="1:5" ht="18" x14ac:dyDescent="0.25">
      <c r="A128" s="100" t="str">
        <f>VLOOKUP(B128,'[1]LISTADO ATM'!$A$2:$C$817,3,0)</f>
        <v>DISTRITO NACIONAL</v>
      </c>
      <c r="B128" s="100">
        <v>557</v>
      </c>
      <c r="C128" s="118" t="str">
        <f>VLOOKUP(B128,'[1]LISTADO ATM'!$A$2:$B$816,2,0)</f>
        <v xml:space="preserve">ATM Multicentro La Sirena Ave. Mella </v>
      </c>
      <c r="D128" s="132" t="s">
        <v>2630</v>
      </c>
      <c r="E128" s="133"/>
    </row>
    <row r="129" spans="1:5" ht="18" x14ac:dyDescent="0.25">
      <c r="A129" s="100" t="str">
        <f>VLOOKUP(B129,'[1]LISTADO ATM'!$A$2:$C$817,3,0)</f>
        <v>NORTE</v>
      </c>
      <c r="B129" s="100">
        <v>645</v>
      </c>
      <c r="C129" s="118" t="str">
        <f>VLOOKUP(B129,'[1]LISTADO ATM'!$A$2:$B$816,2,0)</f>
        <v xml:space="preserve">ATM UNP Cabrera </v>
      </c>
      <c r="D129" s="132" t="s">
        <v>2476</v>
      </c>
      <c r="E129" s="133"/>
    </row>
    <row r="130" spans="1:5" ht="18" x14ac:dyDescent="0.25">
      <c r="A130" s="100" t="str">
        <f>VLOOKUP(B130,'[1]LISTADO ATM'!$A$2:$C$817,3,0)</f>
        <v>NORTE</v>
      </c>
      <c r="B130" s="100">
        <v>740</v>
      </c>
      <c r="C130" s="118" t="str">
        <f>VLOOKUP(B130,'[1]LISTADO ATM'!$A$2:$B$816,2,0)</f>
        <v xml:space="preserve">ATM EDENORTE (Santiago) </v>
      </c>
      <c r="D130" s="132" t="s">
        <v>2476</v>
      </c>
      <c r="E130" s="133"/>
    </row>
    <row r="131" spans="1:5" ht="18" x14ac:dyDescent="0.25">
      <c r="A131" s="100" t="str">
        <f>VLOOKUP(B131,'[1]LISTADO ATM'!$A$2:$C$817,3,0)</f>
        <v>DISTRITO NACIONAL</v>
      </c>
      <c r="B131" s="100">
        <v>791</v>
      </c>
      <c r="C131" s="118" t="str">
        <f>VLOOKUP(B131,'[1]LISTADO ATM'!$A$2:$B$816,2,0)</f>
        <v xml:space="preserve">ATM Oficina Sans Soucí </v>
      </c>
      <c r="D131" s="132" t="s">
        <v>2476</v>
      </c>
      <c r="E131" s="133"/>
    </row>
    <row r="132" spans="1:5" ht="18" x14ac:dyDescent="0.25">
      <c r="A132" s="100" t="str">
        <f>VLOOKUP(B132,'[1]LISTADO ATM'!$A$2:$C$817,3,0)</f>
        <v>DISTRITO NACIONAL</v>
      </c>
      <c r="B132" s="100">
        <v>815</v>
      </c>
      <c r="C132" s="118" t="str">
        <f>VLOOKUP(B132,'[1]LISTADO ATM'!$A$2:$B$816,2,0)</f>
        <v xml:space="preserve">ATM Oficina Atalaya del Mar </v>
      </c>
      <c r="D132" s="132" t="s">
        <v>2630</v>
      </c>
      <c r="E132" s="133"/>
    </row>
    <row r="133" spans="1:5" ht="18" x14ac:dyDescent="0.25">
      <c r="A133" s="100" t="str">
        <f>VLOOKUP(B133,'[1]LISTADO ATM'!$A$2:$C$817,3,0)</f>
        <v>NORTE</v>
      </c>
      <c r="B133" s="100">
        <v>944</v>
      </c>
      <c r="C133" s="118" t="str">
        <f>VLOOKUP(B133,'[1]LISTADO ATM'!$A$2:$B$816,2,0)</f>
        <v xml:space="preserve">ATM UNP Mao </v>
      </c>
      <c r="D133" s="132" t="s">
        <v>2476</v>
      </c>
      <c r="E133" s="133"/>
    </row>
    <row r="134" spans="1:5" ht="18" x14ac:dyDescent="0.25">
      <c r="A134" s="100" t="str">
        <f>VLOOKUP(B134,'[1]LISTADO ATM'!$A$2:$C$817,3,0)</f>
        <v>ESTE</v>
      </c>
      <c r="B134" s="100">
        <v>268</v>
      </c>
      <c r="C134" s="118" t="str">
        <f>VLOOKUP(B134,'[1]LISTADO ATM'!$A$2:$B$816,2,0)</f>
        <v xml:space="preserve">ATM Autobanco La Altagracia (Higuey) </v>
      </c>
      <c r="D134" s="132" t="s">
        <v>2476</v>
      </c>
      <c r="E134" s="133"/>
    </row>
    <row r="135" spans="1:5" ht="18" x14ac:dyDescent="0.25">
      <c r="A135" s="100" t="str">
        <f>VLOOKUP(B135,'[1]LISTADO ATM'!$A$2:$C$817,3,0)</f>
        <v>DISTRITO NACIONAL</v>
      </c>
      <c r="B135" s="100">
        <v>551</v>
      </c>
      <c r="C135" s="118" t="str">
        <f>VLOOKUP(B135,'[1]LISTADO ATM'!$A$2:$B$816,2,0)</f>
        <v xml:space="preserve">ATM Oficina Padre Castellanos </v>
      </c>
      <c r="D135" s="132" t="s">
        <v>2476</v>
      </c>
      <c r="E135" s="133"/>
    </row>
    <row r="136" spans="1:5" ht="18" x14ac:dyDescent="0.25">
      <c r="A136" s="100" t="str">
        <f>VLOOKUP(B136,'[1]LISTADO ATM'!$A$2:$C$817,3,0)</f>
        <v>NORTE</v>
      </c>
      <c r="B136" s="100">
        <v>888</v>
      </c>
      <c r="C136" s="118" t="str">
        <f>VLOOKUP(B136,'[1]LISTADO ATM'!$A$2:$B$816,2,0)</f>
        <v>ATM Oficina galeria 56 II (SFM)</v>
      </c>
      <c r="D136" s="132" t="s">
        <v>2476</v>
      </c>
      <c r="E136" s="133"/>
    </row>
    <row r="137" spans="1:5" ht="18" x14ac:dyDescent="0.25">
      <c r="A137" s="100" t="str">
        <f>VLOOKUP(B137,'[1]LISTADO ATM'!$A$2:$C$817,3,0)</f>
        <v>DISTRITO NACIONAL</v>
      </c>
      <c r="B137" s="100">
        <v>160</v>
      </c>
      <c r="C137" s="118" t="str">
        <f>VLOOKUP(B137,'[1]LISTADO ATM'!$A$2:$B$816,2,0)</f>
        <v xml:space="preserve">ATM Oficina Herrera </v>
      </c>
      <c r="D137" s="132" t="s">
        <v>2476</v>
      </c>
      <c r="E137" s="133"/>
    </row>
    <row r="138" spans="1:5" ht="18" x14ac:dyDescent="0.25">
      <c r="A138" s="100" t="e">
        <f>VLOOKUP(B138,'[1]LISTADO ATM'!$A$2:$C$817,3,0)</f>
        <v>#N/A</v>
      </c>
      <c r="B138" s="100"/>
      <c r="C138" s="118" t="e">
        <f>VLOOKUP(B138,'[1]LISTADO ATM'!$A$2:$B$816,2,0)</f>
        <v>#N/A</v>
      </c>
      <c r="D138" s="132"/>
      <c r="E138" s="133"/>
    </row>
    <row r="139" spans="1:5" ht="18" x14ac:dyDescent="0.25">
      <c r="A139" s="100" t="e">
        <f>VLOOKUP(B139,'[1]LISTADO ATM'!$A$2:$C$817,3,0)</f>
        <v>#N/A</v>
      </c>
      <c r="B139" s="100"/>
      <c r="C139" s="118" t="e">
        <f>VLOOKUP(B139,'[1]LISTADO ATM'!$A$2:$B$816,2,0)</f>
        <v>#N/A</v>
      </c>
      <c r="D139" s="132"/>
      <c r="E139" s="133"/>
    </row>
    <row r="140" spans="1:5" ht="18.75" thickBot="1" x14ac:dyDescent="0.3">
      <c r="A140" s="96" t="s">
        <v>2428</v>
      </c>
      <c r="B140" s="112">
        <f>COUNT(B125:B139)</f>
        <v>13</v>
      </c>
      <c r="C140" s="94"/>
      <c r="D140" s="94"/>
      <c r="E140" s="95"/>
    </row>
  </sheetData>
  <mergeCells count="26">
    <mergeCell ref="D138:E138"/>
    <mergeCell ref="D139:E139"/>
    <mergeCell ref="D133:E133"/>
    <mergeCell ref="D134:E134"/>
    <mergeCell ref="D135:E135"/>
    <mergeCell ref="D136:E136"/>
    <mergeCell ref="D137:E137"/>
    <mergeCell ref="D128:E128"/>
    <mergeCell ref="D129:E129"/>
    <mergeCell ref="D130:E130"/>
    <mergeCell ref="D131:E131"/>
    <mergeCell ref="D132:E132"/>
    <mergeCell ref="A123:E123"/>
    <mergeCell ref="D124:E124"/>
    <mergeCell ref="D125:E125"/>
    <mergeCell ref="D126:E126"/>
    <mergeCell ref="D127:E127"/>
    <mergeCell ref="C83:E83"/>
    <mergeCell ref="A85:E85"/>
    <mergeCell ref="A106:E106"/>
    <mergeCell ref="A120:B120"/>
    <mergeCell ref="A121:B121"/>
    <mergeCell ref="A2:E2"/>
    <mergeCell ref="A3:E3"/>
    <mergeCell ref="A1:E1"/>
    <mergeCell ref="A8:E8"/>
  </mergeCells>
  <phoneticPr fontId="47" type="noConversion"/>
  <conditionalFormatting sqref="E102 E10:E64 E82">
    <cfRule type="duplicateValues" dxfId="422" priority="281"/>
  </conditionalFormatting>
  <conditionalFormatting sqref="B102 B10:B64 B82">
    <cfRule type="duplicateValues" dxfId="421" priority="280"/>
  </conditionalFormatting>
  <conditionalFormatting sqref="B102 B10:B64 B82">
    <cfRule type="duplicateValues" dxfId="420" priority="274"/>
    <cfRule type="duplicateValues" dxfId="419" priority="275"/>
    <cfRule type="duplicateValues" dxfId="418" priority="276"/>
    <cfRule type="duplicateValues" dxfId="417" priority="277"/>
    <cfRule type="duplicateValues" dxfId="416" priority="278"/>
    <cfRule type="duplicateValues" dxfId="415" priority="279"/>
  </conditionalFormatting>
  <conditionalFormatting sqref="B102 B10:B64">
    <cfRule type="duplicateValues" dxfId="414" priority="273"/>
  </conditionalFormatting>
  <conditionalFormatting sqref="E102 E10:E64">
    <cfRule type="duplicateValues" dxfId="413" priority="272"/>
  </conditionalFormatting>
  <conditionalFormatting sqref="E140 E104:E109 E1:E8 E118:E125 E83:E85 E87:E90 E78:E79">
    <cfRule type="duplicateValues" dxfId="412" priority="271"/>
  </conditionalFormatting>
  <conditionalFormatting sqref="E10">
    <cfRule type="duplicateValues" dxfId="411" priority="270"/>
  </conditionalFormatting>
  <conditionalFormatting sqref="E11">
    <cfRule type="duplicateValues" dxfId="410" priority="269"/>
  </conditionalFormatting>
  <conditionalFormatting sqref="E12">
    <cfRule type="duplicateValues" dxfId="409" priority="268"/>
  </conditionalFormatting>
  <conditionalFormatting sqref="E138:E139 E126">
    <cfRule type="duplicateValues" dxfId="408" priority="283"/>
  </conditionalFormatting>
  <conditionalFormatting sqref="E17">
    <cfRule type="duplicateValues" dxfId="407" priority="267"/>
  </conditionalFormatting>
  <conditionalFormatting sqref="E30">
    <cfRule type="duplicateValues" dxfId="406" priority="266"/>
  </conditionalFormatting>
  <conditionalFormatting sqref="E28">
    <cfRule type="duplicateValues" dxfId="405" priority="265"/>
  </conditionalFormatting>
  <conditionalFormatting sqref="E31 E29">
    <cfRule type="duplicateValues" dxfId="404" priority="264"/>
  </conditionalFormatting>
  <conditionalFormatting sqref="E51">
    <cfRule type="duplicateValues" dxfId="403" priority="263"/>
  </conditionalFormatting>
  <conditionalFormatting sqref="E52">
    <cfRule type="duplicateValues" dxfId="402" priority="262"/>
  </conditionalFormatting>
  <conditionalFormatting sqref="E53">
    <cfRule type="duplicateValues" dxfId="401" priority="261"/>
  </conditionalFormatting>
  <conditionalFormatting sqref="E127">
    <cfRule type="duplicateValues" dxfId="400" priority="260"/>
  </conditionalFormatting>
  <conditionalFormatting sqref="E128">
    <cfRule type="duplicateValues" dxfId="399" priority="259"/>
  </conditionalFormatting>
  <conditionalFormatting sqref="E128">
    <cfRule type="duplicateValues" dxfId="398" priority="258"/>
  </conditionalFormatting>
  <conditionalFormatting sqref="E129">
    <cfRule type="duplicateValues" dxfId="397" priority="257"/>
  </conditionalFormatting>
  <conditionalFormatting sqref="E130">
    <cfRule type="duplicateValues" dxfId="396" priority="256"/>
  </conditionalFormatting>
  <conditionalFormatting sqref="E131">
    <cfRule type="duplicateValues" dxfId="395" priority="255"/>
  </conditionalFormatting>
  <conditionalFormatting sqref="E133">
    <cfRule type="duplicateValues" dxfId="394" priority="252"/>
  </conditionalFormatting>
  <conditionalFormatting sqref="E132">
    <cfRule type="duplicateValues" dxfId="393" priority="254"/>
  </conditionalFormatting>
  <conditionalFormatting sqref="E132">
    <cfRule type="duplicateValues" dxfId="392" priority="253"/>
  </conditionalFormatting>
  <conditionalFormatting sqref="E134">
    <cfRule type="duplicateValues" dxfId="391" priority="251"/>
  </conditionalFormatting>
  <conditionalFormatting sqref="E135">
    <cfRule type="duplicateValues" dxfId="390" priority="250"/>
  </conditionalFormatting>
  <conditionalFormatting sqref="E136">
    <cfRule type="duplicateValues" dxfId="389" priority="249"/>
  </conditionalFormatting>
  <conditionalFormatting sqref="E137">
    <cfRule type="duplicateValues" dxfId="388" priority="248"/>
  </conditionalFormatting>
  <conditionalFormatting sqref="E65">
    <cfRule type="duplicateValues" dxfId="387" priority="235"/>
  </conditionalFormatting>
  <conditionalFormatting sqref="B65">
    <cfRule type="duplicateValues" dxfId="386" priority="234"/>
  </conditionalFormatting>
  <conditionalFormatting sqref="B65">
    <cfRule type="duplicateValues" dxfId="385" priority="232"/>
    <cfRule type="duplicateValues" dxfId="384" priority="233"/>
  </conditionalFormatting>
  <conditionalFormatting sqref="E65">
    <cfRule type="duplicateValues" dxfId="383" priority="236"/>
  </conditionalFormatting>
  <conditionalFormatting sqref="B65">
    <cfRule type="duplicateValues" dxfId="382" priority="237"/>
  </conditionalFormatting>
  <conditionalFormatting sqref="B65">
    <cfRule type="duplicateValues" dxfId="381" priority="238"/>
    <cfRule type="duplicateValues" dxfId="380" priority="239"/>
    <cfRule type="duplicateValues" dxfId="379" priority="240"/>
    <cfRule type="duplicateValues" dxfId="378" priority="241"/>
    <cfRule type="duplicateValues" dxfId="377" priority="242"/>
    <cfRule type="duplicateValues" dxfId="376" priority="243"/>
  </conditionalFormatting>
  <conditionalFormatting sqref="B65">
    <cfRule type="duplicateValues" dxfId="375" priority="244"/>
  </conditionalFormatting>
  <conditionalFormatting sqref="B65">
    <cfRule type="duplicateValues" dxfId="374" priority="245"/>
  </conditionalFormatting>
  <conditionalFormatting sqref="B65">
    <cfRule type="duplicateValues" dxfId="373" priority="246"/>
  </conditionalFormatting>
  <conditionalFormatting sqref="B65">
    <cfRule type="duplicateValues" dxfId="372" priority="247"/>
  </conditionalFormatting>
  <conditionalFormatting sqref="B65">
    <cfRule type="duplicateValues" dxfId="371" priority="231"/>
  </conditionalFormatting>
  <conditionalFormatting sqref="E66">
    <cfRule type="duplicateValues" dxfId="370" priority="218"/>
  </conditionalFormatting>
  <conditionalFormatting sqref="B66">
    <cfRule type="duplicateValues" dxfId="369" priority="217"/>
  </conditionalFormatting>
  <conditionalFormatting sqref="B66">
    <cfRule type="duplicateValues" dxfId="368" priority="215"/>
    <cfRule type="duplicateValues" dxfId="367" priority="216"/>
  </conditionalFormatting>
  <conditionalFormatting sqref="E66">
    <cfRule type="duplicateValues" dxfId="366" priority="219"/>
  </conditionalFormatting>
  <conditionalFormatting sqref="B66">
    <cfRule type="duplicateValues" dxfId="365" priority="220"/>
  </conditionalFormatting>
  <conditionalFormatting sqref="B66">
    <cfRule type="duplicateValues" dxfId="364" priority="221"/>
    <cfRule type="duplicateValues" dxfId="363" priority="222"/>
    <cfRule type="duplicateValues" dxfId="362" priority="223"/>
    <cfRule type="duplicateValues" dxfId="361" priority="224"/>
    <cfRule type="duplicateValues" dxfId="360" priority="225"/>
    <cfRule type="duplicateValues" dxfId="359" priority="226"/>
  </conditionalFormatting>
  <conditionalFormatting sqref="B66">
    <cfRule type="duplicateValues" dxfId="358" priority="227"/>
  </conditionalFormatting>
  <conditionalFormatting sqref="B66">
    <cfRule type="duplicateValues" dxfId="357" priority="228"/>
  </conditionalFormatting>
  <conditionalFormatting sqref="B66">
    <cfRule type="duplicateValues" dxfId="356" priority="229"/>
  </conditionalFormatting>
  <conditionalFormatting sqref="B66">
    <cfRule type="duplicateValues" dxfId="355" priority="230"/>
  </conditionalFormatting>
  <conditionalFormatting sqref="B66">
    <cfRule type="duplicateValues" dxfId="354" priority="214"/>
  </conditionalFormatting>
  <conditionalFormatting sqref="E67">
    <cfRule type="duplicateValues" dxfId="353" priority="201"/>
  </conditionalFormatting>
  <conditionalFormatting sqref="B67">
    <cfRule type="duplicateValues" dxfId="352" priority="200"/>
  </conditionalFormatting>
  <conditionalFormatting sqref="B67">
    <cfRule type="duplicateValues" dxfId="351" priority="198"/>
    <cfRule type="duplicateValues" dxfId="350" priority="199"/>
  </conditionalFormatting>
  <conditionalFormatting sqref="E67">
    <cfRule type="duplicateValues" dxfId="349" priority="202"/>
  </conditionalFormatting>
  <conditionalFormatting sqref="B67">
    <cfRule type="duplicateValues" dxfId="348" priority="203"/>
  </conditionalFormatting>
  <conditionalFormatting sqref="B67">
    <cfRule type="duplicateValues" dxfId="347" priority="204"/>
    <cfRule type="duplicateValues" dxfId="346" priority="205"/>
    <cfRule type="duplicateValues" dxfId="345" priority="206"/>
    <cfRule type="duplicateValues" dxfId="344" priority="207"/>
    <cfRule type="duplicateValues" dxfId="343" priority="208"/>
    <cfRule type="duplicateValues" dxfId="342" priority="209"/>
  </conditionalFormatting>
  <conditionalFormatting sqref="B67">
    <cfRule type="duplicateValues" dxfId="341" priority="210"/>
  </conditionalFormatting>
  <conditionalFormatting sqref="B67">
    <cfRule type="duplicateValues" dxfId="340" priority="211"/>
  </conditionalFormatting>
  <conditionalFormatting sqref="B67">
    <cfRule type="duplicateValues" dxfId="339" priority="212"/>
  </conditionalFormatting>
  <conditionalFormatting sqref="B67">
    <cfRule type="duplicateValues" dxfId="338" priority="213"/>
  </conditionalFormatting>
  <conditionalFormatting sqref="B67">
    <cfRule type="duplicateValues" dxfId="337" priority="197"/>
  </conditionalFormatting>
  <conditionalFormatting sqref="B67">
    <cfRule type="duplicateValues" dxfId="336" priority="196"/>
  </conditionalFormatting>
  <conditionalFormatting sqref="E68">
    <cfRule type="duplicateValues" dxfId="335" priority="184"/>
  </conditionalFormatting>
  <conditionalFormatting sqref="E68">
    <cfRule type="duplicateValues" dxfId="334" priority="183"/>
  </conditionalFormatting>
  <conditionalFormatting sqref="B68">
    <cfRule type="duplicateValues" dxfId="333" priority="182"/>
  </conditionalFormatting>
  <conditionalFormatting sqref="B68">
    <cfRule type="duplicateValues" dxfId="332" priority="180"/>
    <cfRule type="duplicateValues" dxfId="331" priority="181"/>
  </conditionalFormatting>
  <conditionalFormatting sqref="B68">
    <cfRule type="duplicateValues" dxfId="330" priority="185"/>
  </conditionalFormatting>
  <conditionalFormatting sqref="B68">
    <cfRule type="duplicateValues" dxfId="329" priority="186"/>
    <cfRule type="duplicateValues" dxfId="328" priority="187"/>
    <cfRule type="duplicateValues" dxfId="327" priority="188"/>
    <cfRule type="duplicateValues" dxfId="326" priority="189"/>
    <cfRule type="duplicateValues" dxfId="325" priority="190"/>
    <cfRule type="duplicateValues" dxfId="324" priority="191"/>
  </conditionalFormatting>
  <conditionalFormatting sqref="B68">
    <cfRule type="duplicateValues" dxfId="323" priority="192"/>
  </conditionalFormatting>
  <conditionalFormatting sqref="B68">
    <cfRule type="duplicateValues" dxfId="322" priority="193"/>
  </conditionalFormatting>
  <conditionalFormatting sqref="B68">
    <cfRule type="duplicateValues" dxfId="321" priority="194"/>
  </conditionalFormatting>
  <conditionalFormatting sqref="B68">
    <cfRule type="duplicateValues" dxfId="320" priority="195"/>
  </conditionalFormatting>
  <conditionalFormatting sqref="B68">
    <cfRule type="duplicateValues" dxfId="319" priority="179"/>
  </conditionalFormatting>
  <conditionalFormatting sqref="B68">
    <cfRule type="duplicateValues" dxfId="318" priority="178"/>
  </conditionalFormatting>
  <conditionalFormatting sqref="E69">
    <cfRule type="duplicateValues" dxfId="317" priority="165"/>
  </conditionalFormatting>
  <conditionalFormatting sqref="E69">
    <cfRule type="duplicateValues" dxfId="316" priority="164"/>
  </conditionalFormatting>
  <conditionalFormatting sqref="B69">
    <cfRule type="duplicateValues" dxfId="315" priority="163"/>
  </conditionalFormatting>
  <conditionalFormatting sqref="B69">
    <cfRule type="duplicateValues" dxfId="314" priority="161"/>
    <cfRule type="duplicateValues" dxfId="313" priority="162"/>
  </conditionalFormatting>
  <conditionalFormatting sqref="B69">
    <cfRule type="duplicateValues" dxfId="312" priority="166"/>
  </conditionalFormatting>
  <conditionalFormatting sqref="B69">
    <cfRule type="duplicateValues" dxfId="311" priority="167"/>
  </conditionalFormatting>
  <conditionalFormatting sqref="B69">
    <cfRule type="duplicateValues" dxfId="310" priority="168"/>
    <cfRule type="duplicateValues" dxfId="309" priority="169"/>
    <cfRule type="duplicateValues" dxfId="308" priority="170"/>
    <cfRule type="duplicateValues" dxfId="307" priority="171"/>
    <cfRule type="duplicateValues" dxfId="306" priority="172"/>
    <cfRule type="duplicateValues" dxfId="305" priority="173"/>
  </conditionalFormatting>
  <conditionalFormatting sqref="B69">
    <cfRule type="duplicateValues" dxfId="304" priority="174"/>
  </conditionalFormatting>
  <conditionalFormatting sqref="B69">
    <cfRule type="duplicateValues" dxfId="303" priority="175"/>
  </conditionalFormatting>
  <conditionalFormatting sqref="B69">
    <cfRule type="duplicateValues" dxfId="302" priority="176"/>
  </conditionalFormatting>
  <conditionalFormatting sqref="B69">
    <cfRule type="duplicateValues" dxfId="301" priority="177"/>
  </conditionalFormatting>
  <conditionalFormatting sqref="B69">
    <cfRule type="duplicateValues" dxfId="300" priority="160"/>
  </conditionalFormatting>
  <conditionalFormatting sqref="B69">
    <cfRule type="duplicateValues" dxfId="299" priority="159"/>
  </conditionalFormatting>
  <conditionalFormatting sqref="E70">
    <cfRule type="duplicateValues" dxfId="298" priority="146"/>
  </conditionalFormatting>
  <conditionalFormatting sqref="E70">
    <cfRule type="duplicateValues" dxfId="297" priority="145"/>
  </conditionalFormatting>
  <conditionalFormatting sqref="B70">
    <cfRule type="duplicateValues" dxfId="296" priority="144"/>
  </conditionalFormatting>
  <conditionalFormatting sqref="B70">
    <cfRule type="duplicateValues" dxfId="295" priority="142"/>
    <cfRule type="duplicateValues" dxfId="294" priority="143"/>
  </conditionalFormatting>
  <conditionalFormatting sqref="B70">
    <cfRule type="duplicateValues" dxfId="293" priority="147"/>
  </conditionalFormatting>
  <conditionalFormatting sqref="B70">
    <cfRule type="duplicateValues" dxfId="292" priority="148"/>
  </conditionalFormatting>
  <conditionalFormatting sqref="B70">
    <cfRule type="duplicateValues" dxfId="291" priority="149"/>
    <cfRule type="duplicateValues" dxfId="290" priority="150"/>
    <cfRule type="duplicateValues" dxfId="289" priority="151"/>
    <cfRule type="duplicateValues" dxfId="288" priority="152"/>
    <cfRule type="duplicateValues" dxfId="287" priority="153"/>
    <cfRule type="duplicateValues" dxfId="286" priority="154"/>
  </conditionalFormatting>
  <conditionalFormatting sqref="B70">
    <cfRule type="duplicateValues" dxfId="285" priority="155"/>
  </conditionalFormatting>
  <conditionalFormatting sqref="B70">
    <cfRule type="duplicateValues" dxfId="284" priority="156"/>
  </conditionalFormatting>
  <conditionalFormatting sqref="B70">
    <cfRule type="duplicateValues" dxfId="283" priority="157"/>
  </conditionalFormatting>
  <conditionalFormatting sqref="B70">
    <cfRule type="duplicateValues" dxfId="282" priority="158"/>
  </conditionalFormatting>
  <conditionalFormatting sqref="B70">
    <cfRule type="duplicateValues" dxfId="281" priority="141"/>
  </conditionalFormatting>
  <conditionalFormatting sqref="B70">
    <cfRule type="duplicateValues" dxfId="280" priority="140"/>
  </conditionalFormatting>
  <conditionalFormatting sqref="E71">
    <cfRule type="duplicateValues" dxfId="279" priority="126"/>
  </conditionalFormatting>
  <conditionalFormatting sqref="B71">
    <cfRule type="duplicateValues" dxfId="278" priority="125"/>
  </conditionalFormatting>
  <conditionalFormatting sqref="B71">
    <cfRule type="duplicateValues" dxfId="277" priority="123"/>
    <cfRule type="duplicateValues" dxfId="276" priority="124"/>
  </conditionalFormatting>
  <conditionalFormatting sqref="B71">
    <cfRule type="duplicateValues" dxfId="275" priority="127"/>
  </conditionalFormatting>
  <conditionalFormatting sqref="E71">
    <cfRule type="duplicateValues" dxfId="274" priority="128"/>
  </conditionalFormatting>
  <conditionalFormatting sqref="B71">
    <cfRule type="duplicateValues" dxfId="273" priority="129"/>
  </conditionalFormatting>
  <conditionalFormatting sqref="B71">
    <cfRule type="duplicateValues" dxfId="272" priority="130"/>
    <cfRule type="duplicateValues" dxfId="271" priority="131"/>
    <cfRule type="duplicateValues" dxfId="270" priority="132"/>
    <cfRule type="duplicateValues" dxfId="269" priority="133"/>
    <cfRule type="duplicateValues" dxfId="268" priority="134"/>
    <cfRule type="duplicateValues" dxfId="267" priority="135"/>
  </conditionalFormatting>
  <conditionalFormatting sqref="B71">
    <cfRule type="duplicateValues" dxfId="266" priority="136"/>
  </conditionalFormatting>
  <conditionalFormatting sqref="B71">
    <cfRule type="duplicateValues" dxfId="265" priority="137"/>
  </conditionalFormatting>
  <conditionalFormatting sqref="B71">
    <cfRule type="duplicateValues" dxfId="264" priority="138"/>
  </conditionalFormatting>
  <conditionalFormatting sqref="B71">
    <cfRule type="duplicateValues" dxfId="263" priority="139"/>
  </conditionalFormatting>
  <conditionalFormatting sqref="B71">
    <cfRule type="duplicateValues" dxfId="262" priority="122"/>
  </conditionalFormatting>
  <conditionalFormatting sqref="B71">
    <cfRule type="duplicateValues" dxfId="261" priority="121"/>
  </conditionalFormatting>
  <conditionalFormatting sqref="E72">
    <cfRule type="duplicateValues" dxfId="260" priority="107"/>
  </conditionalFormatting>
  <conditionalFormatting sqref="B72">
    <cfRule type="duplicateValues" dxfId="259" priority="106"/>
  </conditionalFormatting>
  <conditionalFormatting sqref="B72">
    <cfRule type="duplicateValues" dxfId="258" priority="104"/>
    <cfRule type="duplicateValues" dxfId="257" priority="105"/>
  </conditionalFormatting>
  <conditionalFormatting sqref="B72">
    <cfRule type="duplicateValues" dxfId="256" priority="108"/>
  </conditionalFormatting>
  <conditionalFormatting sqref="E72">
    <cfRule type="duplicateValues" dxfId="255" priority="109"/>
  </conditionalFormatting>
  <conditionalFormatting sqref="B72">
    <cfRule type="duplicateValues" dxfId="254" priority="110"/>
  </conditionalFormatting>
  <conditionalFormatting sqref="B72">
    <cfRule type="duplicateValues" dxfId="253" priority="111"/>
    <cfRule type="duplicateValues" dxfId="252" priority="112"/>
    <cfRule type="duplicateValues" dxfId="251" priority="113"/>
    <cfRule type="duplicateValues" dxfId="250" priority="114"/>
    <cfRule type="duplicateValues" dxfId="249" priority="115"/>
    <cfRule type="duplicateValues" dxfId="248" priority="116"/>
  </conditionalFormatting>
  <conditionalFormatting sqref="B72">
    <cfRule type="duplicateValues" dxfId="247" priority="117"/>
  </conditionalFormatting>
  <conditionalFormatting sqref="B72">
    <cfRule type="duplicateValues" dxfId="246" priority="118"/>
  </conditionalFormatting>
  <conditionalFormatting sqref="B72">
    <cfRule type="duplicateValues" dxfId="245" priority="119"/>
  </conditionalFormatting>
  <conditionalFormatting sqref="B72">
    <cfRule type="duplicateValues" dxfId="244" priority="120"/>
  </conditionalFormatting>
  <conditionalFormatting sqref="B72">
    <cfRule type="duplicateValues" dxfId="243" priority="103"/>
  </conditionalFormatting>
  <conditionalFormatting sqref="B72">
    <cfRule type="duplicateValues" dxfId="242" priority="102"/>
  </conditionalFormatting>
  <conditionalFormatting sqref="E73">
    <cfRule type="duplicateValues" dxfId="241" priority="88"/>
  </conditionalFormatting>
  <conditionalFormatting sqref="B73">
    <cfRule type="duplicateValues" dxfId="240" priority="87"/>
  </conditionalFormatting>
  <conditionalFormatting sqref="B73">
    <cfRule type="duplicateValues" dxfId="239" priority="85"/>
    <cfRule type="duplicateValues" dxfId="238" priority="86"/>
  </conditionalFormatting>
  <conditionalFormatting sqref="B73">
    <cfRule type="duplicateValues" dxfId="237" priority="89"/>
  </conditionalFormatting>
  <conditionalFormatting sqref="E73">
    <cfRule type="duplicateValues" dxfId="236" priority="90"/>
  </conditionalFormatting>
  <conditionalFormatting sqref="B73">
    <cfRule type="duplicateValues" dxfId="235" priority="91"/>
  </conditionalFormatting>
  <conditionalFormatting sqref="B73">
    <cfRule type="duplicateValues" dxfId="234" priority="92"/>
    <cfRule type="duplicateValues" dxfId="233" priority="93"/>
    <cfRule type="duplicateValues" dxfId="232" priority="94"/>
    <cfRule type="duplicateValues" dxfId="231" priority="95"/>
    <cfRule type="duplicateValues" dxfId="230" priority="96"/>
    <cfRule type="duplicateValues" dxfId="229" priority="97"/>
  </conditionalFormatting>
  <conditionalFormatting sqref="B73">
    <cfRule type="duplicateValues" dxfId="228" priority="98"/>
  </conditionalFormatting>
  <conditionalFormatting sqref="B73">
    <cfRule type="duplicateValues" dxfId="227" priority="99"/>
  </conditionalFormatting>
  <conditionalFormatting sqref="B73">
    <cfRule type="duplicateValues" dxfId="226" priority="100"/>
  </conditionalFormatting>
  <conditionalFormatting sqref="B73">
    <cfRule type="duplicateValues" dxfId="225" priority="101"/>
  </conditionalFormatting>
  <conditionalFormatting sqref="B73">
    <cfRule type="duplicateValues" dxfId="224" priority="84"/>
  </conditionalFormatting>
  <conditionalFormatting sqref="B73">
    <cfRule type="duplicateValues" dxfId="223" priority="83"/>
  </conditionalFormatting>
  <conditionalFormatting sqref="E74">
    <cfRule type="duplicateValues" dxfId="222" priority="69"/>
  </conditionalFormatting>
  <conditionalFormatting sqref="B74">
    <cfRule type="duplicateValues" dxfId="221" priority="68"/>
  </conditionalFormatting>
  <conditionalFormatting sqref="B74">
    <cfRule type="duplicateValues" dxfId="220" priority="66"/>
    <cfRule type="duplicateValues" dxfId="219" priority="67"/>
  </conditionalFormatting>
  <conditionalFormatting sqref="B74">
    <cfRule type="duplicateValues" dxfId="218" priority="70"/>
  </conditionalFormatting>
  <conditionalFormatting sqref="E74">
    <cfRule type="duplicateValues" dxfId="217" priority="71"/>
  </conditionalFormatting>
  <conditionalFormatting sqref="B74">
    <cfRule type="duplicateValues" dxfId="216" priority="72"/>
  </conditionalFormatting>
  <conditionalFormatting sqref="B74">
    <cfRule type="duplicateValues" dxfId="215" priority="73"/>
    <cfRule type="duplicateValues" dxfId="214" priority="74"/>
    <cfRule type="duplicateValues" dxfId="213" priority="75"/>
    <cfRule type="duplicateValues" dxfId="212" priority="76"/>
    <cfRule type="duplicateValues" dxfId="211" priority="77"/>
    <cfRule type="duplicateValues" dxfId="210" priority="78"/>
  </conditionalFormatting>
  <conditionalFormatting sqref="B74">
    <cfRule type="duplicateValues" dxfId="209" priority="79"/>
  </conditionalFormatting>
  <conditionalFormatting sqref="B74">
    <cfRule type="duplicateValues" dxfId="208" priority="80"/>
  </conditionalFormatting>
  <conditionalFormatting sqref="B74">
    <cfRule type="duplicateValues" dxfId="207" priority="81"/>
  </conditionalFormatting>
  <conditionalFormatting sqref="B74">
    <cfRule type="duplicateValues" dxfId="206" priority="82"/>
  </conditionalFormatting>
  <conditionalFormatting sqref="B74">
    <cfRule type="duplicateValues" dxfId="205" priority="65"/>
  </conditionalFormatting>
  <conditionalFormatting sqref="B74">
    <cfRule type="duplicateValues" dxfId="204" priority="64"/>
  </conditionalFormatting>
  <conditionalFormatting sqref="E75">
    <cfRule type="duplicateValues" dxfId="203" priority="51"/>
  </conditionalFormatting>
  <conditionalFormatting sqref="E75">
    <cfRule type="duplicateValues" dxfId="202" priority="50"/>
  </conditionalFormatting>
  <conditionalFormatting sqref="B75">
    <cfRule type="duplicateValues" dxfId="201" priority="49"/>
  </conditionalFormatting>
  <conditionalFormatting sqref="B75">
    <cfRule type="duplicateValues" dxfId="200" priority="47"/>
    <cfRule type="duplicateValues" dxfId="199" priority="48"/>
  </conditionalFormatting>
  <conditionalFormatting sqref="B75">
    <cfRule type="duplicateValues" dxfId="198" priority="52"/>
  </conditionalFormatting>
  <conditionalFormatting sqref="B75">
    <cfRule type="duplicateValues" dxfId="197" priority="53"/>
  </conditionalFormatting>
  <conditionalFormatting sqref="B75">
    <cfRule type="duplicateValues" dxfId="196" priority="54"/>
    <cfRule type="duplicateValues" dxfId="195" priority="55"/>
    <cfRule type="duplicateValues" dxfId="194" priority="56"/>
    <cfRule type="duplicateValues" dxfId="193" priority="57"/>
    <cfRule type="duplicateValues" dxfId="192" priority="58"/>
    <cfRule type="duplicateValues" dxfId="191" priority="59"/>
  </conditionalFormatting>
  <conditionalFormatting sqref="B75">
    <cfRule type="duplicateValues" dxfId="190" priority="60"/>
  </conditionalFormatting>
  <conditionalFormatting sqref="B75">
    <cfRule type="duplicateValues" dxfId="189" priority="61"/>
  </conditionalFormatting>
  <conditionalFormatting sqref="B75">
    <cfRule type="duplicateValues" dxfId="188" priority="62"/>
  </conditionalFormatting>
  <conditionalFormatting sqref="B75">
    <cfRule type="duplicateValues" dxfId="187" priority="63"/>
  </conditionalFormatting>
  <conditionalFormatting sqref="B75">
    <cfRule type="duplicateValues" dxfId="186" priority="46"/>
  </conditionalFormatting>
  <conditionalFormatting sqref="B75">
    <cfRule type="duplicateValues" dxfId="185" priority="45"/>
  </conditionalFormatting>
  <conditionalFormatting sqref="B76">
    <cfRule type="duplicateValues" dxfId="184" priority="39"/>
  </conditionalFormatting>
  <conditionalFormatting sqref="B76">
    <cfRule type="duplicateValues" dxfId="183" priority="33"/>
    <cfRule type="duplicateValues" dxfId="182" priority="34"/>
    <cfRule type="duplicateValues" dxfId="181" priority="35"/>
    <cfRule type="duplicateValues" dxfId="180" priority="36"/>
    <cfRule type="duplicateValues" dxfId="179" priority="37"/>
    <cfRule type="duplicateValues" dxfId="178" priority="38"/>
  </conditionalFormatting>
  <conditionalFormatting sqref="E76">
    <cfRule type="duplicateValues" dxfId="177" priority="32"/>
  </conditionalFormatting>
  <conditionalFormatting sqref="B76">
    <cfRule type="duplicateValues" dxfId="176" priority="31"/>
  </conditionalFormatting>
  <conditionalFormatting sqref="B76">
    <cfRule type="duplicateValues" dxfId="175" priority="29"/>
    <cfRule type="duplicateValues" dxfId="174" priority="30"/>
  </conditionalFormatting>
  <conditionalFormatting sqref="E76">
    <cfRule type="duplicateValues" dxfId="173" priority="40"/>
  </conditionalFormatting>
  <conditionalFormatting sqref="B76">
    <cfRule type="duplicateValues" dxfId="172" priority="41"/>
  </conditionalFormatting>
  <conditionalFormatting sqref="B76">
    <cfRule type="duplicateValues" dxfId="171" priority="42"/>
  </conditionalFormatting>
  <conditionalFormatting sqref="B76">
    <cfRule type="duplicateValues" dxfId="170" priority="43"/>
  </conditionalFormatting>
  <conditionalFormatting sqref="B76">
    <cfRule type="duplicateValues" dxfId="169" priority="44"/>
  </conditionalFormatting>
  <conditionalFormatting sqref="B76">
    <cfRule type="duplicateValues" dxfId="168" priority="28"/>
  </conditionalFormatting>
  <conditionalFormatting sqref="B76">
    <cfRule type="duplicateValues" dxfId="167" priority="27"/>
  </conditionalFormatting>
  <conditionalFormatting sqref="B77">
    <cfRule type="duplicateValues" dxfId="166" priority="21"/>
  </conditionalFormatting>
  <conditionalFormatting sqref="B77">
    <cfRule type="duplicateValues" dxfId="165" priority="15"/>
    <cfRule type="duplicateValues" dxfId="164" priority="16"/>
    <cfRule type="duplicateValues" dxfId="163" priority="17"/>
    <cfRule type="duplicateValues" dxfId="162" priority="18"/>
    <cfRule type="duplicateValues" dxfId="161" priority="19"/>
    <cfRule type="duplicateValues" dxfId="160" priority="20"/>
  </conditionalFormatting>
  <conditionalFormatting sqref="E77">
    <cfRule type="duplicateValues" dxfId="159" priority="14"/>
  </conditionalFormatting>
  <conditionalFormatting sqref="B77">
    <cfRule type="duplicateValues" dxfId="158" priority="13"/>
  </conditionalFormatting>
  <conditionalFormatting sqref="B77">
    <cfRule type="duplicateValues" dxfId="157" priority="11"/>
    <cfRule type="duplicateValues" dxfId="156" priority="12"/>
  </conditionalFormatting>
  <conditionalFormatting sqref="E77">
    <cfRule type="duplicateValues" dxfId="155" priority="22"/>
  </conditionalFormatting>
  <conditionalFormatting sqref="B77">
    <cfRule type="duplicateValues" dxfId="154" priority="23"/>
  </conditionalFormatting>
  <conditionalFormatting sqref="B77">
    <cfRule type="duplicateValues" dxfId="153" priority="24"/>
  </conditionalFormatting>
  <conditionalFormatting sqref="B77">
    <cfRule type="duplicateValues" dxfId="152" priority="25"/>
  </conditionalFormatting>
  <conditionalFormatting sqref="B77">
    <cfRule type="duplicateValues" dxfId="151" priority="26"/>
  </conditionalFormatting>
  <conditionalFormatting sqref="B77">
    <cfRule type="duplicateValues" dxfId="150" priority="10"/>
  </conditionalFormatting>
  <conditionalFormatting sqref="B77">
    <cfRule type="duplicateValues" dxfId="149" priority="9"/>
  </conditionalFormatting>
  <conditionalFormatting sqref="B80:B81">
    <cfRule type="duplicateValues" dxfId="148" priority="286"/>
  </conditionalFormatting>
  <conditionalFormatting sqref="E140 E1:E8 E10:E64 E87:E125 E78:E85">
    <cfRule type="duplicateValues" dxfId="147" priority="287"/>
  </conditionalFormatting>
  <conditionalFormatting sqref="B125:B140 B1:B8 B10:B64 B108:B123 B78:B85 B87:B106">
    <cfRule type="duplicateValues" dxfId="146" priority="288"/>
  </conditionalFormatting>
  <conditionalFormatting sqref="B125:B140 B1:B64 B108:B123 B78:B85 B87:B106">
    <cfRule type="duplicateValues" dxfId="145" priority="289"/>
    <cfRule type="duplicateValues" dxfId="144" priority="290"/>
  </conditionalFormatting>
  <conditionalFormatting sqref="B87:B101">
    <cfRule type="duplicateValues" dxfId="143" priority="8"/>
  </conditionalFormatting>
  <conditionalFormatting sqref="B87:B101">
    <cfRule type="duplicateValues" dxfId="142" priority="2"/>
    <cfRule type="duplicateValues" dxfId="141" priority="3"/>
    <cfRule type="duplicateValues" dxfId="140" priority="4"/>
    <cfRule type="duplicateValues" dxfId="139" priority="5"/>
    <cfRule type="duplicateValues" dxfId="138" priority="6"/>
    <cfRule type="duplicateValues" dxfId="137" priority="7"/>
  </conditionalFormatting>
  <conditionalFormatting sqref="B87:B101">
    <cfRule type="duplicateValues" dxfId="136" priority="1"/>
  </conditionalFormatting>
  <conditionalFormatting sqref="B91:B101 B103">
    <cfRule type="duplicateValues" dxfId="135" priority="293"/>
  </conditionalFormatting>
  <conditionalFormatting sqref="E91:E101 E103">
    <cfRule type="duplicateValues" dxfId="134" priority="294"/>
  </conditionalFormatting>
  <conditionalFormatting sqref="E80:E81">
    <cfRule type="duplicateValues" dxfId="133" priority="295"/>
  </conditionalFormatting>
  <conditionalFormatting sqref="B118:B123 B108:B109 B104:B106 B83:B85 B1:B8 B87:B90 B78:B79 B125:B140">
    <cfRule type="duplicateValues" dxfId="132" priority="296"/>
  </conditionalFormatting>
  <conditionalFormatting sqref="B118:B123 B108:B109 B83:B85 B1:B8 B87:B101 B78:B81 B125:B140 B103:B106">
    <cfRule type="duplicateValues" dxfId="131" priority="297"/>
  </conditionalFormatting>
  <conditionalFormatting sqref="B125:B140 B83:B85 B1:B8 B87:B101 B78:B81 B108:B123 B103:B106">
    <cfRule type="duplicateValues" dxfId="130" priority="298"/>
    <cfRule type="duplicateValues" dxfId="129" priority="299"/>
    <cfRule type="duplicateValues" dxfId="128" priority="300"/>
    <cfRule type="duplicateValues" dxfId="127" priority="301"/>
    <cfRule type="duplicateValues" dxfId="126" priority="302"/>
    <cfRule type="duplicateValues" dxfId="125" priority="303"/>
  </conditionalFormatting>
  <conditionalFormatting sqref="B125:B140">
    <cfRule type="duplicateValues" dxfId="124" priority="304"/>
  </conditionalFormatting>
  <conditionalFormatting sqref="B125:B140 B10:B64 B108:B123 B78:B85 B87:B106">
    <cfRule type="duplicateValues" dxfId="123" priority="305"/>
  </conditionalFormatting>
  <conditionalFormatting sqref="B125:B140 B1:B8 B83:B85 B108:B123 B87:B101 B78:B81 B103:B106">
    <cfRule type="duplicateValues" dxfId="122" priority="306"/>
  </conditionalFormatting>
  <conditionalFormatting sqref="B125:B140 B83:B85 B108:B123 B87:B101 B78:B81 B103:B106">
    <cfRule type="duplicateValues" dxfId="121" priority="307"/>
  </conditionalFormatting>
  <conditionalFormatting sqref="E110:E117">
    <cfRule type="duplicateValues" dxfId="120" priority="320817"/>
  </conditionalFormatting>
  <conditionalFormatting sqref="B110:B117">
    <cfRule type="duplicateValues" dxfId="119" priority="320818"/>
  </conditionalFormatting>
  <conditionalFormatting sqref="B1:B64 B78:B140">
    <cfRule type="duplicateValues" dxfId="118" priority="320840"/>
  </conditionalFormatting>
  <conditionalFormatting sqref="B1:B66 B78:B140">
    <cfRule type="duplicateValues" dxfId="117" priority="3208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5">
        <v>384</v>
      </c>
      <c r="B268" s="125" t="s">
        <v>2579</v>
      </c>
      <c r="C268" s="12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2493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2488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6" priority="119152"/>
  </conditionalFormatting>
  <conditionalFormatting sqref="A7:A11">
    <cfRule type="duplicateValues" dxfId="115" priority="119156"/>
    <cfRule type="duplicateValues" dxfId="114" priority="119157"/>
  </conditionalFormatting>
  <conditionalFormatting sqref="A7:A11">
    <cfRule type="duplicateValues" dxfId="113" priority="119160"/>
    <cfRule type="duplicateValues" dxfId="112" priority="119161"/>
  </conditionalFormatting>
  <conditionalFormatting sqref="B37:B39">
    <cfRule type="duplicateValues" dxfId="111" priority="219"/>
    <cfRule type="duplicateValues" dxfId="110" priority="220"/>
  </conditionalFormatting>
  <conditionalFormatting sqref="B37:B39">
    <cfRule type="duplicateValues" dxfId="109" priority="218"/>
  </conditionalFormatting>
  <conditionalFormatting sqref="B37:B39">
    <cfRule type="duplicateValues" dxfId="108" priority="217"/>
  </conditionalFormatting>
  <conditionalFormatting sqref="B37:B39">
    <cfRule type="duplicateValues" dxfId="107" priority="215"/>
    <cfRule type="duplicateValues" dxfId="106" priority="216"/>
  </conditionalFormatting>
  <conditionalFormatting sqref="B3">
    <cfRule type="duplicateValues" dxfId="105" priority="193"/>
    <cfRule type="duplicateValues" dxfId="104" priority="194"/>
  </conditionalFormatting>
  <conditionalFormatting sqref="B3">
    <cfRule type="duplicateValues" dxfId="103" priority="192"/>
  </conditionalFormatting>
  <conditionalFormatting sqref="B3">
    <cfRule type="duplicateValues" dxfId="102" priority="191"/>
  </conditionalFormatting>
  <conditionalFormatting sqref="B3">
    <cfRule type="duplicateValues" dxfId="101" priority="189"/>
    <cfRule type="duplicateValues" dxfId="100" priority="190"/>
  </conditionalFormatting>
  <conditionalFormatting sqref="A4:A6">
    <cfRule type="duplicateValues" dxfId="99" priority="188"/>
  </conditionalFormatting>
  <conditionalFormatting sqref="A4:A6">
    <cfRule type="duplicateValues" dxfId="98" priority="186"/>
    <cfRule type="duplicateValues" dxfId="97" priority="187"/>
  </conditionalFormatting>
  <conditionalFormatting sqref="A4:A6">
    <cfRule type="duplicateValues" dxfId="96" priority="184"/>
    <cfRule type="duplicateValues" dxfId="95" priority="185"/>
  </conditionalFormatting>
  <conditionalFormatting sqref="A3:A6">
    <cfRule type="duplicateValues" dxfId="94" priority="165"/>
  </conditionalFormatting>
  <conditionalFormatting sqref="A3:A6">
    <cfRule type="duplicateValues" dxfId="93" priority="163"/>
    <cfRule type="duplicateValues" dxfId="92" priority="164"/>
  </conditionalFormatting>
  <conditionalFormatting sqref="A3:A6">
    <cfRule type="duplicateValues" dxfId="91" priority="161"/>
    <cfRule type="duplicateValues" dxfId="90" priority="162"/>
  </conditionalFormatting>
  <conditionalFormatting sqref="B4:B6">
    <cfRule type="duplicateValues" dxfId="89" priority="158"/>
    <cfRule type="duplicateValues" dxfId="88" priority="159"/>
  </conditionalFormatting>
  <conditionalFormatting sqref="B4:B6">
    <cfRule type="duplicateValues" dxfId="87" priority="157"/>
  </conditionalFormatting>
  <conditionalFormatting sqref="B4:B6">
    <cfRule type="duplicateValues" dxfId="86" priority="156"/>
  </conditionalFormatting>
  <conditionalFormatting sqref="B4:B6">
    <cfRule type="duplicateValues" dxfId="85" priority="154"/>
    <cfRule type="duplicateValues" dxfId="8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3" priority="51"/>
  </conditionalFormatting>
  <conditionalFormatting sqref="E9:E1048576 E1:E2">
    <cfRule type="duplicateValues" dxfId="82" priority="99232"/>
  </conditionalFormatting>
  <conditionalFormatting sqref="E4">
    <cfRule type="duplicateValues" dxfId="81" priority="44"/>
  </conditionalFormatting>
  <conditionalFormatting sqref="E5:E8">
    <cfRule type="duplicateValues" dxfId="80" priority="42"/>
  </conditionalFormatting>
  <conditionalFormatting sqref="B12">
    <cfRule type="duplicateValues" dxfId="79" priority="16"/>
    <cfRule type="duplicateValues" dxfId="78" priority="17"/>
    <cfRule type="duplicateValues" dxfId="77" priority="18"/>
  </conditionalFormatting>
  <conditionalFormatting sqref="B12">
    <cfRule type="duplicateValues" dxfId="76" priority="15"/>
  </conditionalFormatting>
  <conditionalFormatting sqref="B12">
    <cfRule type="duplicateValues" dxfId="75" priority="13"/>
    <cfRule type="duplicateValues" dxfId="74" priority="14"/>
  </conditionalFormatting>
  <conditionalFormatting sqref="B12">
    <cfRule type="duplicateValues" dxfId="73" priority="10"/>
    <cfRule type="duplicateValues" dxfId="72" priority="11"/>
    <cfRule type="duplicateValues" dxfId="71" priority="12"/>
  </conditionalFormatting>
  <conditionalFormatting sqref="B12">
    <cfRule type="duplicateValues" dxfId="70" priority="9"/>
  </conditionalFormatting>
  <conditionalFormatting sqref="B12">
    <cfRule type="duplicateValues" dxfId="69" priority="7"/>
    <cfRule type="duplicateValues" dxfId="68" priority="8"/>
  </conditionalFormatting>
  <conditionalFormatting sqref="B12">
    <cfRule type="duplicateValues" dxfId="67" priority="6"/>
  </conditionalFormatting>
  <conditionalFormatting sqref="B12">
    <cfRule type="duplicateValues" dxfId="66" priority="3"/>
    <cfRule type="duplicateValues" dxfId="65" priority="4"/>
    <cfRule type="duplicateValues" dxfId="64" priority="5"/>
  </conditionalFormatting>
  <conditionalFormatting sqref="B12">
    <cfRule type="duplicateValues" dxfId="63" priority="2"/>
  </conditionalFormatting>
  <conditionalFormatting sqref="B12">
    <cfRule type="duplicateValues" dxfId="6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2021-01-19T02:59:30Z</dcterms:modified>
</cp:coreProperties>
</file>