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6" l="1"/>
  <c r="B55" i="16"/>
  <c r="B43" i="16"/>
  <c r="B17" i="16"/>
  <c r="F71" i="1"/>
  <c r="G71" i="1"/>
  <c r="H71" i="1"/>
  <c r="I71" i="1"/>
  <c r="J71" i="1"/>
  <c r="K71" i="1"/>
  <c r="F10" i="1"/>
  <c r="G10" i="1"/>
  <c r="H10" i="1"/>
  <c r="I10" i="1"/>
  <c r="J10" i="1"/>
  <c r="K10" i="1"/>
  <c r="F80" i="1"/>
  <c r="G80" i="1"/>
  <c r="H80" i="1"/>
  <c r="I80" i="1"/>
  <c r="J80" i="1"/>
  <c r="K80" i="1"/>
  <c r="F52" i="1"/>
  <c r="G52" i="1"/>
  <c r="H52" i="1"/>
  <c r="I52" i="1"/>
  <c r="J52" i="1"/>
  <c r="K52" i="1"/>
  <c r="F35" i="1"/>
  <c r="G35" i="1"/>
  <c r="H35" i="1"/>
  <c r="I35" i="1"/>
  <c r="J35" i="1"/>
  <c r="K35" i="1"/>
  <c r="F51" i="1"/>
  <c r="G51" i="1"/>
  <c r="H51" i="1"/>
  <c r="I51" i="1"/>
  <c r="J51" i="1"/>
  <c r="K51" i="1"/>
  <c r="F32" i="1"/>
  <c r="G32" i="1"/>
  <c r="H32" i="1"/>
  <c r="I32" i="1"/>
  <c r="J32" i="1"/>
  <c r="K32" i="1"/>
  <c r="F85" i="1"/>
  <c r="G85" i="1"/>
  <c r="H85" i="1"/>
  <c r="I85" i="1"/>
  <c r="J85" i="1"/>
  <c r="K85" i="1"/>
  <c r="A71" i="1"/>
  <c r="A10" i="1"/>
  <c r="A80" i="1"/>
  <c r="A52" i="1"/>
  <c r="A35" i="1"/>
  <c r="A51" i="1"/>
  <c r="A32" i="1"/>
  <c r="A85" i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58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8" i="1" l="1"/>
  <c r="G8" i="1"/>
  <c r="H8" i="1"/>
  <c r="I8" i="1"/>
  <c r="J8" i="1"/>
  <c r="K8" i="1"/>
  <c r="F67" i="1"/>
  <c r="G67" i="1"/>
  <c r="H67" i="1"/>
  <c r="I67" i="1"/>
  <c r="J67" i="1"/>
  <c r="K67" i="1"/>
  <c r="F45" i="1"/>
  <c r="G45" i="1"/>
  <c r="H45" i="1"/>
  <c r="I45" i="1"/>
  <c r="J45" i="1"/>
  <c r="K45" i="1"/>
  <c r="F106" i="1"/>
  <c r="G106" i="1"/>
  <c r="H106" i="1"/>
  <c r="I106" i="1"/>
  <c r="J106" i="1"/>
  <c r="K106" i="1"/>
  <c r="F31" i="1"/>
  <c r="G31" i="1"/>
  <c r="H31" i="1"/>
  <c r="I31" i="1"/>
  <c r="J31" i="1"/>
  <c r="K31" i="1"/>
  <c r="F61" i="1"/>
  <c r="G61" i="1"/>
  <c r="H61" i="1"/>
  <c r="I61" i="1"/>
  <c r="J61" i="1"/>
  <c r="K61" i="1"/>
  <c r="F42" i="1"/>
  <c r="G42" i="1"/>
  <c r="H42" i="1"/>
  <c r="I42" i="1"/>
  <c r="J42" i="1"/>
  <c r="K42" i="1"/>
  <c r="F75" i="1"/>
  <c r="G75" i="1"/>
  <c r="H75" i="1"/>
  <c r="I75" i="1"/>
  <c r="J75" i="1"/>
  <c r="K75" i="1"/>
  <c r="F93" i="1"/>
  <c r="G93" i="1"/>
  <c r="H93" i="1"/>
  <c r="I93" i="1"/>
  <c r="J93" i="1"/>
  <c r="K93" i="1"/>
  <c r="F59" i="1"/>
  <c r="G59" i="1"/>
  <c r="H59" i="1"/>
  <c r="I59" i="1"/>
  <c r="J59" i="1"/>
  <c r="K59" i="1"/>
  <c r="F97" i="1"/>
  <c r="G97" i="1"/>
  <c r="H97" i="1"/>
  <c r="I97" i="1"/>
  <c r="J97" i="1"/>
  <c r="K97" i="1"/>
  <c r="F65" i="1"/>
  <c r="G65" i="1"/>
  <c r="H65" i="1"/>
  <c r="I65" i="1"/>
  <c r="J65" i="1"/>
  <c r="K65" i="1"/>
  <c r="F94" i="1"/>
  <c r="G94" i="1"/>
  <c r="H94" i="1"/>
  <c r="I94" i="1"/>
  <c r="J94" i="1"/>
  <c r="K94" i="1"/>
  <c r="F116" i="1"/>
  <c r="G116" i="1"/>
  <c r="H116" i="1"/>
  <c r="I116" i="1"/>
  <c r="J116" i="1"/>
  <c r="K116" i="1"/>
  <c r="F15" i="1"/>
  <c r="G15" i="1"/>
  <c r="H15" i="1"/>
  <c r="I15" i="1"/>
  <c r="J15" i="1"/>
  <c r="K15" i="1"/>
  <c r="A8" i="1"/>
  <c r="A67" i="1"/>
  <c r="A45" i="1"/>
  <c r="A106" i="1"/>
  <c r="A31" i="1"/>
  <c r="A61" i="1"/>
  <c r="A42" i="1"/>
  <c r="A75" i="1"/>
  <c r="A93" i="1"/>
  <c r="A59" i="1"/>
  <c r="A97" i="1"/>
  <c r="A65" i="1"/>
  <c r="A94" i="1"/>
  <c r="A116" i="1"/>
  <c r="A15" i="1"/>
  <c r="F60" i="1" l="1"/>
  <c r="G60" i="1"/>
  <c r="H60" i="1"/>
  <c r="I60" i="1"/>
  <c r="J60" i="1"/>
  <c r="K60" i="1"/>
  <c r="F16" i="1"/>
  <c r="G16" i="1"/>
  <c r="H16" i="1"/>
  <c r="I16" i="1"/>
  <c r="J16" i="1"/>
  <c r="K16" i="1"/>
  <c r="F30" i="1"/>
  <c r="G30" i="1"/>
  <c r="H30" i="1"/>
  <c r="I30" i="1"/>
  <c r="J30" i="1"/>
  <c r="K30" i="1"/>
  <c r="F26" i="1"/>
  <c r="G26" i="1"/>
  <c r="H26" i="1"/>
  <c r="I26" i="1"/>
  <c r="J26" i="1"/>
  <c r="K26" i="1"/>
  <c r="F25" i="1"/>
  <c r="G25" i="1"/>
  <c r="H25" i="1"/>
  <c r="I25" i="1"/>
  <c r="J25" i="1"/>
  <c r="K25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54" i="1"/>
  <c r="G54" i="1"/>
  <c r="H54" i="1"/>
  <c r="I54" i="1"/>
  <c r="J54" i="1"/>
  <c r="K54" i="1"/>
  <c r="F53" i="1"/>
  <c r="G53" i="1"/>
  <c r="H53" i="1"/>
  <c r="I53" i="1"/>
  <c r="J53" i="1"/>
  <c r="K53" i="1"/>
  <c r="F28" i="1"/>
  <c r="G28" i="1"/>
  <c r="H28" i="1"/>
  <c r="I28" i="1"/>
  <c r="J28" i="1"/>
  <c r="K28" i="1"/>
  <c r="F12" i="1"/>
  <c r="G12" i="1"/>
  <c r="H12" i="1"/>
  <c r="I12" i="1"/>
  <c r="J12" i="1"/>
  <c r="K12" i="1"/>
  <c r="F49" i="1"/>
  <c r="G49" i="1"/>
  <c r="H49" i="1"/>
  <c r="I49" i="1"/>
  <c r="J49" i="1"/>
  <c r="K49" i="1"/>
  <c r="F20" i="1"/>
  <c r="G20" i="1"/>
  <c r="H20" i="1"/>
  <c r="I20" i="1"/>
  <c r="J20" i="1"/>
  <c r="K20" i="1"/>
  <c r="A60" i="1"/>
  <c r="A16" i="1"/>
  <c r="A30" i="1"/>
  <c r="A26" i="1"/>
  <c r="A25" i="1"/>
  <c r="A113" i="1"/>
  <c r="A105" i="1"/>
  <c r="A54" i="1"/>
  <c r="A53" i="1"/>
  <c r="A28" i="1"/>
  <c r="A12" i="1"/>
  <c r="A49" i="1"/>
  <c r="A20" i="1"/>
  <c r="A27" i="1"/>
  <c r="F27" i="1"/>
  <c r="G27" i="1"/>
  <c r="H27" i="1"/>
  <c r="I27" i="1"/>
  <c r="J27" i="1"/>
  <c r="K27" i="1"/>
  <c r="F79" i="1" l="1"/>
  <c r="G79" i="1"/>
  <c r="H79" i="1"/>
  <c r="I79" i="1"/>
  <c r="J79" i="1"/>
  <c r="K79" i="1"/>
  <c r="F69" i="1"/>
  <c r="G69" i="1"/>
  <c r="H69" i="1"/>
  <c r="I69" i="1"/>
  <c r="J69" i="1"/>
  <c r="K69" i="1"/>
  <c r="F34" i="1"/>
  <c r="G34" i="1"/>
  <c r="H34" i="1"/>
  <c r="I34" i="1"/>
  <c r="J34" i="1"/>
  <c r="K34" i="1"/>
  <c r="F115" i="1"/>
  <c r="G115" i="1"/>
  <c r="H115" i="1"/>
  <c r="I115" i="1"/>
  <c r="J115" i="1"/>
  <c r="K115" i="1"/>
  <c r="F43" i="1"/>
  <c r="G43" i="1"/>
  <c r="H43" i="1"/>
  <c r="I43" i="1"/>
  <c r="J43" i="1"/>
  <c r="K43" i="1"/>
  <c r="A110" i="1" l="1"/>
  <c r="A99" i="1"/>
  <c r="A84" i="1"/>
  <c r="A78" i="1"/>
  <c r="A76" i="1"/>
  <c r="A21" i="1"/>
  <c r="A81" i="1"/>
  <c r="F110" i="1"/>
  <c r="G110" i="1"/>
  <c r="H110" i="1"/>
  <c r="I110" i="1"/>
  <c r="J110" i="1"/>
  <c r="K110" i="1"/>
  <c r="F99" i="1"/>
  <c r="G99" i="1"/>
  <c r="H99" i="1"/>
  <c r="I99" i="1"/>
  <c r="J99" i="1"/>
  <c r="K99" i="1"/>
  <c r="F84" i="1"/>
  <c r="G84" i="1"/>
  <c r="H84" i="1"/>
  <c r="I84" i="1"/>
  <c r="J84" i="1"/>
  <c r="K84" i="1"/>
  <c r="F78" i="1"/>
  <c r="G78" i="1"/>
  <c r="H78" i="1"/>
  <c r="I78" i="1"/>
  <c r="J78" i="1"/>
  <c r="K78" i="1"/>
  <c r="F76" i="1"/>
  <c r="G76" i="1"/>
  <c r="H76" i="1"/>
  <c r="I76" i="1"/>
  <c r="J76" i="1"/>
  <c r="K76" i="1"/>
  <c r="F21" i="1"/>
  <c r="G21" i="1"/>
  <c r="H21" i="1"/>
  <c r="I21" i="1"/>
  <c r="J21" i="1"/>
  <c r="K21" i="1"/>
  <c r="F81" i="1"/>
  <c r="G81" i="1"/>
  <c r="H81" i="1"/>
  <c r="I81" i="1"/>
  <c r="J81" i="1"/>
  <c r="K81" i="1"/>
  <c r="A79" i="1"/>
  <c r="A34" i="1"/>
  <c r="A43" i="1"/>
  <c r="A69" i="1"/>
  <c r="A115" i="1"/>
  <c r="F89" i="1" l="1"/>
  <c r="G89" i="1"/>
  <c r="H89" i="1"/>
  <c r="I89" i="1"/>
  <c r="J89" i="1"/>
  <c r="K89" i="1"/>
  <c r="F98" i="1"/>
  <c r="G98" i="1"/>
  <c r="H98" i="1"/>
  <c r="I98" i="1"/>
  <c r="J98" i="1"/>
  <c r="K98" i="1"/>
  <c r="F37" i="1"/>
  <c r="G37" i="1"/>
  <c r="H37" i="1"/>
  <c r="I37" i="1"/>
  <c r="J37" i="1"/>
  <c r="K37" i="1"/>
  <c r="F11" i="1"/>
  <c r="G11" i="1"/>
  <c r="H11" i="1"/>
  <c r="I11" i="1"/>
  <c r="J11" i="1"/>
  <c r="K11" i="1"/>
  <c r="F63" i="1"/>
  <c r="G63" i="1"/>
  <c r="H63" i="1"/>
  <c r="I63" i="1"/>
  <c r="J63" i="1"/>
  <c r="K63" i="1"/>
  <c r="F96" i="1"/>
  <c r="G96" i="1"/>
  <c r="H96" i="1"/>
  <c r="I96" i="1"/>
  <c r="J96" i="1"/>
  <c r="K96" i="1"/>
  <c r="F100" i="1"/>
  <c r="G100" i="1"/>
  <c r="H100" i="1"/>
  <c r="I100" i="1"/>
  <c r="J100" i="1"/>
  <c r="K100" i="1"/>
  <c r="F64" i="1"/>
  <c r="G64" i="1"/>
  <c r="H64" i="1"/>
  <c r="I64" i="1"/>
  <c r="J64" i="1"/>
  <c r="K64" i="1"/>
  <c r="A89" i="1"/>
  <c r="A98" i="1"/>
  <c r="A37" i="1"/>
  <c r="A11" i="1"/>
  <c r="A63" i="1"/>
  <c r="A96" i="1"/>
  <c r="A100" i="1"/>
  <c r="A64" i="1"/>
  <c r="F101" i="1" l="1"/>
  <c r="G101" i="1"/>
  <c r="H101" i="1"/>
  <c r="I101" i="1"/>
  <c r="J101" i="1"/>
  <c r="K101" i="1"/>
  <c r="F112" i="1"/>
  <c r="G112" i="1"/>
  <c r="H112" i="1"/>
  <c r="I112" i="1"/>
  <c r="J112" i="1"/>
  <c r="K112" i="1"/>
  <c r="F39" i="1"/>
  <c r="G39" i="1"/>
  <c r="H39" i="1"/>
  <c r="I39" i="1"/>
  <c r="J39" i="1"/>
  <c r="K39" i="1"/>
  <c r="F50" i="1"/>
  <c r="G50" i="1"/>
  <c r="H50" i="1"/>
  <c r="I50" i="1"/>
  <c r="J50" i="1"/>
  <c r="K50" i="1"/>
  <c r="F77" i="1"/>
  <c r="G77" i="1"/>
  <c r="H77" i="1"/>
  <c r="I77" i="1"/>
  <c r="J77" i="1"/>
  <c r="K77" i="1"/>
  <c r="F33" i="1"/>
  <c r="G33" i="1"/>
  <c r="H33" i="1"/>
  <c r="I33" i="1"/>
  <c r="J33" i="1"/>
  <c r="K33" i="1"/>
  <c r="F13" i="1"/>
  <c r="G13" i="1"/>
  <c r="H13" i="1"/>
  <c r="I13" i="1"/>
  <c r="J13" i="1"/>
  <c r="K13" i="1"/>
  <c r="F73" i="1"/>
  <c r="G73" i="1"/>
  <c r="H73" i="1"/>
  <c r="I73" i="1"/>
  <c r="J73" i="1"/>
  <c r="K73" i="1"/>
  <c r="F118" i="1"/>
  <c r="G118" i="1"/>
  <c r="H118" i="1"/>
  <c r="I118" i="1"/>
  <c r="J118" i="1"/>
  <c r="K118" i="1"/>
  <c r="F9" i="1"/>
  <c r="G9" i="1"/>
  <c r="H9" i="1"/>
  <c r="I9" i="1"/>
  <c r="J9" i="1"/>
  <c r="K9" i="1"/>
  <c r="F88" i="1"/>
  <c r="G88" i="1"/>
  <c r="H88" i="1"/>
  <c r="I88" i="1"/>
  <c r="J88" i="1"/>
  <c r="K88" i="1"/>
  <c r="F66" i="1"/>
  <c r="G66" i="1"/>
  <c r="H66" i="1"/>
  <c r="I66" i="1"/>
  <c r="J66" i="1"/>
  <c r="K66" i="1"/>
  <c r="F90" i="1"/>
  <c r="G90" i="1"/>
  <c r="H90" i="1"/>
  <c r="I90" i="1"/>
  <c r="J90" i="1"/>
  <c r="K90" i="1"/>
  <c r="F83" i="1"/>
  <c r="G83" i="1"/>
  <c r="H83" i="1"/>
  <c r="I83" i="1"/>
  <c r="J83" i="1"/>
  <c r="K83" i="1"/>
  <c r="F68" i="1"/>
  <c r="G68" i="1"/>
  <c r="H68" i="1"/>
  <c r="I68" i="1"/>
  <c r="J68" i="1"/>
  <c r="K68" i="1"/>
  <c r="F86" i="1"/>
  <c r="G86" i="1"/>
  <c r="H86" i="1"/>
  <c r="I86" i="1"/>
  <c r="J86" i="1"/>
  <c r="K86" i="1"/>
  <c r="A101" i="1"/>
  <c r="A112" i="1"/>
  <c r="A39" i="1"/>
  <c r="A50" i="1"/>
  <c r="A77" i="1"/>
  <c r="A33" i="1"/>
  <c r="A13" i="1"/>
  <c r="A73" i="1"/>
  <c r="A118" i="1"/>
  <c r="A9" i="1"/>
  <c r="A88" i="1"/>
  <c r="A66" i="1"/>
  <c r="A90" i="1"/>
  <c r="A83" i="1"/>
  <c r="A68" i="1"/>
  <c r="A86" i="1"/>
  <c r="F108" i="1" l="1"/>
  <c r="G108" i="1"/>
  <c r="H108" i="1"/>
  <c r="I108" i="1"/>
  <c r="J108" i="1"/>
  <c r="K108" i="1"/>
  <c r="F40" i="1"/>
  <c r="G40" i="1"/>
  <c r="H40" i="1"/>
  <c r="I40" i="1"/>
  <c r="J40" i="1"/>
  <c r="K40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36" i="1"/>
  <c r="G36" i="1"/>
  <c r="H36" i="1"/>
  <c r="I36" i="1"/>
  <c r="J36" i="1"/>
  <c r="K36" i="1"/>
  <c r="F87" i="1"/>
  <c r="G87" i="1"/>
  <c r="H87" i="1"/>
  <c r="I87" i="1"/>
  <c r="J87" i="1"/>
  <c r="K87" i="1"/>
  <c r="F46" i="1"/>
  <c r="G46" i="1"/>
  <c r="H46" i="1"/>
  <c r="I46" i="1"/>
  <c r="J46" i="1"/>
  <c r="K46" i="1"/>
  <c r="F7" i="1"/>
  <c r="G7" i="1"/>
  <c r="H7" i="1"/>
  <c r="I7" i="1"/>
  <c r="J7" i="1"/>
  <c r="K7" i="1"/>
  <c r="F18" i="1"/>
  <c r="G18" i="1"/>
  <c r="H18" i="1"/>
  <c r="I18" i="1"/>
  <c r="J18" i="1"/>
  <c r="K18" i="1"/>
  <c r="F5" i="1"/>
  <c r="G5" i="1"/>
  <c r="H5" i="1"/>
  <c r="I5" i="1"/>
  <c r="J5" i="1"/>
  <c r="K5" i="1"/>
  <c r="F55" i="1"/>
  <c r="G55" i="1"/>
  <c r="H55" i="1"/>
  <c r="I55" i="1"/>
  <c r="J55" i="1"/>
  <c r="K55" i="1"/>
  <c r="F48" i="1"/>
  <c r="G48" i="1"/>
  <c r="H48" i="1"/>
  <c r="I48" i="1"/>
  <c r="J48" i="1"/>
  <c r="K48" i="1"/>
  <c r="F103" i="1"/>
  <c r="G103" i="1"/>
  <c r="H103" i="1"/>
  <c r="I103" i="1"/>
  <c r="J103" i="1"/>
  <c r="K103" i="1"/>
  <c r="F95" i="1"/>
  <c r="G95" i="1"/>
  <c r="H95" i="1"/>
  <c r="I95" i="1"/>
  <c r="J95" i="1"/>
  <c r="K95" i="1"/>
  <c r="F62" i="1"/>
  <c r="G62" i="1"/>
  <c r="H62" i="1"/>
  <c r="I62" i="1"/>
  <c r="J62" i="1"/>
  <c r="K62" i="1"/>
  <c r="F17" i="1"/>
  <c r="G17" i="1"/>
  <c r="H17" i="1"/>
  <c r="I17" i="1"/>
  <c r="J17" i="1"/>
  <c r="K17" i="1"/>
  <c r="F72" i="1"/>
  <c r="G72" i="1"/>
  <c r="H72" i="1"/>
  <c r="I72" i="1"/>
  <c r="J72" i="1"/>
  <c r="K72" i="1"/>
  <c r="F70" i="1"/>
  <c r="G70" i="1"/>
  <c r="H70" i="1"/>
  <c r="I70" i="1"/>
  <c r="J70" i="1"/>
  <c r="K70" i="1"/>
  <c r="F23" i="1"/>
  <c r="G23" i="1"/>
  <c r="H23" i="1"/>
  <c r="I23" i="1"/>
  <c r="J23" i="1"/>
  <c r="K23" i="1"/>
  <c r="F58" i="1"/>
  <c r="G58" i="1"/>
  <c r="H58" i="1"/>
  <c r="I58" i="1"/>
  <c r="J58" i="1"/>
  <c r="K58" i="1"/>
  <c r="F107" i="1"/>
  <c r="G107" i="1"/>
  <c r="H107" i="1"/>
  <c r="I107" i="1"/>
  <c r="J107" i="1"/>
  <c r="K107" i="1"/>
  <c r="F117" i="1"/>
  <c r="G117" i="1"/>
  <c r="H117" i="1"/>
  <c r="I117" i="1"/>
  <c r="J117" i="1"/>
  <c r="K117" i="1"/>
  <c r="F6" i="1"/>
  <c r="G6" i="1"/>
  <c r="H6" i="1"/>
  <c r="I6" i="1"/>
  <c r="J6" i="1"/>
  <c r="K6" i="1"/>
  <c r="F104" i="1"/>
  <c r="G104" i="1"/>
  <c r="H104" i="1"/>
  <c r="I104" i="1"/>
  <c r="J104" i="1"/>
  <c r="K104" i="1"/>
  <c r="A108" i="1"/>
  <c r="A40" i="1"/>
  <c r="A109" i="1"/>
  <c r="A102" i="1"/>
  <c r="A36" i="1"/>
  <c r="A87" i="1"/>
  <c r="A46" i="1"/>
  <c r="A7" i="1"/>
  <c r="A18" i="1"/>
  <c r="A5" i="1"/>
  <c r="A55" i="1"/>
  <c r="A48" i="1"/>
  <c r="A103" i="1"/>
  <c r="A95" i="1"/>
  <c r="A62" i="1"/>
  <c r="A17" i="1"/>
  <c r="A72" i="1"/>
  <c r="A70" i="1"/>
  <c r="A23" i="1"/>
  <c r="A58" i="1"/>
  <c r="A107" i="1"/>
  <c r="A117" i="1"/>
  <c r="A6" i="1"/>
  <c r="A104" i="1"/>
  <c r="F24" i="1" l="1"/>
  <c r="G24" i="1"/>
  <c r="H24" i="1"/>
  <c r="I24" i="1"/>
  <c r="J24" i="1"/>
  <c r="K24" i="1"/>
  <c r="F19" i="1"/>
  <c r="G19" i="1"/>
  <c r="H19" i="1"/>
  <c r="I19" i="1"/>
  <c r="J19" i="1"/>
  <c r="K19" i="1"/>
  <c r="A24" i="1"/>
  <c r="A19" i="1"/>
  <c r="F74" i="1" l="1"/>
  <c r="G74" i="1"/>
  <c r="H74" i="1"/>
  <c r="I74" i="1"/>
  <c r="J74" i="1"/>
  <c r="K74" i="1"/>
  <c r="A74" i="1"/>
  <c r="F92" i="1" l="1"/>
  <c r="G92" i="1"/>
  <c r="H92" i="1"/>
  <c r="I92" i="1"/>
  <c r="J92" i="1"/>
  <c r="K92" i="1"/>
  <c r="F91" i="1"/>
  <c r="G91" i="1"/>
  <c r="H91" i="1"/>
  <c r="I91" i="1"/>
  <c r="J91" i="1"/>
  <c r="K91" i="1"/>
  <c r="A92" i="1"/>
  <c r="A91" i="1"/>
  <c r="F38" i="1" l="1"/>
  <c r="G38" i="1"/>
  <c r="H38" i="1"/>
  <c r="I38" i="1"/>
  <c r="J38" i="1"/>
  <c r="K38" i="1"/>
  <c r="F57" i="1"/>
  <c r="G57" i="1"/>
  <c r="H57" i="1"/>
  <c r="I57" i="1"/>
  <c r="J57" i="1"/>
  <c r="K57" i="1"/>
  <c r="A38" i="1"/>
  <c r="A57" i="1"/>
  <c r="A47" i="1" l="1"/>
  <c r="F47" i="1"/>
  <c r="G47" i="1"/>
  <c r="H47" i="1"/>
  <c r="I47" i="1"/>
  <c r="J47" i="1"/>
  <c r="K47" i="1"/>
  <c r="F111" i="1" l="1"/>
  <c r="G111" i="1"/>
  <c r="H111" i="1"/>
  <c r="I111" i="1"/>
  <c r="J111" i="1"/>
  <c r="K111" i="1"/>
  <c r="F41" i="1"/>
  <c r="G41" i="1"/>
  <c r="H41" i="1"/>
  <c r="I41" i="1"/>
  <c r="J41" i="1"/>
  <c r="K41" i="1"/>
  <c r="A111" i="1"/>
  <c r="A41" i="1"/>
  <c r="A44" i="1" l="1"/>
  <c r="F44" i="1"/>
  <c r="G44" i="1"/>
  <c r="H44" i="1"/>
  <c r="I44" i="1"/>
  <c r="J44" i="1"/>
  <c r="K44" i="1"/>
  <c r="A82" i="1"/>
  <c r="A22" i="1"/>
  <c r="F82" i="1"/>
  <c r="G82" i="1"/>
  <c r="H82" i="1"/>
  <c r="I82" i="1"/>
  <c r="J82" i="1"/>
  <c r="K82" i="1"/>
  <c r="F22" i="1"/>
  <c r="G22" i="1"/>
  <c r="H22" i="1"/>
  <c r="I22" i="1"/>
  <c r="J22" i="1"/>
  <c r="K22" i="1"/>
  <c r="A29" i="1" l="1"/>
  <c r="A56" i="1"/>
  <c r="A14" i="1"/>
  <c r="A114" i="1"/>
  <c r="F29" i="1"/>
  <c r="G29" i="1"/>
  <c r="H29" i="1"/>
  <c r="I29" i="1"/>
  <c r="J29" i="1"/>
  <c r="K29" i="1"/>
  <c r="F56" i="1"/>
  <c r="G56" i="1"/>
  <c r="H56" i="1"/>
  <c r="I56" i="1"/>
  <c r="J56" i="1"/>
  <c r="K56" i="1"/>
  <c r="F14" i="1"/>
  <c r="G14" i="1"/>
  <c r="H14" i="1"/>
  <c r="I14" i="1"/>
  <c r="J14" i="1"/>
  <c r="K14" i="1"/>
  <c r="F114" i="1"/>
  <c r="G114" i="1"/>
  <c r="H114" i="1"/>
  <c r="I114" i="1"/>
  <c r="J114" i="1"/>
  <c r="K11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<sst xmlns="http://schemas.openxmlformats.org/spreadsheetml/2006/main" count="13524" uniqueCount="2620">
  <si>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</si>
  <si>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</si>
  <si>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</si>
  <si>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</si>
  <si>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</si>
  <si>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</si>
  <si>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</si>
  <si>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</si>
  <si>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</si>
  <si>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</si>
  <si>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</si>
  <si>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</si>
  <si>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</si>
  <si>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</si>
  <si>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</si>
  <si>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</si>
  <si>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</si>
  <si>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</si>
  <si>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</si>
  <si>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</si>
  <si>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</si>
  <si>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</si>
  <si>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</si>
  <si>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</si>
  <si>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</si>
  <si>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</si>
  <si>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</si>
  <si>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</si>
  <si>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</si>
  <si>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</si>
  <si>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</si>
  <si>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</si>
  <si>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</si>
  <si>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</si>
  <si>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</si>
  <si>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</si>
  <si>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</si>
  <si>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</si>
  <si>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</si>
  <si>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</si>
  <si>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</si>
  <si>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</si>
  <si>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</si>
  <si>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</si>
  <si>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</si>
  <si>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</si>
  <si>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</si>
  <si>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</si>
  <si>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</si>
  <si>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</si>
  <si>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</si>
  <si>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</si>
  <si>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</si>
  <si>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</si>
  <si>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</si>
  <si>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</si>
  <si>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</si>
  <si>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</si>
  <si>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</si>
  <si>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</si>
  <si>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</si>
  <si>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</si>
  <si>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</si>
  <si>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</si>
  <si>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</si>
  <si>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</si>
  <si>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</si>
  <si>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</si>
  <si>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</si>
  <si>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</si>
  <si>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</si>
  <si>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</si>
  <si>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</si>
  <si>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</si>
  <si>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</si>
  <si>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</si>
  <si>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</si>
  <si>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</si>
  <si>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</si>
  <si>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</si>
  <si>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</si>
  <si>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</si>
  <si>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</si>
  <si>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</si>
  <si>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</si>
  <si>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</si>
  <si>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</si>
  <si>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</si>
  <si>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</si>
  <si>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</si>
  <si>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</si>
  <si>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</si>
  <si>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</si>
  <si>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</si>
  <si>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</si>
  <si>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</si>
  <si>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</si>
  <si>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</si>
  <si>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</si>
  <si>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</si>
  <si>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</si>
  <si>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</si>
  <si>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</si>
  <si>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</si>
  <si>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</si>
  <si>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</si>
  <si>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</si>
  <si>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</si>
  <si>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</si>
  <si>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</si>
  <si>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</si>
  <si>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</si>
  <si>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</si>
  <si>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</si>
  <si>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</si>
  <si>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</si>
  <si>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</si>
  <si>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</si>
  <si>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</si>
  <si>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</si>
  <si>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</si>
  <si>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</si>
  <si>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</si>
  <si>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</si>
  <si>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</si>
  <si>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</si>
  <si>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</si>
  <si>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</si>
  <si>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</si>
  <si>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</si>
  <si>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</si>
  <si>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</si>
  <si>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</si>
  <si>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</si>
  <si>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</si>
  <si>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</si>
  <si>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</si>
  <si>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</si>
  <si>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</si>
  <si>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</si>
  <si>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</si>
  <si>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</si>
  <si>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</si>
  <si>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</si>
  <si>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</si>
  <si>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</si>
  <si>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</si>
  <si>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</si>
  <si>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</si>
  <si>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</si>
  <si>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</si>
  <si>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</si>
  <si>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</si>
  <si>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</si>
  <si>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</si>
  <si>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</si>
  <si>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</si>
  <si>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</si>
  <si>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</si>
  <si>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</si>
  <si>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</si>
  <si>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</si>
  <si>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</si>
  <si>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</si>
  <si>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</si>
  <si>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</si>
  <si>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</si>
  <si>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</si>
  <si>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</si>
  <si>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</si>
  <si>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</si>
  <si>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</si>
  <si>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</si>
  <si>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</si>
  <si>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</si>
  <si>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</si>
  <si>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</si>
  <si>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</si>
  <si>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</si>
  <si>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</si>
  <si>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</si>
  <si>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</si>
  <si>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</si>
  <si>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</si>
  <si>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</si>
  <si>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</si>
  <si>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</si>
  <si>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</si>
  <si>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</si>
  <si>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</si>
  <si>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</si>
  <si>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</si>
  <si>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</si>
  <si>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</si>
  <si>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</si>
  <si>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</si>
  <si>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</si>
  <si>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</si>
  <si>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</si>
  <si>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</si>
  <si>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</si>
  <si>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</si>
  <si>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</si>
  <si>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</si>
  <si>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</si>
  <si>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</si>
  <si>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</si>
  <si>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</si>
  <si>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</si>
  <si>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</si>
  <si>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</si>
  <si>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</si>
  <si>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</si>
  <si>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</si>
  <si>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</si>
  <si>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</si>
  <si>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</si>
  <si>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</si>
  <si>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</si>
  <si>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</si>
  <si>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</si>
  <si>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</si>
  <si>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</si>
  <si>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</si>
  <si>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</si>
  <si>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</si>
  <si>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</si>
  <si>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</si>
  <si>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</si>
  <si>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</si>
  <si>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</si>
  <si>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</si>
  <si>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</si>
  <si>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</si>
  <si>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</si>
  <si>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</si>
  <si>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</si>
  <si>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</si>
  <si>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</si>
  <si>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</si>
  <si>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</si>
  <si>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</si>
  <si>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</si>
  <si>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</si>
  <si>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</si>
  <si>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</si>
  <si>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</si>
  <si>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</si>
  <si>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</si>
  <si>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</si>
  <si>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</si>
  <si>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</si>
  <si>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</si>
  <si>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</si>
  <si>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</si>
  <si>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</si>
  <si>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</si>
  <si>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</si>
  <si>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</si>
  <si>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</si>
  <si>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</si>
  <si>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</si>
  <si>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</si>
  <si>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</si>
  <si>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</si>
  <si>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</si>
  <si>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</si>
  <si>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</si>
  <si>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</si>
  <si>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</si>
  <si>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</si>
  <si>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</si>
  <si>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</si>
  <si>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</si>
  <si>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</si>
  <si>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</si>
  <si>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</si>
  <si>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</si>
  <si>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</si>
  <si>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</si>
  <si>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</si>
  <si>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</si>
  <si>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</si>
  <si>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</si>
  <si>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</si>
  <si>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</si>
  <si>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</si>
  <si>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</si>
  <si>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</si>
  <si>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</si>
  <si>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</si>
  <si>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</si>
  <si>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</si>
  <si>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</si>
  <si>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</si>
  <si>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</si>
  <si>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</si>
  <si>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</si>
  <si>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</si>
  <si>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</si>
  <si>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</si>
  <si>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</si>
  <si>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</si>
  <si>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</si>
  <si>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</si>
  <si>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</si>
  <si>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</si>
  <si>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</si>
  <si>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</si>
  <si>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</si>
  <si>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</si>
  <si>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</si>
  <si>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</si>
  <si>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</si>
  <si>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</si>
  <si>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</si>
  <si>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</si>
  <si>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</si>
  <si>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</si>
  <si>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</si>
  <si>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</si>
  <si>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</si>
  <si>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</si>
  <si>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</si>
  <si>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</si>
  <si>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</si>
  <si>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</si>
  <si>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</si>
  <si>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</si>
  <si>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</si>
  <si>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</si>
  <si>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</si>
  <si>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</si>
  <si>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</si>
  <si>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</si>
  <si>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</si>
  <si>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</si>
  <si>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</si>
  <si>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</si>
  <si>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</si>
  <si>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</si>
  <si>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</si>
  <si>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</si>
  <si>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</si>
  <si>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</si>
  <si>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</si>
  <si>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</si>
  <si>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</si>
  <si>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</si>
  <si>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</si>
  <si>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</si>
  <si>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</si>
  <si>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</si>
  <si>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</si>
  <si>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</si>
  <si>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</si>
  <si>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</si>
  <si>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</si>
  <si>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</si>
  <si>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</si>
  <si>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</si>
  <si>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</si>
  <si>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</si>
  <si>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</si>
  <si>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</si>
  <si>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</si>
  <si>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</si>
  <si>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</si>
  <si>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</si>
  <si>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</si>
  <si>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</si>
  <si>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</si>
  <si>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</si>
  <si>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</si>
  <si>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</si>
  <si>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</si>
  <si>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</si>
  <si>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</si>
  <si>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</si>
  <si>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</si>
  <si>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</si>
  <si>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</si>
  <si>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</si>
  <si>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</si>
  <si>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</si>
  <si>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</si>
  <si>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</si>
  <si>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</si>
  <si>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</si>
  <si>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</si>
  <si>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</si>
  <si>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</si>
  <si>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</si>
  <si>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</si>
  <si>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</si>
  <si>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</si>
  <si>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</si>
  <si>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</si>
  <si>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</si>
  <si>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</si>
  <si>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</si>
  <si>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</si>
  <si>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</si>
  <si>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</si>
  <si>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</si>
  <si>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</si>
  <si>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</si>
  <si>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</si>
  <si>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</si>
  <si>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</si>
  <si>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</si>
  <si>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</si>
  <si>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</si>
  <si>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</si>
  <si>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</si>
  <si>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</si>
  <si>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</si>
  <si>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</si>
  <si>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</si>
  <si>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</si>
  <si>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</si>
  <si>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</si>
  <si>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</si>
  <si>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</si>
  <si>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</si>
  <si>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</si>
  <si>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</si>
  <si>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</si>
  <si>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</si>
  <si>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</si>
  <si>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</si>
  <si>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</si>
  <si>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</si>
  <si>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</si>
  <si>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</si>
  <si>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</si>
  <si>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</si>
  <si>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</si>
  <si>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</si>
  <si>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</si>
  <si>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</si>
  <si>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</si>
  <si>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</si>
  <si>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</si>
  <si>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</si>
  <si>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</si>
  <si>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</si>
  <si>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</si>
  <si>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</si>
  <si>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</si>
  <si>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</si>
  <si>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</si>
  <si>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</si>
  <si>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</si>
  <si>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</si>
  <si>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</si>
  <si>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</si>
  <si>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</si>
  <si>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</si>
  <si>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</si>
  <si>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</si>
  <si>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</si>
  <si>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</si>
  <si>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</si>
  <si>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</si>
  <si>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</si>
  <si>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</si>
  <si>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</si>
  <si>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</si>
  <si>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</si>
  <si>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</si>
  <si>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</si>
  <si>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</si>
  <si>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</si>
  <si>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</si>
  <si>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</si>
  <si>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</si>
  <si>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</si>
  <si>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</si>
  <si>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</si>
  <si>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</si>
  <si>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</si>
  <si>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</si>
  <si>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</si>
  <si>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</si>
  <si>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</si>
  <si>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</si>
  <si>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</si>
  <si>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</si>
  <si>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</si>
  <si>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</si>
  <si>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</si>
  <si>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</si>
  <si>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</si>
  <si>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</si>
  <si>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</si>
  <si>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</si>
  <si>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</si>
  <si>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</si>
  <si>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</si>
  <si>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</si>
  <si>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</si>
  <si>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</si>
  <si>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</si>
  <si>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</si>
  <si>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</si>
  <si>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</si>
  <si>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</si>
  <si>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</si>
  <si>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</si>
  <si>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</si>
  <si>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</si>
  <si>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</si>
  <si>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</si>
  <si>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</si>
  <si>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</si>
  <si>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</si>
  <si>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</si>
  <si>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</si>
  <si>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</si>
  <si>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</si>
  <si>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</si>
  <si>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</si>
  <si>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</si>
  <si>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</si>
  <si>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</si>
  <si>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</si>
  <si>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</si>
  <si>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</si>
  <si>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</si>
  <si>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</si>
  <si>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</si>
  <si>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</si>
  <si>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</si>
  <si>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</si>
  <si>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</si>
  <si>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</si>
  <si>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</si>
  <si>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</si>
  <si>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</si>
  <si>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</si>
  <si>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</si>
  <si>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</si>
  <si>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</si>
  <si>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</si>
  <si>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</si>
  <si>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</si>
  <si>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</si>
  <si>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</si>
  <si>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</si>
  <si>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</si>
  <si>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</si>
  <si>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</si>
  <si>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</si>
  <si>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</si>
  <si>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</si>
  <si>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</si>
  <si>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</si>
  <si>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</si>
  <si>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</si>
  <si>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</si>
  <si>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</si>
  <si>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</si>
  <si>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</si>
  <si>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</si>
  <si>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</si>
  <si>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</si>
  <si>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</si>
  <si>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</si>
  <si>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</si>
  <si>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</si>
  <si>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</si>
  <si>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</si>
  <si>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</si>
  <si>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</si>
  <si>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</si>
  <si>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</si>
  <si>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</si>
  <si>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</si>
  <si>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</si>
  <si>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</si>
  <si>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</si>
  <si>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</si>
  <si>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</si>
  <si>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</si>
  <si>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</si>
  <si>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</si>
  <si>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</si>
  <si>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</si>
  <si>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</si>
  <si>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</si>
  <si>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</si>
  <si>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</si>
  <si>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</si>
  <si>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</si>
  <si>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</si>
  <si>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</si>
  <si>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</si>
  <si>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</si>
  <si>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</si>
  <si>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</si>
  <si>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</si>
  <si>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</si>
  <si>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</si>
  <si>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</si>
  <si>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</si>
  <si>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</si>
  <si>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</si>
  <si>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</si>
  <si>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</si>
  <si>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</si>
  <si>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</si>
  <si>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</si>
  <si>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</si>
  <si>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</si>
  <si>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</si>
  <si>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</si>
  <si>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</si>
  <si>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</si>
  <si>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</si>
  <si>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</si>
  <si>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</si>
  <si>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</si>
  <si>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</si>
  <si>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</si>
  <si>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</si>
  <si>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</si>
  <si>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</si>
  <si>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</si>
  <si>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</si>
  <si>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</si>
  <si>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</si>
  <si>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</si>
  <si>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</si>
  <si>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</si>
  <si>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</si>
  <si>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</si>
  <si>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</si>
  <si>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</si>
  <si>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</si>
  <si>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</si>
  <si>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</si>
  <si>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</si>
  <si>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</si>
  <si>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</si>
  <si>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</si>
  <si>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</si>
  <si>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</si>
  <si>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</si>
  <si>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</si>
  <si>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</si>
  <si>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</si>
  <si>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</si>
  <si>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</si>
  <si>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</si>
  <si>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</si>
  <si>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</si>
  <si>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</si>
  <si>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</si>
  <si>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</si>
  <si>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</si>
  <si>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</si>
  <si>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</si>
  <si>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</si>
  <si>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</si>
  <si>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</si>
  <si>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</si>
  <si>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</si>
  <si>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</si>
  <si>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</si>
  <si>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</si>
  <si>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</si>
  <si>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</si>
  <si>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</si>
  <si>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</si>
  <si>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</si>
  <si>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</si>
  <si>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</si>
  <si>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</si>
  <si>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</si>
  <si>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</si>
  <si>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</si>
  <si>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</si>
  <si>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</si>
  <si>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</si>
  <si>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</si>
  <si>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</si>
  <si>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</si>
  <si>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</si>
  <si>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</si>
  <si>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</si>
  <si>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</si>
  <si>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</si>
  <si>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</si>
  <si>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</si>
  <si>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</si>
  <si>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</si>
  <si>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</si>
  <si>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</si>
  <si>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</si>
  <si>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</si>
  <si>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</si>
  <si>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</si>
  <si>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</si>
  <si>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</si>
  <si>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</si>
  <si>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</si>
  <si>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</si>
  <si>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</si>
  <si>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</si>
  <si>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</si>
  <si>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</si>
  <si>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</si>
  <si>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</si>
  <si>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</si>
  <si>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</si>
  <si>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</si>
  <si>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</si>
  <si>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</si>
  <si>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</si>
  <si>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</si>
  <si>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</si>
  <si>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</si>
  <si>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</si>
  <si>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</si>
  <si>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</si>
  <si>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</si>
  <si>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</si>
  <si>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</si>
  <si>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</si>
  <si>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</si>
  <si>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</si>
  <si>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</si>
  <si>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</si>
  <si>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</si>
  <si>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</si>
  <si>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</si>
  <si>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</si>
  <si>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</si>
  <si>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</si>
  <si>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</si>
  <si>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</si>
  <si>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</si>
  <si>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</si>
  <si>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</si>
  <si>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</si>
  <si>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</si>
  <si>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</si>
  <si>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</si>
  <si>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</si>
  <si>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</si>
  <si>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</si>
  <si>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</si>
  <si>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</si>
  <si>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</si>
  <si>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</si>
  <si>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</si>
  <si>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</si>
  <si>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</si>
  <si>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</si>
  <si>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</si>
  <si>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</si>
  <si>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</si>
  <si>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</si>
  <si>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</si>
  <si>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</si>
  <si>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</si>
  <si>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</si>
  <si>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</si>
  <si>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</si>
  <si>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</si>
  <si>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</si>
  <si>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</si>
  <si>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</si>
  <si>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</si>
  <si>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</si>
  <si>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</si>
  <si>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</si>
  <si>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</si>
  <si>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</si>
  <si>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</si>
  <si>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</si>
  <si>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</si>
  <si>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</si>
  <si>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</si>
  <si>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</si>
  <si>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</si>
  <si>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</si>
  <si>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</si>
  <si>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</si>
  <si>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</si>
  <si>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</si>
  <si>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</si>
  <si>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</si>
  <si>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</si>
  <si>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</si>
  <si>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</si>
  <si>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</si>
  <si>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</si>
  <si>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</si>
  <si>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</si>
  <si>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</si>
  <si>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</si>
  <si>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</si>
  <si>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</si>
  <si>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</si>
  <si>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</si>
  <si>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</si>
  <si>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</si>
  <si>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</si>
  <si>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</si>
  <si>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</si>
  <si>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</si>
  <si>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</si>
  <si>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</si>
  <si>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</si>
  <si>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</si>
  <si>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</si>
  <si>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</si>
  <si>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</si>
  <si>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</si>
  <si>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</si>
  <si>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</si>
  <si>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</si>
  <si>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</si>
  <si>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</si>
  <si>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</si>
  <si>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</si>
  <si>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</si>
  <si>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</si>
  <si>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</si>
  <si>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</si>
  <si>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</si>
  <si>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</si>
  <si>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</si>
  <si>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</si>
  <si>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</si>
  <si>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</si>
  <si>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</si>
  <si>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</si>
  <si>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</si>
  <si>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</si>
  <si>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</si>
  <si>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</si>
  <si>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</si>
  <si>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</si>
  <si>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</si>
  <si>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</si>
  <si>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</si>
  <si>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</si>
  <si>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</si>
  <si>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</si>
  <si>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</si>
  <si>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</si>
  <si>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</si>
  <si>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</si>
  <si>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</si>
  <si>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</si>
  <si>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</si>
  <si>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</si>
  <si>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</si>
  <si>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</si>
  <si>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</si>
  <si>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</si>
  <si>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</si>
  <si>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</si>
  <si>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</si>
  <si>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</si>
  <si>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</si>
  <si>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</si>
  <si>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</si>
  <si>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</si>
  <si>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</si>
  <si>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</si>
  <si>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</si>
  <si>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</si>
  <si>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</si>
  <si>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</si>
  <si>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</si>
  <si>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</si>
  <si>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</si>
  <si>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</si>
  <si>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</si>
  <si>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</si>
  <si>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</si>
  <si>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</si>
  <si>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</si>
  <si>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</si>
  <si>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</si>
  <si>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</si>
  <si>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</si>
  <si>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</si>
  <si>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</si>
  <si>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</si>
  <si>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</si>
  <si>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</si>
  <si>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</si>
  <si>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</si>
  <si>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</si>
  <si>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</si>
  <si>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</si>
  <si>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</si>
  <si>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</si>
  <si>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</si>
  <si>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</si>
  <si>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</si>
  <si>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</si>
  <si>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</si>
  <si>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</si>
  <si>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</si>
  <si>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</si>
  <si>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</si>
  <si>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</si>
  <si>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</si>
  <si>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</si>
  <si>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</si>
  <si>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</si>
  <si>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</si>
  <si>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</si>
  <si>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</si>
  <si>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</si>
  <si>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</si>
  <si>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</si>
  <si>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</si>
  <si>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</si>
  <si>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</si>
  <si>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</si>
  <si>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</si>
  <si>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</si>
  <si>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</si>
  <si>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</si>
  <si>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</si>
  <si>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</si>
  <si>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</si>
  <si>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</si>
  <si>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</si>
  <si>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</si>
  <si>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</si>
  <si>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</si>
  <si>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</si>
  <si>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</si>
  <si>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</si>
  <si>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</si>
  <si>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</si>
  <si>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</si>
  <si>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</si>
  <si>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</si>
  <si>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</si>
  <si>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</si>
  <si>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</si>
  <si>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</si>
  <si>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</si>
  <si>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</si>
  <si>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</si>
  <si>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</si>
  <si>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</si>
  <si>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</si>
  <si>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</si>
  <si>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</si>
  <si>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</si>
  <si>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</si>
  <si>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</si>
  <si>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</si>
  <si>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</si>
  <si>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</si>
  <si>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</si>
  <si>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</si>
  <si>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</si>
  <si>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</si>
  <si>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</si>
  <si>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</si>
  <si>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</si>
  <si>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</si>
  <si>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</si>
  <si>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</si>
  <si>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</si>
  <si>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</si>
  <si>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</si>
  <si>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</si>
  <si>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</si>
  <si>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</si>
  <si>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</si>
  <si>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</si>
  <si>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</si>
  <si>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</si>
  <si>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</si>
  <si>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</si>
  <si>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</si>
  <si>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</si>
  <si>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</si>
  <si>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</si>
  <si>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</si>
  <si>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</si>
  <si>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</si>
  <si>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</si>
  <si>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</si>
  <si>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</si>
  <si>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</si>
  <si>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</si>
  <si>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</si>
  <si>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</si>
  <si>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</si>
  <si>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</si>
  <si>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</si>
  <si>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</si>
  <si>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</si>
  <si>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</si>
  <si>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</si>
  <si>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</si>
  <si>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</si>
  <si>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</si>
  <si>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</si>
  <si>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</si>
  <si>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</si>
  <si>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</si>
  <si>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</si>
  <si>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</si>
  <si>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</si>
  <si>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</si>
  <si>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</si>
  <si>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</si>
  <si>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</si>
  <si>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</si>
  <si>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</si>
  <si>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</si>
  <si>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</si>
  <si>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</si>
  <si>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</si>
  <si>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</si>
  <si>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</si>
  <si>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</si>
  <si>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</si>
  <si>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</si>
  <si>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</si>
  <si>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</si>
  <si>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</si>
  <si>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</si>
  <si>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</si>
  <si>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</si>
  <si>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</si>
  <si>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</si>
  <si>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</si>
  <si>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</si>
  <si>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</si>
  <si>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</si>
  <si>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</si>
  <si>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</si>
  <si>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</si>
  <si>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</si>
  <si>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</si>
  <si>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</si>
  <si>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</si>
  <si>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</si>
  <si>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</si>
  <si>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</si>
  <si>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</si>
  <si>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</si>
  <si>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</si>
  <si>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</si>
  <si>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</si>
  <si>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</si>
  <si>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</si>
  <si>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</si>
  <si>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</si>
  <si>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</si>
  <si>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</si>
  <si>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</si>
  <si>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</si>
  <si>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</si>
  <si>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</si>
  <si>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</si>
  <si>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</si>
  <si>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</si>
  <si>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</si>
  <si>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</si>
  <si>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</si>
  <si>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</si>
  <si>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</si>
  <si>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</si>
  <si>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</si>
  <si>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</si>
  <si>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</si>
  <si>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</si>
  <si>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</si>
  <si>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</si>
  <si>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</si>
  <si>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</si>
  <si>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</si>
  <si>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</si>
  <si>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</si>
  <si>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</si>
  <si>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</si>
  <si>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</si>
  <si>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</si>
  <si>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</si>
  <si>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</si>
  <si>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</si>
  <si>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</si>
  <si>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</si>
  <si>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</si>
  <si>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</si>
  <si>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</si>
  <si>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</si>
  <si>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</si>
  <si>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</si>
  <si>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</si>
  <si>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</si>
  <si>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</si>
  <si>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</si>
  <si>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</si>
  <si>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</si>
  <si>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</si>
  <si>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</si>
  <si>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</si>
  <si>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</si>
  <si>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</si>
  <si>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</si>
  <si>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</si>
  <si>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</si>
  <si>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</si>
  <si>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</si>
  <si>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</si>
  <si>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</si>
  <si>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</si>
  <si>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</si>
  <si>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</si>
  <si>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</si>
  <si>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</si>
  <si>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</si>
  <si>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</si>
  <si>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</si>
  <si>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</si>
  <si>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</si>
  <si>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</si>
  <si>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</si>
  <si>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</si>
  <si>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</si>
  <si>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</si>
  <si>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</si>
  <si>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</si>
  <si>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</si>
  <si>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</si>
  <si>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</si>
  <si>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</si>
  <si>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</si>
  <si>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</si>
  <si>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</si>
  <si>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</si>
  <si>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</si>
  <si>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</si>
  <si>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</si>
  <si>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</si>
  <si>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</si>
  <si>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</si>
  <si>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</si>
  <si>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</si>
  <si>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</si>
  <si>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</si>
  <si>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</si>
  <si>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</si>
  <si>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</si>
  <si>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</si>
  <si>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</si>
  <si>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</si>
  <si>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</si>
  <si>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</si>
  <si>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</si>
  <si>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</si>
  <si>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</si>
  <si>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</si>
  <si>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</si>
  <si>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</si>
  <si>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</si>
  <si>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</si>
  <si>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</si>
  <si>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</si>
  <si>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</si>
  <si>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</si>
  <si>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</si>
  <si>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</si>
  <si>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</si>
  <si>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</si>
  <si>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</si>
  <si>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</si>
  <si>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</si>
  <si>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</si>
  <si>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</si>
  <si>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</si>
  <si>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</si>
  <si>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</si>
  <si>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</si>
  <si>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</si>
  <si>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</si>
  <si>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</si>
  <si>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</si>
  <si>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</si>
  <si>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</si>
  <si>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</si>
  <si>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</si>
  <si>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</si>
  <si>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</si>
  <si>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</si>
  <si>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</si>
  <si>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</si>
  <si>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</si>
  <si>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</si>
  <si>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</si>
  <si>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</si>
  <si>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</si>
  <si>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</si>
  <si>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</si>
  <si>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</si>
  <si>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</si>
  <si>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</si>
  <si>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</si>
  <si>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</si>
  <si>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</si>
  <si>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</si>
  <si>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</si>
  <si>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</si>
  <si>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</si>
  <si>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</si>
  <si>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</si>
  <si>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</si>
  <si>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</si>
  <si>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</si>
  <si>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</si>
  <si>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</si>
  <si>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</si>
  <si>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</si>
  <si>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</si>
  <si>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</si>
  <si>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</si>
  <si>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</si>
  <si>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</si>
  <si>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</si>
  <si>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</si>
  <si>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</si>
  <si>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</si>
  <si>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</si>
  <si>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</si>
  <si>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</si>
  <si>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</si>
  <si>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</si>
  <si>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</si>
  <si>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</si>
  <si>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</si>
  <si>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</si>
  <si>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</si>
  <si>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</si>
  <si>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</si>
  <si>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</si>
  <si>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</si>
  <si>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</si>
  <si>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</si>
  <si>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</si>
  <si>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</si>
  <si>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</si>
  <si>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</si>
  <si>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</si>
  <si>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</si>
  <si>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</si>
  <si>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</si>
  <si>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</si>
  <si>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</si>
  <si>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</si>
  <si>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</si>
  <si>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</si>
  <si>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</si>
  <si>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</si>
  <si>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</si>
  <si>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</si>
  <si>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</si>
  <si>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</si>
  <si>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</si>
  <si>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</si>
  <si>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</si>
  <si>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</si>
  <si>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</si>
  <si>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</si>
  <si>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</si>
  <si>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</si>
  <si>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</si>
  <si>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</si>
  <si>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</si>
  <si>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</si>
  <si>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</si>
  <si>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</si>
  <si>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</si>
  <si>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</si>
  <si>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</si>
  <si>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</si>
  <si>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</si>
  <si>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</si>
  <si>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</si>
  <si>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</si>
  <si>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</si>
  <si>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</si>
  <si>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</si>
  <si>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</si>
  <si>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</si>
  <si>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</si>
  <si>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</si>
  <si>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</si>
  <si>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</si>
  <si>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</si>
  <si>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</si>
  <si>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</si>
  <si>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</si>
  <si>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</si>
  <si>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</si>
  <si>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</si>
  <si>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</si>
  <si>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</si>
  <si>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</si>
  <si>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</si>
  <si>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</si>
  <si>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</si>
  <si>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</si>
  <si>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</si>
  <si>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</si>
  <si>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</si>
  <si>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</si>
  <si>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</si>
  <si>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</si>
  <si>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</si>
  <si>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</si>
  <si>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</si>
  <si>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</si>
  <si>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</si>
  <si>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</si>
  <si>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</si>
  <si>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</si>
  <si>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</si>
  <si>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</si>
  <si>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</si>
  <si>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</si>
  <si>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</si>
  <si>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</si>
  <si>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</si>
  <si>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</si>
  <si>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</si>
  <si>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</si>
  <si>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</si>
  <si>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</si>
  <si>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</si>
  <si>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</si>
  <si>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</si>
  <si>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</si>
  <si>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</si>
  <si>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</si>
  <si>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</si>
  <si>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</si>
  <si>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</si>
  <si>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</si>
  <si>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</si>
  <si>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</si>
  <si>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</si>
  <si>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</si>
  <si>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</si>
  <si>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</si>
  <si>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</si>
  <si>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</si>
  <si>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</si>
  <si>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</si>
  <si>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</si>
  <si>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</si>
  <si>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</si>
  <si>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</si>
  <si>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</si>
  <si>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</si>
  <si>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</si>
  <si>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</si>
  <si>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</si>
  <si>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</si>
  <si>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</si>
  <si>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</si>
  <si>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</si>
  <si>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</si>
  <si>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</si>
  <si>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</si>
  <si>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</si>
  <si>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</si>
  <si>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</si>
  <si>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</si>
  <si>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</si>
  <si>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</si>
  <si>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</si>
  <si>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</si>
  <si>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</si>
  <si>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</si>
  <si>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</si>
  <si>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</si>
  <si>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</si>
  <si>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</si>
  <si>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</si>
  <si>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</si>
  <si>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</si>
  <si>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</si>
  <si>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</si>
  <si>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</si>
  <si>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</si>
  <si>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</si>
  <si>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</si>
  <si>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</si>
  <si>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</si>
  <si>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</si>
  <si>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</si>
  <si>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</si>
  <si>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</si>
  <si>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</si>
  <si>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</si>
  <si>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</si>
  <si>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</si>
  <si>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</si>
  <si>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</si>
  <si>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</si>
  <si>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</si>
  <si>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</si>
  <si>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</si>
  <si>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</si>
  <si>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</si>
  <si>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</si>
  <si>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</si>
  <si>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</si>
  <si>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</si>
  <si>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</si>
  <si>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</si>
  <si>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</si>
  <si>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</si>
  <si>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</si>
  <si>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</si>
  <si>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</si>
  <si>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</si>
  <si>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</si>
  <si>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</si>
  <si>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</si>
  <si>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</si>
  <si>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</si>
  <si>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</si>
  <si>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</si>
  <si>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</si>
  <si>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</si>
  <si>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</si>
  <si>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</si>
  <si>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</si>
  <si>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</si>
  <si>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</si>
  <si>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</si>
  <si>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</si>
  <si>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</si>
  <si>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</si>
  <si>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</si>
  <si>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</si>
  <si>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</si>
  <si>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</si>
  <si>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</si>
  <si>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</si>
  <si>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</si>
  <si>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</si>
  <si>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</si>
  <si>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</si>
  <si>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</si>
  <si>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</si>
  <si>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</si>
  <si>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</si>
  <si>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</si>
  <si>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</si>
  <si>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</si>
  <si>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</si>
  <si>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</si>
  <si>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</si>
  <si>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</si>
  <si>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</si>
  <si>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</si>
  <si>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</si>
  <si>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</si>
  <si>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</si>
  <si>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</si>
  <si>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</si>
  <si>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</si>
  <si>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</si>
  <si>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</si>
  <si>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</si>
  <si>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</si>
  <si>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</si>
  <si>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</si>
  <si>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</si>
  <si>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</si>
  <si>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</si>
  <si>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</si>
  <si>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</si>
  <si>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</si>
  <si>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</si>
  <si>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</si>
  <si>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</si>
  <si>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</si>
  <si>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</si>
  <si>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</si>
  <si>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</si>
  <si>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</si>
  <si>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</si>
  <si>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</si>
  <si>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</si>
  <si>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</si>
  <si>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</si>
  <si>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</si>
  <si>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</si>
  <si>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</si>
  <si>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</si>
  <si>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</si>
  <si>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</si>
  <si>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</si>
  <si>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</si>
  <si>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</si>
  <si>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</si>
  <si>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</si>
  <si>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</si>
  <si>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</si>
  <si>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</si>
  <si>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</si>
  <si>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</si>
  <si>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</si>
  <si>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</si>
  <si>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</si>
  <si>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</si>
  <si>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</si>
  <si>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</si>
  <si>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</si>
  <si>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</si>
  <si>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</si>
  <si>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</si>
  <si>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</si>
  <si>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</si>
  <si>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</si>
  <si>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</si>
  <si>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</si>
  <si>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</si>
  <si>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</si>
  <si>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</si>
  <si>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</si>
  <si>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</si>
  <si>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</si>
  <si>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</si>
  <si>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</si>
  <si>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</si>
  <si>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</si>
  <si>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</si>
  <si>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</si>
  <si>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</si>
  <si>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</si>
  <si>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</si>
  <si>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</si>
  <si>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</si>
  <si>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</si>
  <si>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</si>
  <si>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</si>
  <si>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</si>
  <si>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</si>
  <si>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</si>
  <si>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</si>
  <si>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</si>
  <si>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</si>
  <si>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</si>
  <si>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</si>
  <si>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</si>
  <si>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</si>
  <si>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</si>
  <si>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</si>
  <si>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</si>
  <si>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</si>
  <si>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</si>
  <si>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</si>
  <si>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</si>
  <si>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</si>
  <si>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</si>
  <si>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</si>
  <si>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</si>
  <si>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</si>
  <si>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</si>
  <si>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</si>
  <si>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</si>
  <si>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</si>
  <si>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</si>
  <si>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</si>
  <si>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</si>
  <si>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</si>
  <si>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</si>
  <si>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</si>
  <si>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</si>
  <si>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</si>
  <si>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</si>
  <si>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</si>
  <si>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</si>
  <si>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</si>
  <si>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</si>
  <si>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</si>
  <si>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</si>
  <si>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</si>
  <si>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</si>
  <si>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</si>
  <si>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</si>
  <si>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</si>
  <si>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</si>
  <si>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</si>
  <si>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</si>
  <si>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</si>
  <si>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</si>
  <si>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</si>
  <si>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</si>
  <si>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</si>
  <si>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</si>
  <si>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</si>
  <si>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</si>
  <si>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</si>
  <si>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</si>
  <si>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</si>
  <si>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</si>
  <si>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</si>
  <si>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</si>
  <si>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</si>
  <si>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</si>
  <si>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</si>
  <si>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</si>
  <si>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</si>
  <si>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</si>
  <si>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</si>
  <si>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</si>
  <si>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</si>
  <si>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</si>
  <si>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</si>
  <si>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</si>
  <si>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</si>
  <si>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</si>
  <si>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</si>
  <si>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</si>
  <si>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</si>
  <si>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</si>
  <si>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</si>
  <si>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</si>
  <si>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</si>
  <si>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</si>
  <si>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</si>
  <si>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</si>
  <si>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</si>
  <si>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</si>
  <si>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</si>
  <si>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</si>
  <si>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</si>
  <si>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</si>
  <si>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</si>
  <si>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</si>
  <si>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</si>
  <si>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</si>
  <si>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</si>
  <si>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</si>
  <si>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</si>
  <si>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</si>
  <si>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</si>
  <si>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</si>
  <si>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</si>
  <si>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</si>
  <si>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</si>
  <si>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</si>
  <si>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</si>
  <si>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</si>
  <si>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</si>
  <si>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</si>
  <si>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</si>
  <si>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</si>
  <si>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</si>
  <si>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</si>
  <si>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</si>
  <si>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</si>
  <si>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</si>
  <si>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</si>
  <si>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</si>
  <si>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</si>
  <si>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</si>
  <si>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</si>
  <si>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</si>
  <si>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</si>
  <si>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</si>
  <si>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</si>
  <si>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</si>
  <si>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</si>
  <si>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</si>
  <si>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</si>
  <si>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</si>
  <si>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</si>
  <si>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</si>
  <si>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</si>
  <si>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</si>
  <si>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</si>
  <si>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</si>
  <si>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</si>
  <si>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</si>
  <si>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</si>
  <si>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</si>
  <si>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</si>
  <si>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</si>
  <si>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</si>
  <si>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</si>
  <si>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</si>
  <si>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</si>
  <si>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</si>
  <si>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</si>
  <si>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</si>
  <si>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</si>
  <si>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</si>
  <si>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</si>
  <si>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</si>
  <si>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</si>
  <si>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</si>
  <si>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</si>
  <si>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</si>
  <si>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</si>
  <si>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</si>
  <si>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</si>
  <si>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</si>
  <si>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</si>
  <si>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</si>
  <si>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</si>
  <si>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</si>
  <si>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</si>
  <si>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</si>
  <si>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</si>
  <si>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</si>
  <si>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</si>
  <si>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</si>
  <si>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</si>
  <si>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</si>
  <si>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</si>
  <si>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</si>
  <si>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</si>
  <si>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</si>
  <si>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</si>
  <si>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</si>
  <si>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</si>
  <si>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</si>
  <si>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</si>
  <si>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</si>
  <si>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</si>
  <si>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</si>
  <si>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</si>
  <si>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</si>
  <si>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</si>
  <si>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</si>
  <si>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</si>
  <si>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</si>
  <si>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</si>
  <si>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</si>
  <si>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</si>
  <si>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</si>
  <si>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</si>
  <si>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</si>
  <si>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</si>
  <si>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</si>
  <si>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</si>
  <si>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</si>
  <si>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</si>
  <si>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</si>
  <si>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</si>
  <si>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</si>
  <si>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</si>
  <si>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</si>
  <si>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</si>
  <si>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</si>
  <si>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</si>
  <si>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</si>
  <si>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</si>
  <si>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</si>
  <si>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</si>
  <si>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</si>
  <si>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</si>
  <si>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</si>
  <si>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</si>
  <si>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</si>
  <si>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</si>
  <si>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</si>
  <si>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</si>
  <si>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</si>
  <si>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</si>
  <si>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</si>
  <si>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</si>
  <si>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</si>
  <si>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</si>
  <si>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</si>
  <si>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</si>
  <si>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</si>
  <si>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</si>
  <si>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</si>
  <si>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</si>
  <si>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</si>
  <si>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</si>
  <si>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</si>
  <si>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</si>
  <si>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</si>
  <si>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</si>
  <si>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</si>
  <si>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</si>
  <si>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</si>
  <si>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</si>
  <si>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</si>
  <si>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</si>
  <si>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</si>
  <si>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</si>
  <si>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</si>
  <si>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</si>
  <si>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</si>
  <si>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</si>
  <si>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</si>
  <si>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</si>
  <si>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</si>
  <si>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</si>
  <si>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</si>
  <si>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</si>
  <si>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</si>
  <si>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</si>
  <si>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</si>
  <si>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</si>
  <si>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</si>
  <si>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</si>
  <si>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</si>
  <si>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</si>
  <si>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</si>
  <si>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</si>
  <si>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</si>
  <si>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</si>
  <si>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</si>
  <si>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</si>
  <si>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</si>
  <si>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</si>
  <si>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</si>
  <si>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</si>
  <si>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</si>
  <si>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</si>
  <si>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</si>
  <si>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</si>
  <si>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</si>
  <si>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</si>
  <si>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</si>
  <si>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</si>
  <si>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</si>
  <si>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</si>
  <si>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</si>
  <si>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</si>
  <si>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</si>
  <si>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</si>
  <si>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</si>
  <si>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</si>
  <si>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</si>
  <si>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</si>
  <si>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</si>
  <si>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</si>
  <si>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</si>
  <si>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</si>
  <si>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</si>
  <si>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</si>
  <si>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</si>
  <si>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</si>
  <si>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</si>
  <si>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</si>
  <si>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</si>
  <si>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</si>
  <si>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</si>
  <si>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</si>
  <si>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</si>
  <si>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</si>
  <si>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</si>
  <si>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</si>
  <si>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</si>
  <si>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</si>
  <si>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</si>
  <si>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</si>
  <si>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</si>
  <si>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</si>
  <si>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</si>
  <si>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</si>
  <si>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</si>
  <si>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</si>
  <si>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</si>
  <si>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</si>
  <si>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</si>
  <si>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</si>
  <si>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</si>
  <si>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</si>
  <si>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</si>
  <si>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</si>
  <si>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</si>
  <si>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</si>
  <si>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</si>
  <si>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</si>
  <si>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</si>
  <si>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</si>
  <si>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</si>
  <si>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</si>
  <si>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</si>
  <si>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</si>
  <si>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</si>
  <si>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</si>
  <si>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</si>
  <si>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</si>
  <si>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</si>
  <si>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</si>
  <si>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</si>
  <si>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</si>
  <si>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</si>
  <si>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</si>
  <si>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</si>
  <si>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</si>
  <si>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</si>
  <si>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</si>
  <si>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</si>
  <si>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</si>
  <si>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</si>
  <si>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</si>
  <si>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</si>
  <si>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</si>
  <si>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</si>
  <si>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</si>
  <si>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</si>
  <si>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</si>
  <si>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</si>
  <si>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</si>
  <si>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</si>
  <si>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</si>
  <si>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</si>
  <si>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</si>
  <si>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</si>
  <si>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</si>
  <si>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</si>
  <si>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</si>
  <si>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</si>
  <si>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</si>
  <si>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</si>
  <si>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</si>
  <si>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</si>
  <si>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</si>
  <si>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</si>
  <si>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</si>
  <si>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</si>
  <si>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</si>
  <si>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</si>
  <si>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</si>
  <si>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</si>
  <si>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</si>
  <si>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</si>
  <si>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</si>
  <si>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</si>
  <si>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</si>
  <si>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</si>
  <si>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</si>
  <si>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</si>
  <si>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</si>
  <si>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</si>
  <si>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</si>
  <si>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</si>
  <si>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</si>
  <si>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</si>
  <si>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</si>
  <si>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</si>
  <si>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</si>
  <si>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</si>
  <si>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</si>
  <si>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</si>
  <si>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</si>
  <si>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</si>
  <si>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</si>
  <si>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</si>
  <si>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</si>
  <si>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</si>
  <si>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</si>
  <si>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</si>
  <si>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</si>
  <si>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</si>
  <si>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</si>
  <si>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</si>
  <si>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</si>
  <si>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</si>
  <si>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</si>
  <si>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</si>
  <si>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</si>
  <si>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</si>
  <si>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</si>
  <si>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</si>
  <si>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</si>
  <si>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</si>
  <si>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</si>
  <si>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</si>
  <si>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</si>
  <si>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</si>
  <si>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</si>
  <si>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</si>
  <si>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</si>
  <si>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</si>
  <si>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</si>
  <si>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</si>
  <si>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</si>
  <si>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</si>
  <si>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</si>
  <si>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</si>
  <si>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</si>
  <si>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</si>
  <si>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</si>
  <si>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</si>
  <si>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</si>
  <si>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</si>
  <si>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</si>
  <si>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</si>
  <si>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</si>
  <si>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</si>
  <si>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</si>
  <si>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</si>
  <si>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</si>
  <si>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</si>
  <si>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</si>
  <si>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</si>
  <si>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</si>
  <si>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</si>
  <si>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</si>
  <si>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</si>
  <si>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</si>
  <si>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</si>
  <si>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</si>
  <si>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</si>
  <si>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</si>
  <si>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</si>
  <si>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</si>
  <si>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</si>
  <si>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</si>
  <si>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</si>
  <si>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</si>
  <si>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</si>
  <si>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</si>
  <si>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</si>
  <si>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</si>
  <si>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</si>
  <si>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</si>
  <si>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</si>
  <si>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</si>
  <si>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</si>
  <si>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</si>
  <si>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</si>
  <si>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</si>
  <si>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</si>
  <si>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</si>
  <si>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</si>
  <si>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</si>
  <si>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</si>
  <si>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</si>
  <si>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</si>
  <si>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</si>
  <si>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</si>
  <si>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</si>
  <si>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</si>
  <si>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</si>
  <si>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</si>
  <si>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</si>
  <si>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</si>
  <si>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</si>
  <si>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</si>
  <si>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</si>
  <si>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</si>
  <si>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</si>
  <si>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</si>
  <si>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</si>
  <si>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</si>
  <si>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</si>
  <si>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</si>
  <si>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</si>
  <si>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</si>
  <si>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</si>
  <si>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</si>
  <si>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</si>
  <si>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</si>
  <si>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</si>
  <si>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</si>
  <si>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</si>
  <si>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</si>
  <si>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</si>
  <si>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</si>
  <si>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</si>
  <si>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</si>
  <si>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</si>
  <si>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</si>
  <si>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</si>
  <si>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</si>
  <si>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</si>
  <si>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</si>
  <si>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</si>
  <si>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</si>
  <si>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</si>
  <si>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</si>
  <si>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</si>
  <si>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</si>
  <si>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</si>
  <si>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</si>
  <si>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</si>
  <si>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</si>
  <si>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</si>
  <si>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</si>
  <si>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</si>
  <si>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</si>
  <si>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</si>
  <si>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</si>
  <si>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</si>
  <si>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</si>
  <si>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</si>
  <si>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</si>
  <si>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</si>
  <si>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</si>
  <si>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</si>
  <si>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</si>
  <si>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</si>
  <si>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</si>
  <si>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</si>
  <si>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</si>
  <si>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</si>
  <si>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</si>
  <si>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</si>
  <si>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</si>
  <si>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</si>
  <si>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</si>
  <si>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</si>
  <si>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</si>
  <si>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</si>
  <si>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</si>
  <si>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</si>
  <si>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</si>
  <si>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</si>
  <si>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</si>
  <si>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</si>
  <si>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</si>
  <si>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</si>
  <si>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</si>
  <si>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</si>
  <si>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</si>
  <si>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</si>
  <si>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</si>
  <si>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</si>
  <si>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</si>
  <si>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</si>
  <si>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</si>
  <si>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</si>
  <si>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</si>
  <si>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</si>
  <si>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</si>
  <si>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</si>
  <si>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</si>
  <si>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</si>
  <si>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</si>
  <si>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</si>
  <si>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</si>
  <si>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</si>
  <si>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</si>
  <si>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</si>
  <si>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</si>
  <si>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</si>
  <si>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</si>
  <si>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</si>
  <si>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</si>
  <si>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</si>
  <si>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</si>
  <si>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</si>
  <si>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</si>
  <si>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</si>
  <si>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</si>
  <si>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</si>
  <si>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</si>
  <si>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</si>
  <si>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</si>
  <si>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</si>
  <si>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</si>
  <si>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</si>
  <si>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</si>
  <si>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</si>
  <si>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</si>
  <si>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</si>
  <si>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</si>
  <si>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</si>
  <si>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</si>
  <si>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</si>
  <si>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</si>
  <si>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</si>
  <si>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</si>
  <si>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</si>
  <si>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</si>
  <si>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</si>
  <si>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</si>
  <si>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</si>
  <si>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</si>
  <si>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</si>
  <si>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</si>
  <si>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</si>
  <si>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</si>
  <si>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</si>
  <si>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</si>
  <si>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</si>
  <si>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</si>
  <si>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</si>
  <si>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</si>
  <si>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</si>
  <si>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</si>
  <si>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</si>
  <si>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</si>
  <si>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</si>
  <si>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</si>
  <si>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</si>
  <si>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</si>
  <si>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</si>
  <si>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</si>
  <si>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</si>
  <si>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</si>
  <si>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</si>
  <si>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</si>
  <si>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</si>
  <si>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</si>
  <si>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</si>
  <si>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</si>
  <si>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</si>
  <si>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</si>
  <si>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</si>
  <si>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</si>
  <si>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</si>
  <si>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</si>
  <si>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</si>
  <si>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</si>
  <si>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</si>
  <si>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</si>
  <si>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</si>
  <si>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</si>
  <si>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</si>
  <si>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</si>
  <si>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</si>
  <si>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</si>
  <si>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</si>
  <si>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</si>
  <si>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</si>
  <si>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</si>
  <si>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</si>
  <si>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</si>
  <si>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</si>
  <si>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</si>
  <si>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</si>
  <si>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</si>
  <si>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</si>
  <si>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</si>
  <si>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</si>
  <si>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</si>
  <si>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</si>
  <si>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</si>
  <si>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</si>
  <si>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</si>
  <si>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</si>
  <si>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</si>
  <si>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</si>
  <si>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</si>
  <si>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</si>
  <si>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</si>
  <si>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</si>
  <si>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</si>
  <si>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</si>
  <si>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</si>
  <si>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</si>
  <si>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</si>
  <si>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</si>
  <si>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</si>
  <si>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</si>
  <si>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</si>
  <si>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</si>
  <si>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</si>
  <si>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</si>
  <si>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</si>
  <si>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</si>
  <si>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</si>
  <si>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</si>
  <si>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</si>
  <si>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</si>
  <si>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</si>
  <si>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</si>
  <si>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</si>
  <si>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</si>
  <si>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</si>
  <si>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</si>
  <si>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</si>
  <si>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</si>
  <si>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</si>
  <si>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</si>
  <si>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</si>
  <si>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</si>
  <si>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</si>
  <si>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</si>
  <si>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</si>
  <si>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</si>
  <si>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</si>
  <si>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</si>
  <si>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</si>
  <si>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</si>
  <si>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</si>
  <si>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</si>
  <si>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</si>
  <si>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</si>
  <si>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</si>
  <si>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</si>
  <si>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</si>
  <si>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</si>
  <si>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</si>
  <si>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</si>
  <si>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</si>
  <si>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</si>
  <si>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</si>
  <si>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</si>
  <si>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</si>
  <si>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</si>
  <si>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</si>
  <si>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</si>
  <si>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</si>
  <si>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</si>
  <si>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</si>
  <si>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</si>
  <si>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</si>
  <si>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</si>
  <si>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</si>
  <si>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</si>
  <si>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</si>
  <si>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</si>
  <si>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</si>
  <si>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</si>
  <si>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</si>
  <si>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</si>
  <si>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</si>
  <si>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</si>
  <si>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</si>
  <si>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</si>
  <si>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</si>
  <si>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</si>
  <si>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</si>
  <si>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</si>
  <si>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</si>
  <si>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</si>
  <si>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</si>
  <si>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</si>
  <si>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</si>
  <si>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</si>
  <si>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</si>
  <si>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</si>
  <si>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</si>
  <si>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</si>
  <si>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</si>
  <si>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</si>
  <si>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</si>
  <si>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</si>
  <si>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</si>
  <si>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</si>
  <si>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</si>
  <si>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</si>
  <si>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</si>
  <si>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</si>
  <si>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</si>
  <si>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</si>
  <si>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</si>
  <si>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</si>
  <si>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</si>
  <si>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</si>
  <si>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</si>
  <si>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</si>
  <si>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</si>
  <si>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</si>
  <si>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</si>
  <si>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</si>
  <si>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</si>
  <si>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</si>
  <si>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</si>
  <si>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</si>
  <si>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</si>
  <si>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</si>
  <si>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</si>
  <si>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</si>
  <si>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</si>
  <si>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</si>
  <si>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</si>
  <si>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</si>
  <si>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</si>
  <si>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</si>
  <si>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</si>
  <si>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</si>
  <si>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</si>
  <si>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</si>
  <si>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</si>
  <si>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</si>
  <si>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</si>
  <si>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</si>
  <si>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</si>
  <si>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</si>
  <si>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</si>
  <si>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</si>
  <si>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</si>
  <si>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</si>
  <si>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</si>
  <si>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</si>
  <si>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</si>
  <si>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</si>
  <si>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</si>
  <si>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</si>
  <si>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</si>
  <si>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</si>
  <si>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</si>
  <si>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</si>
  <si>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</si>
  <si>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</si>
  <si>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</si>
  <si>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</si>
  <si>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</si>
  <si>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</si>
  <si>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</si>
  <si>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</si>
  <si>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</si>
  <si>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</si>
  <si>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</si>
  <si>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</si>
  <si>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</si>
  <si>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</si>
  <si>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</si>
  <si>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</si>
  <si>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</si>
  <si>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</si>
  <si>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</si>
  <si>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</si>
  <si>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</si>
  <si>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</si>
  <si>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</si>
  <si>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</si>
  <si>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</si>
  <si>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</si>
  <si>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</si>
  <si>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</si>
  <si>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</si>
  <si>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</si>
  <si>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</si>
  <si>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</si>
  <si>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</si>
  <si>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</si>
  <si>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</si>
  <si>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</si>
  <si>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</si>
  <si>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</si>
  <si>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</si>
  <si>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</si>
  <si>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</si>
  <si>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</si>
  <si>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</si>
  <si>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</si>
  <si>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</si>
  <si>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</si>
  <si>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</si>
  <si>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</si>
  <si>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</si>
  <si>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</si>
  <si>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</si>
  <si>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</si>
  <si>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</si>
  <si>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</si>
  <si>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</si>
  <si>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</si>
  <si>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</si>
  <si>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</si>
  <si>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</si>
  <si>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</si>
  <si>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</si>
  <si>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</si>
  <si>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</si>
  <si>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</si>
  <si>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</si>
  <si>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</si>
  <si>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</si>
  <si>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</si>
  <si>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</si>
  <si>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</si>
  <si>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</si>
  <si>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</si>
  <si>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</si>
  <si>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</si>
  <si>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</si>
  <si>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</si>
  <si>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</si>
  <si>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</si>
  <si>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</si>
  <si>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</si>
  <si>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</si>
  <si>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</si>
  <si>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</si>
  <si>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</si>
  <si>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</si>
  <si>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</si>
  <si>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</si>
  <si>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</si>
  <si>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</si>
  <si>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</si>
  <si>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</si>
  <si>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</si>
  <si>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335765747</t>
  </si>
  <si>
    <t>335766129</t>
  </si>
  <si>
    <t>335765884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</si>
  <si>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</si>
  <si>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</si>
  <si>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</si>
  <si>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</si>
  <si>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</si>
  <si>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</si>
  <si>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</si>
  <si>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</si>
  <si>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</si>
  <si>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</si>
  <si>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</si>
  <si>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</si>
  <si>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</si>
  <si>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</si>
  <si>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</si>
  <si>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</si>
  <si>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</si>
  <si>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</si>
  <si>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</si>
  <si>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</si>
  <si>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</si>
  <si>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335766340</t>
  </si>
  <si>
    <t>335766331</t>
  </si>
  <si>
    <t>335766318</t>
  </si>
  <si>
    <t>335766310</t>
  </si>
  <si>
    <t>SIN ACTIVIDAD DE RETIRO</t>
  </si>
  <si>
    <t>ATM Sotano Torre Banreservas</t>
  </si>
  <si>
    <t>335766911</t>
  </si>
  <si>
    <t>335766899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</si>
  <si>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</si>
  <si>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</si>
  <si>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</si>
  <si>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</si>
  <si>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</si>
  <si>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</si>
  <si>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</si>
  <si>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</si>
  <si>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</si>
  <si>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</si>
  <si>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</si>
  <si>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</si>
  <si>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</si>
  <si>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</si>
  <si>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</si>
  <si>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</si>
  <si>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</si>
  <si>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</si>
  <si>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</si>
  <si>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</si>
  <si>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</si>
  <si>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</si>
  <si>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</si>
  <si>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</si>
  <si>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</si>
  <si>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</si>
  <si>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</si>
  <si>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</si>
  <si>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</si>
  <si>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</si>
  <si>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</si>
  <si>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</si>
  <si>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</si>
  <si>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</si>
  <si>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</si>
  <si>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</si>
  <si>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</si>
  <si>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</si>
  <si>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</si>
  <si>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335767240</t>
  </si>
  <si>
    <t>335767239</t>
  </si>
  <si>
    <t>335767237</t>
  </si>
  <si>
    <t>335767235</t>
  </si>
  <si>
    <t>335767223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</si>
  <si>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</si>
  <si>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</si>
  <si>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</si>
  <si>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</si>
  <si>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</si>
  <si>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</si>
  <si>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</si>
  <si>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</si>
  <si>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GAVETA DE DEPOSITO LLENA</t>
  </si>
  <si>
    <t>En Servicio</t>
  </si>
  <si>
    <t>335767618</t>
  </si>
  <si>
    <t>335767540</t>
  </si>
  <si>
    <t>335767537</t>
  </si>
  <si>
    <t>335767533</t>
  </si>
  <si>
    <t>335767530</t>
  </si>
  <si>
    <t>335767501</t>
  </si>
  <si>
    <t>335767496</t>
  </si>
  <si>
    <t>335767487</t>
  </si>
  <si>
    <t>335767464</t>
  </si>
  <si>
    <t>335767410</t>
  </si>
  <si>
    <t>335767360</t>
  </si>
  <si>
    <t>335767346</t>
  </si>
  <si>
    <t>335767317</t>
  </si>
  <si>
    <t>335767301</t>
  </si>
  <si>
    <t>335767258</t>
  </si>
  <si>
    <t>ERROR DE PRINTER</t>
  </si>
  <si>
    <t>19/1/2021 6:00 AM</t>
  </si>
  <si>
    <t>335767619</t>
  </si>
  <si>
    <t>335767610</t>
  </si>
  <si>
    <t>335767605</t>
  </si>
  <si>
    <t>335767600</t>
  </si>
  <si>
    <t>335767535</t>
  </si>
  <si>
    <t>335767531</t>
  </si>
  <si>
    <t>335767528</t>
  </si>
  <si>
    <t>335767304</t>
  </si>
  <si>
    <t>ENVIO DE CARGA</t>
  </si>
  <si>
    <t>INHIBIDO - REINICIO</t>
  </si>
  <si>
    <t>LECTOR - REINICIO</t>
  </si>
  <si>
    <t>Doñe Ramirez, Luis Manuel</t>
  </si>
  <si>
    <t>Closed</t>
  </si>
  <si>
    <t>CARGA - EXITOSA</t>
  </si>
  <si>
    <t>REINICIO - EXITOSO</t>
  </si>
  <si>
    <t>REINICIO -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</si>
</sst>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4"/>
      <tableStyleElement type="headerRow" dxfId="343"/>
      <tableStyleElement type="totalRow" dxfId="342"/>
      <tableStyleElement type="firstColumn" dxfId="341"/>
      <tableStyleElement type="lastColumn" dxfId="340"/>
      <tableStyleElement type="firstRowStripe" dxfId="339"/>
      <tableStyleElement type="firstColumnStripe" dxfId="3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zoomScale="80" zoomScaleNormal="80" workbookViewId="0">
      <pane ySplit="4" topLeftCell="A41" activePane="bottomLeft" state="frozen"/>
      <selection pane="bottomLeft" activeCell="G49" sqref="G49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7.28515625" style="70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bestFit="1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bestFit="1" customWidth="1"/>
    <col min="16" max="16" width="23.85546875" style="74" bestFit="1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2565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 t="s">
        <v>2513</v>
      </c>
      <c r="C5" s="105">
        <v>44214.56658564815</v>
      </c>
      <c r="D5" s="104" t="s">
        <v>2189</v>
      </c>
      <c r="E5" s="100">
        <v>2</v>
      </c>
      <c r="F5" s="85" t="str">
        <f>VLOOKUP(E5,VIP!$A$2:$O11394,2,0)</f>
        <v>DRBR002</v>
      </c>
      <c r="G5" s="99" t="str">
        <f>VLOOKUP(E5,'LISTADO ATM'!$A$2:$B$894,2,0)</f>
        <v>ATM Autoservicio Padre Castellano</v>
      </c>
      <c r="H5" s="99" t="str">
        <f>VLOOKUP(E5,VIP!$A$2:$O16315,7,FALSE)</f>
        <v>Si</v>
      </c>
      <c r="I5" s="99" t="str">
        <f>VLOOKUP(E5,VIP!$A$2:$O8280,8,FALSE)</f>
        <v>Si</v>
      </c>
      <c r="J5" s="99" t="str">
        <f>VLOOKUP(E5,VIP!$A$2:$O8230,8,FALSE)</f>
        <v>Si</v>
      </c>
      <c r="K5" s="99" t="str">
        <f>VLOOKUP(E5,VIP!$A$2:$O11804,6,0)</f>
        <v>NO</v>
      </c>
      <c r="L5" s="108" t="s">
        <v>2463</v>
      </c>
      <c r="M5" s="107" t="s">
        <v>2473</v>
      </c>
      <c r="N5" s="159" t="s">
        <v>2616</v>
      </c>
      <c r="O5" s="104" t="s">
        <v>2483</v>
      </c>
      <c r="P5" s="104"/>
      <c r="Q5" s="107" t="s">
        <v>2463</v>
      </c>
    </row>
    <row r="6" spans="1:17" ht="18" x14ac:dyDescent="0.25">
      <c r="A6" s="85" t="str">
        <f>VLOOKUP(E6,'LISTADO ATM'!$A$2:$C$895,3,0)</f>
        <v>SUR</v>
      </c>
      <c r="B6" s="114" t="s">
        <v>2527</v>
      </c>
      <c r="C6" s="105">
        <v>44214.463101851848</v>
      </c>
      <c r="D6" s="104" t="s">
        <v>2189</v>
      </c>
      <c r="E6" s="100">
        <v>6</v>
      </c>
      <c r="F6" s="85" t="str">
        <f>VLOOKUP(E6,VIP!$A$2:$O11423,2,0)</f>
        <v>DRBR006</v>
      </c>
      <c r="G6" s="99" t="str">
        <f>VLOOKUP(E6,'LISTADO ATM'!$A$2:$B$894,2,0)</f>
        <v xml:space="preserve">ATM Plaza WAO San Juan </v>
      </c>
      <c r="H6" s="99" t="str">
        <f>VLOOKUP(E6,VIP!$A$2:$O16344,7,FALSE)</f>
        <v>N/A</v>
      </c>
      <c r="I6" s="99" t="str">
        <f>VLOOKUP(E6,VIP!$A$2:$O8309,8,FALSE)</f>
        <v>N/A</v>
      </c>
      <c r="J6" s="99" t="str">
        <f>VLOOKUP(E6,VIP!$A$2:$O8259,8,FALSE)</f>
        <v>N/A</v>
      </c>
      <c r="K6" s="99" t="str">
        <f>VLOOKUP(E6,VIP!$A$2:$O11833,6,0)</f>
        <v/>
      </c>
      <c r="L6" s="108" t="s">
        <v>2228</v>
      </c>
      <c r="M6" s="160" t="s">
        <v>2586</v>
      </c>
      <c r="N6" s="159" t="s">
        <v>2616</v>
      </c>
      <c r="O6" s="104" t="s">
        <v>2483</v>
      </c>
      <c r="P6" s="104"/>
      <c r="Q6" s="159">
        <v>44215.411851851852</v>
      </c>
    </row>
    <row r="7" spans="1:17" ht="18" x14ac:dyDescent="0.25">
      <c r="A7" s="85" t="str">
        <f>VLOOKUP(E7,'LISTADO ATM'!$A$2:$C$895,3,0)</f>
        <v>NORTE</v>
      </c>
      <c r="B7" s="114" t="s">
        <v>2511</v>
      </c>
      <c r="C7" s="105">
        <v>44214.569548611114</v>
      </c>
      <c r="D7" s="104" t="s">
        <v>2190</v>
      </c>
      <c r="E7" s="100">
        <v>8</v>
      </c>
      <c r="F7" s="85" t="str">
        <f>VLOOKUP(E7,VIP!$A$2:$O11392,2,0)</f>
        <v>DRBR008</v>
      </c>
      <c r="G7" s="99" t="str">
        <f>VLOOKUP(E7,'LISTADO ATM'!$A$2:$B$894,2,0)</f>
        <v>ATM Autoservicio Yaque</v>
      </c>
      <c r="H7" s="99" t="str">
        <f>VLOOKUP(E7,VIP!$A$2:$O16313,7,FALSE)</f>
        <v>Si</v>
      </c>
      <c r="I7" s="99" t="str">
        <f>VLOOKUP(E7,VIP!$A$2:$O8278,8,FALSE)</f>
        <v>Si</v>
      </c>
      <c r="J7" s="99" t="str">
        <f>VLOOKUP(E7,VIP!$A$2:$O8228,8,FALSE)</f>
        <v>Si</v>
      </c>
      <c r="K7" s="99" t="str">
        <f>VLOOKUP(E7,VIP!$A$2:$O11802,6,0)</f>
        <v>NO</v>
      </c>
      <c r="L7" s="108" t="s">
        <v>2463</v>
      </c>
      <c r="M7" s="160" t="s">
        <v>2586</v>
      </c>
      <c r="N7" s="106" t="s">
        <v>2481</v>
      </c>
      <c r="O7" s="104" t="s">
        <v>2491</v>
      </c>
      <c r="P7" s="104"/>
      <c r="Q7" s="159">
        <v>44215.43074074074</v>
      </c>
    </row>
    <row r="8" spans="1:17" ht="18" x14ac:dyDescent="0.25">
      <c r="A8" s="85" t="str">
        <f>VLOOKUP(E8,'LISTADO ATM'!$A$2:$C$895,3,0)</f>
        <v>DISTRITO NACIONAL</v>
      </c>
      <c r="B8" s="114" t="s">
        <v>2587</v>
      </c>
      <c r="C8" s="105">
        <v>44215.452094907407</v>
      </c>
      <c r="D8" s="104" t="s">
        <v>2189</v>
      </c>
      <c r="E8" s="100">
        <v>14</v>
      </c>
      <c r="F8" s="85" t="str">
        <f>VLOOKUP(E8,VIP!$A$2:$O11422,2,0)</f>
        <v>DRBR014</v>
      </c>
      <c r="G8" s="99" t="str">
        <f>VLOOKUP(E8,'LISTADO ATM'!$A$2:$B$894,2,0)</f>
        <v xml:space="preserve">ATM Oficina Aeropuerto Las Américas I </v>
      </c>
      <c r="H8" s="99" t="str">
        <f>VLOOKUP(E8,VIP!$A$2:$O16343,7,FALSE)</f>
        <v>Si</v>
      </c>
      <c r="I8" s="99" t="str">
        <f>VLOOKUP(E8,VIP!$A$2:$O8308,8,FALSE)</f>
        <v>Si</v>
      </c>
      <c r="J8" s="99" t="str">
        <f>VLOOKUP(E8,VIP!$A$2:$O8258,8,FALSE)</f>
        <v>Si</v>
      </c>
      <c r="K8" s="99" t="str">
        <f>VLOOKUP(E8,VIP!$A$2:$O11832,6,0)</f>
        <v>NO</v>
      </c>
      <c r="L8" s="108" t="s">
        <v>2441</v>
      </c>
      <c r="M8" s="107" t="s">
        <v>2473</v>
      </c>
      <c r="N8" s="106" t="s">
        <v>2481</v>
      </c>
      <c r="O8" s="104" t="s">
        <v>2483</v>
      </c>
      <c r="P8" s="104"/>
      <c r="Q8" s="107" t="s">
        <v>2441</v>
      </c>
    </row>
    <row r="9" spans="1:17" ht="18" x14ac:dyDescent="0.25">
      <c r="A9" s="85" t="str">
        <f>VLOOKUP(E9,'LISTADO ATM'!$A$2:$C$895,3,0)</f>
        <v>DISTRITO NACIONAL</v>
      </c>
      <c r="B9" s="114" t="s">
        <v>2540</v>
      </c>
      <c r="C9" s="105">
        <v>44214.630208333336</v>
      </c>
      <c r="D9" s="104" t="s">
        <v>2189</v>
      </c>
      <c r="E9" s="100">
        <v>39</v>
      </c>
      <c r="F9" s="85" t="str">
        <f>VLOOKUP(E9,VIP!$A$2:$O11403,2,0)</f>
        <v>DRBR039</v>
      </c>
      <c r="G9" s="99" t="str">
        <f>VLOOKUP(E9,'LISTADO ATM'!$A$2:$B$894,2,0)</f>
        <v xml:space="preserve">ATM Oficina Ovando </v>
      </c>
      <c r="H9" s="99" t="str">
        <f>VLOOKUP(E9,VIP!$A$2:$O16324,7,FALSE)</f>
        <v>Si</v>
      </c>
      <c r="I9" s="99" t="str">
        <f>VLOOKUP(E9,VIP!$A$2:$O8289,8,FALSE)</f>
        <v>No</v>
      </c>
      <c r="J9" s="99" t="str">
        <f>VLOOKUP(E9,VIP!$A$2:$O8239,8,FALSE)</f>
        <v>No</v>
      </c>
      <c r="K9" s="99" t="str">
        <f>VLOOKUP(E9,VIP!$A$2:$O11813,6,0)</f>
        <v>NO</v>
      </c>
      <c r="L9" s="108" t="s">
        <v>2228</v>
      </c>
      <c r="M9" s="160" t="s">
        <v>2586</v>
      </c>
      <c r="N9" s="159" t="s">
        <v>2616</v>
      </c>
      <c r="O9" s="104" t="s">
        <v>2483</v>
      </c>
      <c r="P9" s="104"/>
      <c r="Q9" s="159">
        <v>44215.42224537037</v>
      </c>
    </row>
    <row r="10" spans="1:17" ht="18" x14ac:dyDescent="0.25">
      <c r="A10" s="85" t="str">
        <f>VLOOKUP(E10,'LISTADO ATM'!$A$2:$C$895,3,0)</f>
        <v>NORTE</v>
      </c>
      <c r="B10" s="114" t="s">
        <v>2605</v>
      </c>
      <c r="C10" s="105">
        <v>44215.450729166667</v>
      </c>
      <c r="D10" s="104" t="s">
        <v>2495</v>
      </c>
      <c r="E10" s="100">
        <v>40</v>
      </c>
      <c r="F10" s="85" t="str">
        <f>VLOOKUP(E10,VIP!$A$2:$O11424,2,0)</f>
        <v>DRBR040</v>
      </c>
      <c r="G10" s="99" t="str">
        <f>VLOOKUP(E10,'LISTADO ATM'!$A$2:$B$894,2,0)</f>
        <v xml:space="preserve">ATM Oficina El Puñal </v>
      </c>
      <c r="H10" s="99" t="str">
        <f>VLOOKUP(E10,VIP!$A$2:$O16345,7,FALSE)</f>
        <v>Si</v>
      </c>
      <c r="I10" s="99" t="str">
        <f>VLOOKUP(E10,VIP!$A$2:$O8310,8,FALSE)</f>
        <v>Si</v>
      </c>
      <c r="J10" s="99" t="str">
        <f>VLOOKUP(E10,VIP!$A$2:$O8260,8,FALSE)</f>
        <v>Si</v>
      </c>
      <c r="K10" s="99" t="str">
        <f>VLOOKUP(E10,VIP!$A$2:$O11834,6,0)</f>
        <v>NO</v>
      </c>
      <c r="L10" s="108" t="s">
        <v>2612</v>
      </c>
      <c r="M10" s="160" t="s">
        <v>2586</v>
      </c>
      <c r="N10" s="159" t="s">
        <v>2616</v>
      </c>
      <c r="O10" s="104" t="s">
        <v>2615</v>
      </c>
      <c r="P10" s="104" t="s">
        <v>2617</v>
      </c>
      <c r="Q10" s="107" t="s">
        <v>2612</v>
      </c>
    </row>
    <row r="11" spans="1:17" ht="18" x14ac:dyDescent="0.25">
      <c r="A11" s="85" t="str">
        <f>VLOOKUP(E11,'LISTADO ATM'!$A$2:$C$895,3,0)</f>
        <v>NORTE</v>
      </c>
      <c r="B11" s="114" t="s">
        <v>2550</v>
      </c>
      <c r="C11" s="105">
        <v>44214.719467592593</v>
      </c>
      <c r="D11" s="104" t="s">
        <v>2190</v>
      </c>
      <c r="E11" s="100">
        <v>63</v>
      </c>
      <c r="F11" s="85" t="str">
        <f>VLOOKUP(E11,VIP!$A$2:$O11390,2,0)</f>
        <v>DRBR063</v>
      </c>
      <c r="G11" s="99" t="str">
        <f>VLOOKUP(E11,'LISTADO ATM'!$A$2:$B$894,2,0)</f>
        <v xml:space="preserve">ATM Oficina Villa Vásquez (Montecristi) </v>
      </c>
      <c r="H11" s="99" t="str">
        <f>VLOOKUP(E11,VIP!$A$2:$O16311,7,FALSE)</f>
        <v>Si</v>
      </c>
      <c r="I11" s="99" t="str">
        <f>VLOOKUP(E11,VIP!$A$2:$O8276,8,FALSE)</f>
        <v>Si</v>
      </c>
      <c r="J11" s="99" t="str">
        <f>VLOOKUP(E11,VIP!$A$2:$O8226,8,FALSE)</f>
        <v>Si</v>
      </c>
      <c r="K11" s="99" t="str">
        <f>VLOOKUP(E11,VIP!$A$2:$O11800,6,0)</f>
        <v>NO</v>
      </c>
      <c r="L11" s="108" t="s">
        <v>2254</v>
      </c>
      <c r="M11" s="107" t="s">
        <v>2473</v>
      </c>
      <c r="N11" s="106" t="s">
        <v>2481</v>
      </c>
      <c r="O11" s="104" t="s">
        <v>2491</v>
      </c>
      <c r="P11" s="104"/>
      <c r="Q11" s="107" t="s">
        <v>2254</v>
      </c>
    </row>
    <row r="12" spans="1:17" ht="18" x14ac:dyDescent="0.25">
      <c r="A12" s="85" t="str">
        <f>VLOOKUP(E12,'LISTADO ATM'!$A$2:$C$895,3,0)</f>
        <v>DISTRITO NACIONAL</v>
      </c>
      <c r="B12" s="114" t="s">
        <v>2582</v>
      </c>
      <c r="C12" s="105">
        <v>44215.327962962961</v>
      </c>
      <c r="D12" s="104" t="s">
        <v>2189</v>
      </c>
      <c r="E12" s="100">
        <v>70</v>
      </c>
      <c r="F12" s="85" t="str">
        <f>VLOOKUP(E12,VIP!$A$2:$O11431,2,0)</f>
        <v>DRBR070</v>
      </c>
      <c r="G12" s="99" t="str">
        <f>VLOOKUP(E12,'LISTADO ATM'!$A$2:$B$894,2,0)</f>
        <v xml:space="preserve">ATM Autoservicio Plaza Lama Zona Oriental </v>
      </c>
      <c r="H12" s="99" t="str">
        <f>VLOOKUP(E12,VIP!$A$2:$O16352,7,FALSE)</f>
        <v>Si</v>
      </c>
      <c r="I12" s="99" t="str">
        <f>VLOOKUP(E12,VIP!$A$2:$O8317,8,FALSE)</f>
        <v>Si</v>
      </c>
      <c r="J12" s="99" t="str">
        <f>VLOOKUP(E12,VIP!$A$2:$O8267,8,FALSE)</f>
        <v>Si</v>
      </c>
      <c r="K12" s="99" t="str">
        <f>VLOOKUP(E12,VIP!$A$2:$O11841,6,0)</f>
        <v>NO</v>
      </c>
      <c r="L12" s="108" t="s">
        <v>2228</v>
      </c>
      <c r="M12" s="107" t="s">
        <v>2473</v>
      </c>
      <c r="N12" s="106" t="s">
        <v>2481</v>
      </c>
      <c r="O12" s="104" t="s">
        <v>2483</v>
      </c>
      <c r="P12" s="104"/>
      <c r="Q12" s="107" t="s">
        <v>2228</v>
      </c>
    </row>
    <row r="13" spans="1:17" ht="18" x14ac:dyDescent="0.25">
      <c r="A13" s="85" t="str">
        <f>VLOOKUP(E13,'LISTADO ATM'!$A$2:$C$895,3,0)</f>
        <v>ESTE</v>
      </c>
      <c r="B13" s="114" t="s">
        <v>2537</v>
      </c>
      <c r="C13" s="105">
        <v>44214.637175925927</v>
      </c>
      <c r="D13" s="104" t="s">
        <v>2189</v>
      </c>
      <c r="E13" s="100">
        <v>104</v>
      </c>
      <c r="F13" s="85" t="str">
        <f>VLOOKUP(E13,VIP!$A$2:$O11396,2,0)</f>
        <v>DRBR104</v>
      </c>
      <c r="G13" s="99" t="str">
        <f>VLOOKUP(E13,'LISTADO ATM'!$A$2:$B$894,2,0)</f>
        <v xml:space="preserve">ATM Jumbo Higuey </v>
      </c>
      <c r="H13" s="99" t="str">
        <f>VLOOKUP(E13,VIP!$A$2:$O16317,7,FALSE)</f>
        <v>Si</v>
      </c>
      <c r="I13" s="99" t="str">
        <f>VLOOKUP(E13,VIP!$A$2:$O8282,8,FALSE)</f>
        <v>Si</v>
      </c>
      <c r="J13" s="99" t="str">
        <f>VLOOKUP(E13,VIP!$A$2:$O8232,8,FALSE)</f>
        <v>Si</v>
      </c>
      <c r="K13" s="99" t="str">
        <f>VLOOKUP(E13,VIP!$A$2:$O11806,6,0)</f>
        <v>NO</v>
      </c>
      <c r="L13" s="108" t="s">
        <v>2497</v>
      </c>
      <c r="M13" s="107" t="s">
        <v>2473</v>
      </c>
      <c r="N13" s="106" t="s">
        <v>2481</v>
      </c>
      <c r="O13" s="104" t="s">
        <v>2483</v>
      </c>
      <c r="P13" s="104"/>
      <c r="Q13" s="107" t="s">
        <v>2497</v>
      </c>
    </row>
    <row r="14" spans="1:17" ht="18" x14ac:dyDescent="0.25">
      <c r="A14" s="85" t="str">
        <f>VLOOKUP(E14,'LISTADO ATM'!$A$2:$C$895,3,0)</f>
        <v>DISTRITO NACIONAL</v>
      </c>
      <c r="B14" s="114">
        <v>335764722</v>
      </c>
      <c r="C14" s="105">
        <v>44211.485706018517</v>
      </c>
      <c r="D14" s="104" t="s">
        <v>2189</v>
      </c>
      <c r="E14" s="100">
        <v>115</v>
      </c>
      <c r="F14" s="85" t="str">
        <f>VLOOKUP(E14,VIP!$A$2:$O11358,2,0)</f>
        <v>DRBR115</v>
      </c>
      <c r="G14" s="99" t="str">
        <f>VLOOKUP(E14,'LISTADO ATM'!$A$2:$B$894,2,0)</f>
        <v xml:space="preserve">ATM Oficina Megacentro I </v>
      </c>
      <c r="H14" s="99" t="str">
        <f>VLOOKUP(E14,VIP!$A$2:$O16279,7,FALSE)</f>
        <v>Si</v>
      </c>
      <c r="I14" s="99" t="str">
        <f>VLOOKUP(E14,VIP!$A$2:$O8244,8,FALSE)</f>
        <v>Si</v>
      </c>
      <c r="J14" s="99" t="str">
        <f>VLOOKUP(E14,VIP!$A$2:$O8194,8,FALSE)</f>
        <v>Si</v>
      </c>
      <c r="K14" s="99" t="str">
        <f>VLOOKUP(E14,VIP!$A$2:$O11768,6,0)</f>
        <v>SI</v>
      </c>
      <c r="L14" s="108" t="s">
        <v>2228</v>
      </c>
      <c r="M14" s="107" t="s">
        <v>2473</v>
      </c>
      <c r="N14" s="106" t="s">
        <v>2481</v>
      </c>
      <c r="O14" s="104" t="s">
        <v>2483</v>
      </c>
      <c r="P14" s="104"/>
      <c r="Q14" s="107" t="s">
        <v>2228</v>
      </c>
    </row>
    <row r="15" spans="1:17" ht="18" x14ac:dyDescent="0.25">
      <c r="A15" s="85" t="str">
        <f>VLOOKUP(E15,'LISTADO ATM'!$A$2:$C$895,3,0)</f>
        <v>ESTE</v>
      </c>
      <c r="B15" s="114" t="s">
        <v>2601</v>
      </c>
      <c r="C15" s="105">
        <v>44215.347407407404</v>
      </c>
      <c r="D15" s="104" t="s">
        <v>2189</v>
      </c>
      <c r="E15" s="100">
        <v>117</v>
      </c>
      <c r="F15" s="85" t="str">
        <f>VLOOKUP(E15,VIP!$A$2:$O11436,2,0)</f>
        <v>DRBR117</v>
      </c>
      <c r="G15" s="99" t="str">
        <f>VLOOKUP(E15,'LISTADO ATM'!$A$2:$B$894,2,0)</f>
        <v xml:space="preserve">ATM Oficina El Seybo </v>
      </c>
      <c r="H15" s="99" t="str">
        <f>VLOOKUP(E15,VIP!$A$2:$O16357,7,FALSE)</f>
        <v>Si</v>
      </c>
      <c r="I15" s="99" t="str">
        <f>VLOOKUP(E15,VIP!$A$2:$O8322,8,FALSE)</f>
        <v>Si</v>
      </c>
      <c r="J15" s="99" t="str">
        <f>VLOOKUP(E15,VIP!$A$2:$O8272,8,FALSE)</f>
        <v>Si</v>
      </c>
      <c r="K15" s="99" t="str">
        <f>VLOOKUP(E15,VIP!$A$2:$O11846,6,0)</f>
        <v>SI</v>
      </c>
      <c r="L15" s="108" t="s">
        <v>2602</v>
      </c>
      <c r="M15" s="107" t="s">
        <v>2473</v>
      </c>
      <c r="N15" s="106" t="s">
        <v>2481</v>
      </c>
      <c r="O15" s="104" t="s">
        <v>2483</v>
      </c>
      <c r="P15" s="104"/>
      <c r="Q15" s="107" t="s">
        <v>2602</v>
      </c>
    </row>
    <row r="16" spans="1:17" ht="18" x14ac:dyDescent="0.25">
      <c r="A16" s="85" t="str">
        <f>VLOOKUP(E16,'LISTADO ATM'!$A$2:$C$895,3,0)</f>
        <v>DISTRITO NACIONAL</v>
      </c>
      <c r="B16" s="114" t="s">
        <v>2573</v>
      </c>
      <c r="C16" s="105">
        <v>44215.339756944442</v>
      </c>
      <c r="D16" s="104" t="s">
        <v>2189</v>
      </c>
      <c r="E16" s="100">
        <v>118</v>
      </c>
      <c r="F16" s="85" t="str">
        <f>VLOOKUP(E16,VIP!$A$2:$O11422,2,0)</f>
        <v>DRBR118</v>
      </c>
      <c r="G16" s="99" t="str">
        <f>VLOOKUP(E16,'LISTADO ATM'!$A$2:$B$894,2,0)</f>
        <v>ATM Plaza Torino</v>
      </c>
      <c r="H16" s="99" t="str">
        <f>VLOOKUP(E16,VIP!$A$2:$O16343,7,FALSE)</f>
        <v>N/A</v>
      </c>
      <c r="I16" s="99" t="str">
        <f>VLOOKUP(E16,VIP!$A$2:$O8308,8,FALSE)</f>
        <v>N/A</v>
      </c>
      <c r="J16" s="99" t="str">
        <f>VLOOKUP(E16,VIP!$A$2:$O8258,8,FALSE)</f>
        <v>N/A</v>
      </c>
      <c r="K16" s="99" t="str">
        <f>VLOOKUP(E16,VIP!$A$2:$O11832,6,0)</f>
        <v>N/A</v>
      </c>
      <c r="L16" s="108" t="s">
        <v>2228</v>
      </c>
      <c r="M16" s="160" t="s">
        <v>2586</v>
      </c>
      <c r="N16" s="159" t="s">
        <v>2616</v>
      </c>
      <c r="O16" s="104" t="s">
        <v>2483</v>
      </c>
      <c r="P16" s="104"/>
      <c r="Q16" s="159">
        <v>44215.339733796296</v>
      </c>
    </row>
    <row r="17" spans="1:17" ht="18" x14ac:dyDescent="0.25">
      <c r="A17" s="85" t="str">
        <f>VLOOKUP(E17,'LISTADO ATM'!$A$2:$C$895,3,0)</f>
        <v>NORTE</v>
      </c>
      <c r="B17" s="114" t="s">
        <v>2519</v>
      </c>
      <c r="C17" s="105">
        <v>44214.496944444443</v>
      </c>
      <c r="D17" s="104" t="s">
        <v>2495</v>
      </c>
      <c r="E17" s="100">
        <v>119</v>
      </c>
      <c r="F17" s="85" t="str">
        <f>VLOOKUP(E17,VIP!$A$2:$O11406,2,0)</f>
        <v>DRBR119</v>
      </c>
      <c r="G17" s="99" t="str">
        <f>VLOOKUP(E17,'LISTADO ATM'!$A$2:$B$894,2,0)</f>
        <v>ATM Oficina La Barranquita</v>
      </c>
      <c r="H17" s="99" t="str">
        <f>VLOOKUP(E17,VIP!$A$2:$O16327,7,FALSE)</f>
        <v>N/A</v>
      </c>
      <c r="I17" s="99" t="str">
        <f>VLOOKUP(E17,VIP!$A$2:$O8292,8,FALSE)</f>
        <v>N/A</v>
      </c>
      <c r="J17" s="99" t="str">
        <f>VLOOKUP(E17,VIP!$A$2:$O8242,8,FALSE)</f>
        <v>N/A</v>
      </c>
      <c r="K17" s="99" t="str">
        <f>VLOOKUP(E17,VIP!$A$2:$O11816,6,0)</f>
        <v>N/A</v>
      </c>
      <c r="L17" s="108" t="s">
        <v>2430</v>
      </c>
      <c r="M17" s="107" t="s">
        <v>2473</v>
      </c>
      <c r="N17" s="159" t="s">
        <v>2616</v>
      </c>
      <c r="O17" s="104" t="s">
        <v>2496</v>
      </c>
      <c r="P17" s="104"/>
      <c r="Q17" s="107" t="s">
        <v>2430</v>
      </c>
    </row>
    <row r="18" spans="1:17" ht="18" x14ac:dyDescent="0.25">
      <c r="A18" s="85" t="str">
        <f>VLOOKUP(E18,'LISTADO ATM'!$A$2:$C$895,3,0)</f>
        <v>DISTRITO NACIONAL</v>
      </c>
      <c r="B18" s="114" t="s">
        <v>2512</v>
      </c>
      <c r="C18" s="105">
        <v>44214.569085648145</v>
      </c>
      <c r="D18" s="104" t="s">
        <v>2189</v>
      </c>
      <c r="E18" s="100">
        <v>125</v>
      </c>
      <c r="F18" s="85" t="str">
        <f>VLOOKUP(E18,VIP!$A$2:$O11393,2,0)</f>
        <v>DRBR125</v>
      </c>
      <c r="G18" s="99" t="str">
        <f>VLOOKUP(E18,'LISTADO ATM'!$A$2:$B$894,2,0)</f>
        <v xml:space="preserve">ATM Dirección General de Aduanas II </v>
      </c>
      <c r="H18" s="99" t="str">
        <f>VLOOKUP(E18,VIP!$A$2:$O16314,7,FALSE)</f>
        <v>Si</v>
      </c>
      <c r="I18" s="99" t="str">
        <f>VLOOKUP(E18,VIP!$A$2:$O8279,8,FALSE)</f>
        <v>Si</v>
      </c>
      <c r="J18" s="99" t="str">
        <f>VLOOKUP(E18,VIP!$A$2:$O8229,8,FALSE)</f>
        <v>Si</v>
      </c>
      <c r="K18" s="99" t="str">
        <f>VLOOKUP(E18,VIP!$A$2:$O11803,6,0)</f>
        <v>NO</v>
      </c>
      <c r="L18" s="108" t="s">
        <v>2463</v>
      </c>
      <c r="M18" s="160" t="s">
        <v>2586</v>
      </c>
      <c r="N18" s="159" t="s">
        <v>2616</v>
      </c>
      <c r="O18" s="104" t="s">
        <v>2483</v>
      </c>
      <c r="P18" s="104"/>
      <c r="Q18" s="159">
        <v>44215.44090277778</v>
      </c>
    </row>
    <row r="19" spans="1:17" ht="18" x14ac:dyDescent="0.25">
      <c r="A19" s="85" t="str">
        <f>VLOOKUP(E19,'LISTADO ATM'!$A$2:$C$895,3,0)</f>
        <v>NORTE</v>
      </c>
      <c r="B19" s="114" t="s">
        <v>2503</v>
      </c>
      <c r="C19" s="105">
        <v>44214.351388888892</v>
      </c>
      <c r="D19" s="104" t="s">
        <v>2190</v>
      </c>
      <c r="E19" s="100">
        <v>138</v>
      </c>
      <c r="F19" s="85" t="str">
        <f>VLOOKUP(E19,VIP!$A$2:$O11397,2,0)</f>
        <v>DRBR138</v>
      </c>
      <c r="G19" s="99" t="str">
        <f>VLOOKUP(E19,'LISTADO ATM'!$A$2:$B$894,2,0)</f>
        <v xml:space="preserve">ATM UNP Fantino </v>
      </c>
      <c r="H19" s="99" t="str">
        <f>VLOOKUP(E19,VIP!$A$2:$O16318,7,FALSE)</f>
        <v>Si</v>
      </c>
      <c r="I19" s="99" t="str">
        <f>VLOOKUP(E19,VIP!$A$2:$O8283,8,FALSE)</f>
        <v>Si</v>
      </c>
      <c r="J19" s="99" t="str">
        <f>VLOOKUP(E19,VIP!$A$2:$O8233,8,FALSE)</f>
        <v>Si</v>
      </c>
      <c r="K19" s="99" t="str">
        <f>VLOOKUP(E19,VIP!$A$2:$O11807,6,0)</f>
        <v>NO</v>
      </c>
      <c r="L19" s="108" t="s">
        <v>2228</v>
      </c>
      <c r="M19" s="107" t="s">
        <v>2473</v>
      </c>
      <c r="N19" s="106" t="s">
        <v>2481</v>
      </c>
      <c r="O19" s="104" t="s">
        <v>2491</v>
      </c>
      <c r="P19" s="104"/>
      <c r="Q19" s="107" t="s">
        <v>2228</v>
      </c>
    </row>
    <row r="20" spans="1:17" ht="18" x14ac:dyDescent="0.25">
      <c r="A20" s="85" t="str">
        <f>VLOOKUP(E20,'LISTADO ATM'!$A$2:$C$895,3,0)</f>
        <v>ESTE</v>
      </c>
      <c r="B20" s="114" t="s">
        <v>2584</v>
      </c>
      <c r="C20" s="105">
        <v>44215.325092592589</v>
      </c>
      <c r="D20" s="104" t="s">
        <v>2495</v>
      </c>
      <c r="E20" s="100">
        <v>158</v>
      </c>
      <c r="F20" s="85" t="str">
        <f>VLOOKUP(E20,VIP!$A$2:$O11433,2,0)</f>
        <v>DRBR158</v>
      </c>
      <c r="G20" s="99" t="str">
        <f>VLOOKUP(E20,'LISTADO ATM'!$A$2:$B$894,2,0)</f>
        <v xml:space="preserve">ATM Oficina Romana Norte </v>
      </c>
      <c r="H20" s="99" t="str">
        <f>VLOOKUP(E20,VIP!$A$2:$O16354,7,FALSE)</f>
        <v>Si</v>
      </c>
      <c r="I20" s="99" t="str">
        <f>VLOOKUP(E20,VIP!$A$2:$O8319,8,FALSE)</f>
        <v>Si</v>
      </c>
      <c r="J20" s="99" t="str">
        <f>VLOOKUP(E20,VIP!$A$2:$O8269,8,FALSE)</f>
        <v>Si</v>
      </c>
      <c r="K20" s="99" t="str">
        <f>VLOOKUP(E20,VIP!$A$2:$O11843,6,0)</f>
        <v>SI</v>
      </c>
      <c r="L20" s="108" t="s">
        <v>2585</v>
      </c>
      <c r="M20" s="107" t="s">
        <v>2473</v>
      </c>
      <c r="N20" s="106" t="s">
        <v>2481</v>
      </c>
      <c r="O20" s="104" t="s">
        <v>2496</v>
      </c>
      <c r="P20" s="104"/>
      <c r="Q20" s="107" t="s">
        <v>2585</v>
      </c>
    </row>
    <row r="21" spans="1:17" ht="18" x14ac:dyDescent="0.25">
      <c r="A21" s="85" t="str">
        <f>VLOOKUP(E21,'LISTADO ATM'!$A$2:$C$895,3,0)</f>
        <v>DISTRITO NACIONAL</v>
      </c>
      <c r="B21" s="114" t="s">
        <v>2562</v>
      </c>
      <c r="C21" s="105">
        <v>44214.814976851849</v>
      </c>
      <c r="D21" s="104" t="s">
        <v>2477</v>
      </c>
      <c r="E21" s="100">
        <v>160</v>
      </c>
      <c r="F21" s="85" t="str">
        <f>VLOOKUP(E21,VIP!$A$2:$O11410,2,0)</f>
        <v>DRBR160</v>
      </c>
      <c r="G21" s="99" t="str">
        <f>VLOOKUP(E21,'LISTADO ATM'!$A$2:$B$894,2,0)</f>
        <v xml:space="preserve">ATM Oficina Herrera </v>
      </c>
      <c r="H21" s="99" t="str">
        <f>VLOOKUP(E21,VIP!$A$2:$O16331,7,FALSE)</f>
        <v>Si</v>
      </c>
      <c r="I21" s="99" t="str">
        <f>VLOOKUP(E21,VIP!$A$2:$O8296,8,FALSE)</f>
        <v>Si</v>
      </c>
      <c r="J21" s="99" t="str">
        <f>VLOOKUP(E21,VIP!$A$2:$O8246,8,FALSE)</f>
        <v>Si</v>
      </c>
      <c r="K21" s="99" t="str">
        <f>VLOOKUP(E21,VIP!$A$2:$O11820,6,0)</f>
        <v>NO</v>
      </c>
      <c r="L21" s="108" t="s">
        <v>2430</v>
      </c>
      <c r="M21" s="107" t="s">
        <v>2473</v>
      </c>
      <c r="N21" s="106" t="s">
        <v>2481</v>
      </c>
      <c r="O21" s="104" t="s">
        <v>2482</v>
      </c>
      <c r="P21" s="104"/>
      <c r="Q21" s="107" t="s">
        <v>2430</v>
      </c>
    </row>
    <row r="22" spans="1:17" ht="18" x14ac:dyDescent="0.25">
      <c r="A22" s="85" t="str">
        <f>VLOOKUP(E22,'LISTADO ATM'!$A$2:$C$895,3,0)</f>
        <v>DISTRITO NACIONAL</v>
      </c>
      <c r="B22" s="114">
        <v>335765157</v>
      </c>
      <c r="C22" s="105">
        <v>44211.650821759256</v>
      </c>
      <c r="D22" s="104" t="s">
        <v>2189</v>
      </c>
      <c r="E22" s="100">
        <v>169</v>
      </c>
      <c r="F22" s="85" t="str">
        <f>VLOOKUP(E22,VIP!$A$2:$O11354,2,0)</f>
        <v>DRBR169</v>
      </c>
      <c r="G22" s="99" t="str">
        <f>VLOOKUP(E22,'LISTADO ATM'!$A$2:$B$894,2,0)</f>
        <v xml:space="preserve">ATM Oficina Caonabo </v>
      </c>
      <c r="H22" s="99" t="str">
        <f>VLOOKUP(E22,VIP!$A$2:$O16275,7,FALSE)</f>
        <v>Si</v>
      </c>
      <c r="I22" s="99" t="str">
        <f>VLOOKUP(E22,VIP!$A$2:$O8240,8,FALSE)</f>
        <v>Si</v>
      </c>
      <c r="J22" s="99" t="str">
        <f>VLOOKUP(E22,VIP!$A$2:$O8190,8,FALSE)</f>
        <v>Si</v>
      </c>
      <c r="K22" s="99" t="str">
        <f>VLOOKUP(E22,VIP!$A$2:$O11764,6,0)</f>
        <v>NO</v>
      </c>
      <c r="L22" s="108" t="s">
        <v>2228</v>
      </c>
      <c r="M22" s="107" t="s">
        <v>2473</v>
      </c>
      <c r="N22" s="106" t="s">
        <v>2481</v>
      </c>
      <c r="O22" s="104" t="s">
        <v>2483</v>
      </c>
      <c r="P22" s="104"/>
      <c r="Q22" s="107" t="s">
        <v>2228</v>
      </c>
    </row>
    <row r="23" spans="1:17" ht="18" x14ac:dyDescent="0.25">
      <c r="A23" s="85" t="str">
        <f>VLOOKUP(E23,'LISTADO ATM'!$A$2:$C$895,3,0)</f>
        <v>SUR</v>
      </c>
      <c r="B23" s="114" t="s">
        <v>2522</v>
      </c>
      <c r="C23" s="105">
        <v>44214.492777777778</v>
      </c>
      <c r="D23" s="104" t="s">
        <v>2189</v>
      </c>
      <c r="E23" s="100">
        <v>182</v>
      </c>
      <c r="F23" s="85" t="str">
        <f>VLOOKUP(E23,VIP!$A$2:$O11409,2,0)</f>
        <v>DRBR182</v>
      </c>
      <c r="G23" s="99" t="str">
        <f>VLOOKUP(E23,'LISTADO ATM'!$A$2:$B$894,2,0)</f>
        <v xml:space="preserve">ATM Barahona Comb </v>
      </c>
      <c r="H23" s="99" t="str">
        <f>VLOOKUP(E23,VIP!$A$2:$O16330,7,FALSE)</f>
        <v>Si</v>
      </c>
      <c r="I23" s="99" t="str">
        <f>VLOOKUP(E23,VIP!$A$2:$O8295,8,FALSE)</f>
        <v>Si</v>
      </c>
      <c r="J23" s="99" t="str">
        <f>VLOOKUP(E23,VIP!$A$2:$O8245,8,FALSE)</f>
        <v>Si</v>
      </c>
      <c r="K23" s="99" t="str">
        <f>VLOOKUP(E23,VIP!$A$2:$O11819,6,0)</f>
        <v>NO</v>
      </c>
      <c r="L23" s="108" t="s">
        <v>2463</v>
      </c>
      <c r="M23" s="107" t="s">
        <v>2473</v>
      </c>
      <c r="N23" s="106" t="s">
        <v>2481</v>
      </c>
      <c r="O23" s="104" t="s">
        <v>2483</v>
      </c>
      <c r="P23" s="104"/>
      <c r="Q23" s="107" t="s">
        <v>2463</v>
      </c>
    </row>
    <row r="24" spans="1:17" ht="18" x14ac:dyDescent="0.25">
      <c r="A24" s="85" t="str">
        <f>VLOOKUP(E24,'LISTADO ATM'!$A$2:$C$895,3,0)</f>
        <v>DISTRITO NACIONAL</v>
      </c>
      <c r="B24" s="114" t="s">
        <v>2502</v>
      </c>
      <c r="C24" s="105">
        <v>44214.414259259262</v>
      </c>
      <c r="D24" s="104" t="s">
        <v>2189</v>
      </c>
      <c r="E24" s="100">
        <v>194</v>
      </c>
      <c r="F24" s="85" t="str">
        <f>VLOOKUP(E24,VIP!$A$2:$O11389,2,0)</f>
        <v>DRBR194</v>
      </c>
      <c r="G24" s="99" t="str">
        <f>VLOOKUP(E24,'LISTADO ATM'!$A$2:$B$894,2,0)</f>
        <v xml:space="preserve">ATM UNP Pantoja </v>
      </c>
      <c r="H24" s="99" t="str">
        <f>VLOOKUP(E24,VIP!$A$2:$O16310,7,FALSE)</f>
        <v>Si</v>
      </c>
      <c r="I24" s="99" t="str">
        <f>VLOOKUP(E24,VIP!$A$2:$O8275,8,FALSE)</f>
        <v>No</v>
      </c>
      <c r="J24" s="99" t="str">
        <f>VLOOKUP(E24,VIP!$A$2:$O8225,8,FALSE)</f>
        <v>No</v>
      </c>
      <c r="K24" s="99" t="str">
        <f>VLOOKUP(E24,VIP!$A$2:$O11799,6,0)</f>
        <v>NO</v>
      </c>
      <c r="L24" s="108" t="s">
        <v>2254</v>
      </c>
      <c r="M24" s="107" t="s">
        <v>2473</v>
      </c>
      <c r="N24" s="106" t="s">
        <v>2481</v>
      </c>
      <c r="O24" s="104" t="s">
        <v>2483</v>
      </c>
      <c r="P24" s="104"/>
      <c r="Q24" s="107" t="s">
        <v>2254</v>
      </c>
    </row>
    <row r="25" spans="1:17" ht="18" x14ac:dyDescent="0.25">
      <c r="A25" s="85" t="str">
        <f>VLOOKUP(E25,'LISTADO ATM'!$A$2:$C$895,3,0)</f>
        <v>DISTRITO NACIONAL</v>
      </c>
      <c r="B25" s="114" t="s">
        <v>2576</v>
      </c>
      <c r="C25" s="105">
        <v>44215.337037037039</v>
      </c>
      <c r="D25" s="104" t="s">
        <v>2189</v>
      </c>
      <c r="E25" s="100">
        <v>225</v>
      </c>
      <c r="F25" s="85" t="str">
        <f>VLOOKUP(E25,VIP!$A$2:$O11425,2,0)</f>
        <v>DRBR225</v>
      </c>
      <c r="G25" s="99" t="str">
        <f>VLOOKUP(E25,'LISTADO ATM'!$A$2:$B$894,2,0)</f>
        <v xml:space="preserve">ATM S/M Nacional Arroyo Hondo </v>
      </c>
      <c r="H25" s="99" t="str">
        <f>VLOOKUP(E25,VIP!$A$2:$O16346,7,FALSE)</f>
        <v>Si</v>
      </c>
      <c r="I25" s="99" t="str">
        <f>VLOOKUP(E25,VIP!$A$2:$O8311,8,FALSE)</f>
        <v>Si</v>
      </c>
      <c r="J25" s="99" t="str">
        <f>VLOOKUP(E25,VIP!$A$2:$O8261,8,FALSE)</f>
        <v>Si</v>
      </c>
      <c r="K25" s="99" t="str">
        <f>VLOOKUP(E25,VIP!$A$2:$O11835,6,0)</f>
        <v>NO</v>
      </c>
      <c r="L25" s="108" t="s">
        <v>2228</v>
      </c>
      <c r="M25" s="107" t="s">
        <v>2473</v>
      </c>
      <c r="N25" s="106" t="s">
        <v>2481</v>
      </c>
      <c r="O25" s="104" t="s">
        <v>2483</v>
      </c>
      <c r="P25" s="104"/>
      <c r="Q25" s="107" t="s">
        <v>2228</v>
      </c>
    </row>
    <row r="26" spans="1:17" ht="18" x14ac:dyDescent="0.25">
      <c r="A26" s="85" t="str">
        <f>VLOOKUP(E26,'LISTADO ATM'!$A$2:$C$895,3,0)</f>
        <v>DISTRITO NACIONAL</v>
      </c>
      <c r="B26" s="114" t="s">
        <v>2575</v>
      </c>
      <c r="C26" s="105">
        <v>44215.337685185186</v>
      </c>
      <c r="D26" s="104" t="s">
        <v>2189</v>
      </c>
      <c r="E26" s="100">
        <v>232</v>
      </c>
      <c r="F26" s="85" t="str">
        <f>VLOOKUP(E26,VIP!$A$2:$O11424,2,0)</f>
        <v>DRBR232</v>
      </c>
      <c r="G26" s="99" t="str">
        <f>VLOOKUP(E26,'LISTADO ATM'!$A$2:$B$894,2,0)</f>
        <v xml:space="preserve">ATM S/M Nacional Charles de Gaulle </v>
      </c>
      <c r="H26" s="99" t="str">
        <f>VLOOKUP(E26,VIP!$A$2:$O16345,7,FALSE)</f>
        <v>Si</v>
      </c>
      <c r="I26" s="99" t="str">
        <f>VLOOKUP(E26,VIP!$A$2:$O8310,8,FALSE)</f>
        <v>Si</v>
      </c>
      <c r="J26" s="99" t="str">
        <f>VLOOKUP(E26,VIP!$A$2:$O8260,8,FALSE)</f>
        <v>Si</v>
      </c>
      <c r="K26" s="99" t="str">
        <f>VLOOKUP(E26,VIP!$A$2:$O11834,6,0)</f>
        <v>SI</v>
      </c>
      <c r="L26" s="108" t="s">
        <v>2228</v>
      </c>
      <c r="M26" s="107" t="s">
        <v>2473</v>
      </c>
      <c r="N26" s="106" t="s">
        <v>2481</v>
      </c>
      <c r="O26" s="104" t="s">
        <v>2483</v>
      </c>
      <c r="P26" s="104"/>
      <c r="Q26" s="107" t="s">
        <v>2228</v>
      </c>
    </row>
    <row r="27" spans="1:17" ht="18" x14ac:dyDescent="0.25">
      <c r="A27" s="85" t="str">
        <f>VLOOKUP(E27,'LISTADO ATM'!$A$2:$C$895,3,0)</f>
        <v>DISTRITO NACIONAL</v>
      </c>
      <c r="B27" s="114" t="s">
        <v>2526</v>
      </c>
      <c r="C27" s="105">
        <v>44214.466874999998</v>
      </c>
      <c r="D27" s="104" t="s">
        <v>2189</v>
      </c>
      <c r="E27" s="100">
        <v>237</v>
      </c>
      <c r="F27" s="85" t="str">
        <f>VLOOKUP(E27,VIP!$A$2:$O11421,2,0)</f>
        <v>DRBR237</v>
      </c>
      <c r="G27" s="99" t="str">
        <f>VLOOKUP(E27,'LISTADO ATM'!$A$2:$B$894,2,0)</f>
        <v xml:space="preserve">ATM UNP Plaza Vásquez </v>
      </c>
      <c r="H27" s="99" t="str">
        <f>VLOOKUP(E27,VIP!$A$2:$O16342,7,FALSE)</f>
        <v>Si</v>
      </c>
      <c r="I27" s="99" t="str">
        <f>VLOOKUP(E27,VIP!$A$2:$O8307,8,FALSE)</f>
        <v>Si</v>
      </c>
      <c r="J27" s="99" t="str">
        <f>VLOOKUP(E27,VIP!$A$2:$O8257,8,FALSE)</f>
        <v>Si</v>
      </c>
      <c r="K27" s="99" t="str">
        <f>VLOOKUP(E27,VIP!$A$2:$O11831,6,0)</f>
        <v>SI</v>
      </c>
      <c r="L27" s="108" t="s">
        <v>2435</v>
      </c>
      <c r="M27" s="160" t="s">
        <v>2586</v>
      </c>
      <c r="N27" s="159" t="s">
        <v>2616</v>
      </c>
      <c r="O27" s="104" t="s">
        <v>2483</v>
      </c>
      <c r="P27" s="104"/>
      <c r="Q27" s="159">
        <v>44215.437754629631</v>
      </c>
    </row>
    <row r="28" spans="1:17" ht="18" x14ac:dyDescent="0.25">
      <c r="A28" s="85" t="str">
        <f>VLOOKUP(E28,'LISTADO ATM'!$A$2:$C$895,3,0)</f>
        <v>DISTRITO NACIONAL</v>
      </c>
      <c r="B28" s="114" t="s">
        <v>2581</v>
      </c>
      <c r="C28" s="105">
        <v>44215.332650462966</v>
      </c>
      <c r="D28" s="104" t="s">
        <v>2189</v>
      </c>
      <c r="E28" s="100">
        <v>237</v>
      </c>
      <c r="F28" s="85" t="str">
        <f>VLOOKUP(E28,VIP!$A$2:$O11430,2,0)</f>
        <v>DRBR237</v>
      </c>
      <c r="G28" s="99" t="str">
        <f>VLOOKUP(E28,'LISTADO ATM'!$A$2:$B$894,2,0)</f>
        <v xml:space="preserve">ATM UNP Plaza Vásquez </v>
      </c>
      <c r="H28" s="99" t="str">
        <f>VLOOKUP(E28,VIP!$A$2:$O16351,7,FALSE)</f>
        <v>Si</v>
      </c>
      <c r="I28" s="99" t="str">
        <f>VLOOKUP(E28,VIP!$A$2:$O8316,8,FALSE)</f>
        <v>Si</v>
      </c>
      <c r="J28" s="99" t="str">
        <f>VLOOKUP(E28,VIP!$A$2:$O8266,8,FALSE)</f>
        <v>Si</v>
      </c>
      <c r="K28" s="99" t="str">
        <f>VLOOKUP(E28,VIP!$A$2:$O11840,6,0)</f>
        <v>SI</v>
      </c>
      <c r="L28" s="108" t="s">
        <v>2228</v>
      </c>
      <c r="M28" s="160" t="s">
        <v>2586</v>
      </c>
      <c r="N28" s="159" t="s">
        <v>2616</v>
      </c>
      <c r="O28" s="104" t="s">
        <v>2483</v>
      </c>
      <c r="P28" s="104"/>
      <c r="Q28" s="159">
        <v>44216.437754629631</v>
      </c>
    </row>
    <row r="29" spans="1:17" ht="18" x14ac:dyDescent="0.25">
      <c r="A29" s="85" t="str">
        <f>VLOOKUP(E29,'LISTADO ATM'!$A$2:$C$895,3,0)</f>
        <v>DISTRITO NACIONAL</v>
      </c>
      <c r="B29" s="114">
        <v>335764975</v>
      </c>
      <c r="C29" s="105">
        <v>44211.57607638889</v>
      </c>
      <c r="D29" s="104" t="s">
        <v>2189</v>
      </c>
      <c r="E29" s="100">
        <v>239</v>
      </c>
      <c r="F29" s="85" t="str">
        <f>VLOOKUP(E29,VIP!$A$2:$O11337,2,0)</f>
        <v>DRBR239</v>
      </c>
      <c r="G29" s="99" t="str">
        <f>VLOOKUP(E29,'LISTADO ATM'!$A$2:$B$894,2,0)</f>
        <v xml:space="preserve">ATM Autobanco Charles de Gaulle </v>
      </c>
      <c r="H29" s="99" t="str">
        <f>VLOOKUP(E29,VIP!$A$2:$O16258,7,FALSE)</f>
        <v>Si</v>
      </c>
      <c r="I29" s="99" t="str">
        <f>VLOOKUP(E29,VIP!$A$2:$O8223,8,FALSE)</f>
        <v>Si</v>
      </c>
      <c r="J29" s="99" t="str">
        <f>VLOOKUP(E29,VIP!$A$2:$O8173,8,FALSE)</f>
        <v>Si</v>
      </c>
      <c r="K29" s="99" t="str">
        <f>VLOOKUP(E29,VIP!$A$2:$O11747,6,0)</f>
        <v>SI</v>
      </c>
      <c r="L29" s="108" t="s">
        <v>2228</v>
      </c>
      <c r="M29" s="107" t="s">
        <v>2473</v>
      </c>
      <c r="N29" s="106" t="s">
        <v>2481</v>
      </c>
      <c r="O29" s="104" t="s">
        <v>2483</v>
      </c>
      <c r="P29" s="104"/>
      <c r="Q29" s="107" t="s">
        <v>2228</v>
      </c>
    </row>
    <row r="30" spans="1:17" ht="18" x14ac:dyDescent="0.25">
      <c r="A30" s="85" t="str">
        <f>VLOOKUP(E30,'LISTADO ATM'!$A$2:$C$895,3,0)</f>
        <v>DISTRITO NACIONAL</v>
      </c>
      <c r="B30" s="114" t="s">
        <v>2574</v>
      </c>
      <c r="C30" s="105">
        <v>44215.338148148148</v>
      </c>
      <c r="D30" s="104" t="s">
        <v>2189</v>
      </c>
      <c r="E30" s="100">
        <v>244</v>
      </c>
      <c r="F30" s="85" t="str">
        <f>VLOOKUP(E30,VIP!$A$2:$O11423,2,0)</f>
        <v>DRBR244</v>
      </c>
      <c r="G30" s="99" t="str">
        <f>VLOOKUP(E30,'LISTADO ATM'!$A$2:$B$894,2,0)</f>
        <v xml:space="preserve">ATM Ministerio de Hacienda (antiguo Finanzas) </v>
      </c>
      <c r="H30" s="99" t="str">
        <f>VLOOKUP(E30,VIP!$A$2:$O16344,7,FALSE)</f>
        <v>Si</v>
      </c>
      <c r="I30" s="99" t="str">
        <f>VLOOKUP(E30,VIP!$A$2:$O8309,8,FALSE)</f>
        <v>Si</v>
      </c>
      <c r="J30" s="99" t="str">
        <f>VLOOKUP(E30,VIP!$A$2:$O8259,8,FALSE)</f>
        <v>Si</v>
      </c>
      <c r="K30" s="99" t="str">
        <f>VLOOKUP(E30,VIP!$A$2:$O11833,6,0)</f>
        <v>NO</v>
      </c>
      <c r="L30" s="108" t="s">
        <v>2228</v>
      </c>
      <c r="M30" s="160" t="s">
        <v>2586</v>
      </c>
      <c r="N30" s="159" t="s">
        <v>2616</v>
      </c>
      <c r="O30" s="104" t="s">
        <v>2483</v>
      </c>
      <c r="P30" s="104"/>
      <c r="Q30" s="159">
        <v>44215.424224537041</v>
      </c>
    </row>
    <row r="31" spans="1:17" ht="18" x14ac:dyDescent="0.25">
      <c r="A31" s="85" t="str">
        <f>VLOOKUP(E31,'LISTADO ATM'!$A$2:$C$895,3,0)</f>
        <v>NORTE</v>
      </c>
      <c r="B31" s="114" t="s">
        <v>2591</v>
      </c>
      <c r="C31" s="105">
        <v>44215.426631944443</v>
      </c>
      <c r="D31" s="104" t="s">
        <v>2190</v>
      </c>
      <c r="E31" s="100">
        <v>245</v>
      </c>
      <c r="F31" s="85" t="str">
        <f>VLOOKUP(E31,VIP!$A$2:$O11426,2,0)</f>
        <v>DRBR245</v>
      </c>
      <c r="G31" s="99" t="str">
        <f>VLOOKUP(E31,'LISTADO ATM'!$A$2:$B$894,2,0)</f>
        <v>ATM Boombah Zona Franca Victor Mera</v>
      </c>
      <c r="H31" s="99" t="str">
        <f>VLOOKUP(E31,VIP!$A$2:$O16347,7,FALSE)</f>
        <v>Si</v>
      </c>
      <c r="I31" s="99" t="str">
        <f>VLOOKUP(E31,VIP!$A$2:$O8312,8,FALSE)</f>
        <v>Si</v>
      </c>
      <c r="J31" s="99" t="str">
        <f>VLOOKUP(E31,VIP!$A$2:$O8262,8,FALSE)</f>
        <v>Si</v>
      </c>
      <c r="K31" s="99" t="str">
        <f>VLOOKUP(E31,VIP!$A$2:$O11836,6,0)</f>
        <v>NO</v>
      </c>
      <c r="L31" s="108" t="s">
        <v>2228</v>
      </c>
      <c r="M31" s="107" t="s">
        <v>2473</v>
      </c>
      <c r="N31" s="106" t="s">
        <v>2481</v>
      </c>
      <c r="O31" s="104" t="s">
        <v>2491</v>
      </c>
      <c r="P31" s="104"/>
      <c r="Q31" s="107" t="s">
        <v>2228</v>
      </c>
    </row>
    <row r="32" spans="1:17" ht="18" x14ac:dyDescent="0.25">
      <c r="A32" s="85" t="str">
        <f>VLOOKUP(E32,'LISTADO ATM'!$A$2:$C$895,3,0)</f>
        <v>DISTRITO NACIONAL</v>
      </c>
      <c r="B32" s="114" t="s">
        <v>2610</v>
      </c>
      <c r="C32" s="105">
        <v>44215.425902777781</v>
      </c>
      <c r="D32" s="104" t="s">
        <v>2495</v>
      </c>
      <c r="E32" s="100">
        <v>248</v>
      </c>
      <c r="F32" s="85" t="str">
        <f>VLOOKUP(E32,VIP!$A$2:$O11429,2,0)</f>
        <v>DRBR248</v>
      </c>
      <c r="G32" s="99" t="str">
        <f>VLOOKUP(E32,'LISTADO ATM'!$A$2:$B$894,2,0)</f>
        <v xml:space="preserve">ATM Shell Paraiso </v>
      </c>
      <c r="H32" s="99" t="str">
        <f>VLOOKUP(E32,VIP!$A$2:$O16350,7,FALSE)</f>
        <v>Si</v>
      </c>
      <c r="I32" s="99" t="str">
        <f>VLOOKUP(E32,VIP!$A$2:$O8315,8,FALSE)</f>
        <v>Si</v>
      </c>
      <c r="J32" s="99" t="str">
        <f>VLOOKUP(E32,VIP!$A$2:$O8265,8,FALSE)</f>
        <v>Si</v>
      </c>
      <c r="K32" s="99" t="str">
        <f>VLOOKUP(E32,VIP!$A$2:$O11839,6,0)</f>
        <v>NO</v>
      </c>
      <c r="L32" s="108" t="s">
        <v>2613</v>
      </c>
      <c r="M32" s="160" t="s">
        <v>2586</v>
      </c>
      <c r="N32" s="159" t="s">
        <v>2616</v>
      </c>
      <c r="O32" s="104" t="s">
        <v>2496</v>
      </c>
      <c r="P32" s="104" t="s">
        <v>2618</v>
      </c>
      <c r="Q32" s="107" t="s">
        <v>2613</v>
      </c>
    </row>
    <row r="33" spans="1:17" ht="18" x14ac:dyDescent="0.25">
      <c r="A33" s="85" t="str">
        <f>VLOOKUP(E33,'LISTADO ATM'!$A$2:$C$895,3,0)</f>
        <v>NORTE</v>
      </c>
      <c r="B33" s="114" t="s">
        <v>2536</v>
      </c>
      <c r="C33" s="105">
        <v>44214.637592592589</v>
      </c>
      <c r="D33" s="104" t="s">
        <v>2190</v>
      </c>
      <c r="E33" s="100">
        <v>261</v>
      </c>
      <c r="F33" s="85" t="str">
        <f>VLOOKUP(E33,VIP!$A$2:$O11395,2,0)</f>
        <v>DRBR261</v>
      </c>
      <c r="G33" s="99" t="str">
        <f>VLOOKUP(E33,'LISTADO ATM'!$A$2:$B$894,2,0)</f>
        <v xml:space="preserve">ATM UNP Aeropuerto Cibao (Santiago) </v>
      </c>
      <c r="H33" s="99" t="str">
        <f>VLOOKUP(E33,VIP!$A$2:$O16316,7,FALSE)</f>
        <v>Si</v>
      </c>
      <c r="I33" s="99" t="str">
        <f>VLOOKUP(E33,VIP!$A$2:$O8281,8,FALSE)</f>
        <v>Si</v>
      </c>
      <c r="J33" s="99" t="str">
        <f>VLOOKUP(E33,VIP!$A$2:$O8231,8,FALSE)</f>
        <v>Si</v>
      </c>
      <c r="K33" s="99" t="str">
        <f>VLOOKUP(E33,VIP!$A$2:$O11805,6,0)</f>
        <v>NO</v>
      </c>
      <c r="L33" s="108" t="s">
        <v>2228</v>
      </c>
      <c r="M33" s="107" t="s">
        <v>2473</v>
      </c>
      <c r="N33" s="106" t="s">
        <v>2481</v>
      </c>
      <c r="O33" s="104" t="s">
        <v>2491</v>
      </c>
      <c r="P33" s="104"/>
      <c r="Q33" s="107" t="s">
        <v>2228</v>
      </c>
    </row>
    <row r="34" spans="1:17" ht="18" x14ac:dyDescent="0.25">
      <c r="A34" s="85" t="str">
        <f>VLOOKUP(E34,'LISTADO ATM'!$A$2:$C$895,3,0)</f>
        <v>NORTE</v>
      </c>
      <c r="B34" s="114" t="s">
        <v>2568</v>
      </c>
      <c r="C34" s="105">
        <v>44215.145520833335</v>
      </c>
      <c r="D34" s="104" t="s">
        <v>2189</v>
      </c>
      <c r="E34" s="100">
        <v>266</v>
      </c>
      <c r="F34" s="85" t="str">
        <f>VLOOKUP(E34,VIP!$A$2:$O11422,2,0)</f>
        <v>DRBR266</v>
      </c>
      <c r="G34" s="99" t="str">
        <f>VLOOKUP(E34,'LISTADO ATM'!$A$2:$B$894,2,0)</f>
        <v xml:space="preserve">ATM Oficina Villa Francisca </v>
      </c>
      <c r="H34" s="99" t="str">
        <f>VLOOKUP(E34,VIP!$A$2:$O16343,7,FALSE)</f>
        <v>Si</v>
      </c>
      <c r="I34" s="99" t="str">
        <f>VLOOKUP(E34,VIP!$A$2:$O8308,8,FALSE)</f>
        <v>Si</v>
      </c>
      <c r="J34" s="99" t="str">
        <f>VLOOKUP(E34,VIP!$A$2:$O8258,8,FALSE)</f>
        <v>Si</v>
      </c>
      <c r="K34" s="99" t="str">
        <f>VLOOKUP(E34,VIP!$A$2:$O11832,6,0)</f>
        <v>NO</v>
      </c>
      <c r="L34" s="108" t="s">
        <v>2254</v>
      </c>
      <c r="M34" s="107" t="s">
        <v>2473</v>
      </c>
      <c r="N34" s="106" t="s">
        <v>2481</v>
      </c>
      <c r="O34" s="104" t="s">
        <v>2483</v>
      </c>
      <c r="P34" s="104"/>
      <c r="Q34" s="107" t="s">
        <v>2254</v>
      </c>
    </row>
    <row r="35" spans="1:17" ht="18" x14ac:dyDescent="0.25">
      <c r="A35" s="85" t="str">
        <f>VLOOKUP(E35,'LISTADO ATM'!$A$2:$C$895,3,0)</f>
        <v>DISTRITO NACIONAL</v>
      </c>
      <c r="B35" s="114" t="s">
        <v>2608</v>
      </c>
      <c r="C35" s="105">
        <v>44215.428495370368</v>
      </c>
      <c r="D35" s="104" t="s">
        <v>2495</v>
      </c>
      <c r="E35" s="100">
        <v>267</v>
      </c>
      <c r="F35" s="85" t="str">
        <f>VLOOKUP(E35,VIP!$A$2:$O11427,2,0)</f>
        <v>DRBR267</v>
      </c>
      <c r="G35" s="99" t="str">
        <f>VLOOKUP(E35,'LISTADO ATM'!$A$2:$B$894,2,0)</f>
        <v xml:space="preserve">ATM Centro de Caja México </v>
      </c>
      <c r="H35" s="99" t="str">
        <f>VLOOKUP(E35,VIP!$A$2:$O16348,7,FALSE)</f>
        <v>Si</v>
      </c>
      <c r="I35" s="99" t="str">
        <f>VLOOKUP(E35,VIP!$A$2:$O8313,8,FALSE)</f>
        <v>Si</v>
      </c>
      <c r="J35" s="99" t="str">
        <f>VLOOKUP(E35,VIP!$A$2:$O8263,8,FALSE)</f>
        <v>Si</v>
      </c>
      <c r="K35" s="99" t="str">
        <f>VLOOKUP(E35,VIP!$A$2:$O11837,6,0)</f>
        <v>NO</v>
      </c>
      <c r="L35" s="108" t="s">
        <v>2613</v>
      </c>
      <c r="M35" s="160" t="s">
        <v>2586</v>
      </c>
      <c r="N35" s="159" t="s">
        <v>2616</v>
      </c>
      <c r="O35" s="104" t="s">
        <v>2496</v>
      </c>
      <c r="P35" s="104" t="s">
        <v>2618</v>
      </c>
      <c r="Q35" s="107" t="s">
        <v>2613</v>
      </c>
    </row>
    <row r="36" spans="1:17" ht="18" x14ac:dyDescent="0.25">
      <c r="A36" s="85" t="str">
        <f>VLOOKUP(E36,'LISTADO ATM'!$A$2:$C$895,3,0)</f>
        <v>ESTE</v>
      </c>
      <c r="B36" s="114" t="s">
        <v>2508</v>
      </c>
      <c r="C36" s="105">
        <v>44214.581921296296</v>
      </c>
      <c r="D36" s="104" t="s">
        <v>2189</v>
      </c>
      <c r="E36" s="100">
        <v>293</v>
      </c>
      <c r="F36" s="85" t="str">
        <f>VLOOKUP(E36,VIP!$A$2:$O11389,2,0)</f>
        <v>DRBR293</v>
      </c>
      <c r="G36" s="99" t="str">
        <f>VLOOKUP(E36,'LISTADO ATM'!$A$2:$B$894,2,0)</f>
        <v xml:space="preserve">ATM S/M Nueva Visión (San Pedro) </v>
      </c>
      <c r="H36" s="99" t="str">
        <f>VLOOKUP(E36,VIP!$A$2:$O16310,7,FALSE)</f>
        <v>Si</v>
      </c>
      <c r="I36" s="99" t="str">
        <f>VLOOKUP(E36,VIP!$A$2:$O8275,8,FALSE)</f>
        <v>Si</v>
      </c>
      <c r="J36" s="99" t="str">
        <f>VLOOKUP(E36,VIP!$A$2:$O8225,8,FALSE)</f>
        <v>Si</v>
      </c>
      <c r="K36" s="99" t="str">
        <f>VLOOKUP(E36,VIP!$A$2:$O11799,6,0)</f>
        <v>NO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SUR</v>
      </c>
      <c r="B37" s="114" t="s">
        <v>2549</v>
      </c>
      <c r="C37" s="105">
        <v>44214.722013888888</v>
      </c>
      <c r="D37" s="104" t="s">
        <v>2189</v>
      </c>
      <c r="E37" s="100">
        <v>297</v>
      </c>
      <c r="F37" s="85" t="str">
        <f>VLOOKUP(E37,VIP!$A$2:$O11389,2,0)</f>
        <v>DRBR297</v>
      </c>
      <c r="G37" s="99" t="str">
        <f>VLOOKUP(E37,'LISTADO ATM'!$A$2:$B$894,2,0)</f>
        <v xml:space="preserve">ATM S/M Cadena Ocoa </v>
      </c>
      <c r="H37" s="99" t="str">
        <f>VLOOKUP(E37,VIP!$A$2:$O16310,7,FALSE)</f>
        <v>Si</v>
      </c>
      <c r="I37" s="99" t="str">
        <f>VLOOKUP(E37,VIP!$A$2:$O8275,8,FALSE)</f>
        <v>Si</v>
      </c>
      <c r="J37" s="99" t="str">
        <f>VLOOKUP(E37,VIP!$A$2:$O8225,8,FALSE)</f>
        <v>Si</v>
      </c>
      <c r="K37" s="99" t="str">
        <f>VLOOKUP(E37,VIP!$A$2:$O11799,6,0)</f>
        <v>NO</v>
      </c>
      <c r="L37" s="108" t="s">
        <v>2254</v>
      </c>
      <c r="M37" s="107" t="s">
        <v>2473</v>
      </c>
      <c r="N37" s="106" t="s">
        <v>2481</v>
      </c>
      <c r="O37" s="104" t="s">
        <v>2483</v>
      </c>
      <c r="P37" s="104"/>
      <c r="Q37" s="107" t="s">
        <v>2254</v>
      </c>
    </row>
    <row r="38" spans="1:17" ht="18" x14ac:dyDescent="0.25">
      <c r="A38" s="85" t="str">
        <f>VLOOKUP(E38,'LISTADO ATM'!$A$2:$C$895,3,0)</f>
        <v>DISTRITO NACIONAL</v>
      </c>
      <c r="B38" s="114">
        <v>335765682</v>
      </c>
      <c r="C38" s="105">
        <v>44213.424722222226</v>
      </c>
      <c r="D38" s="104" t="s">
        <v>2477</v>
      </c>
      <c r="E38" s="100">
        <v>298</v>
      </c>
      <c r="F38" s="85" t="str">
        <f>VLOOKUP(E38,VIP!$A$2:$O11357,2,0)</f>
        <v>DRBR298</v>
      </c>
      <c r="G38" s="99" t="str">
        <f>VLOOKUP(E38,'LISTADO ATM'!$A$2:$B$894,2,0)</f>
        <v xml:space="preserve">ATM S/M Aprezio Engombe </v>
      </c>
      <c r="H38" s="99" t="str">
        <f>VLOOKUP(E38,VIP!$A$2:$O16278,7,FALSE)</f>
        <v>Si</v>
      </c>
      <c r="I38" s="99" t="str">
        <f>VLOOKUP(E38,VIP!$A$2:$O8243,8,FALSE)</f>
        <v>Si</v>
      </c>
      <c r="J38" s="99" t="str">
        <f>VLOOKUP(E38,VIP!$A$2:$O8193,8,FALSE)</f>
        <v>Si</v>
      </c>
      <c r="K38" s="99" t="str">
        <f>VLOOKUP(E38,VIP!$A$2:$O11767,6,0)</f>
        <v>NO</v>
      </c>
      <c r="L38" s="108" t="s">
        <v>2466</v>
      </c>
      <c r="M38" s="107" t="s">
        <v>2473</v>
      </c>
      <c r="N38" s="106" t="s">
        <v>2481</v>
      </c>
      <c r="O38" s="104" t="s">
        <v>2482</v>
      </c>
      <c r="P38" s="104"/>
      <c r="Q38" s="107" t="s">
        <v>2466</v>
      </c>
    </row>
    <row r="39" spans="1:17" ht="18" x14ac:dyDescent="0.25">
      <c r="A39" s="85" t="str">
        <f>VLOOKUP(E39,'LISTADO ATM'!$A$2:$C$895,3,0)</f>
        <v>DISTRITO NACIONAL</v>
      </c>
      <c r="B39" s="114" t="s">
        <v>2533</v>
      </c>
      <c r="C39" s="105">
        <v>44214.643090277779</v>
      </c>
      <c r="D39" s="104" t="s">
        <v>2189</v>
      </c>
      <c r="E39" s="100">
        <v>300</v>
      </c>
      <c r="F39" s="85" t="str">
        <f>VLOOKUP(E39,VIP!$A$2:$O11390,2,0)</f>
        <v>DRBR300</v>
      </c>
      <c r="G39" s="99" t="str">
        <f>VLOOKUP(E39,'LISTADO ATM'!$A$2:$B$894,2,0)</f>
        <v xml:space="preserve">ATM S/M Aprezio Los Guaricanos </v>
      </c>
      <c r="H39" s="99" t="str">
        <f>VLOOKUP(E39,VIP!$A$2:$O16311,7,FALSE)</f>
        <v>Si</v>
      </c>
      <c r="I39" s="99" t="str">
        <f>VLOOKUP(E39,VIP!$A$2:$O8276,8,FALSE)</f>
        <v>Si</v>
      </c>
      <c r="J39" s="99" t="str">
        <f>VLOOKUP(E39,VIP!$A$2:$O8226,8,FALSE)</f>
        <v>Si</v>
      </c>
      <c r="K39" s="99" t="str">
        <f>VLOOKUP(E39,VIP!$A$2:$O11800,6,0)</f>
        <v>NO</v>
      </c>
      <c r="L39" s="108" t="s">
        <v>2463</v>
      </c>
      <c r="M39" s="107" t="s">
        <v>2473</v>
      </c>
      <c r="N39" s="106" t="s">
        <v>2481</v>
      </c>
      <c r="O39" s="104" t="s">
        <v>2483</v>
      </c>
      <c r="P39" s="104"/>
      <c r="Q39" s="107" t="s">
        <v>2463</v>
      </c>
    </row>
    <row r="40" spans="1:17" ht="18" x14ac:dyDescent="0.25">
      <c r="A40" s="85" t="str">
        <f>VLOOKUP(E40,'LISTADO ATM'!$A$2:$C$895,3,0)</f>
        <v>DISTRITO NACIONAL</v>
      </c>
      <c r="B40" s="114" t="s">
        <v>2505</v>
      </c>
      <c r="C40" s="105">
        <v>44214.585752314815</v>
      </c>
      <c r="D40" s="104" t="s">
        <v>2189</v>
      </c>
      <c r="E40" s="100">
        <v>327</v>
      </c>
      <c r="F40" s="85" t="str">
        <f>VLOOKUP(E40,VIP!$A$2:$O11386,2,0)</f>
        <v>DRBR327</v>
      </c>
      <c r="G40" s="99" t="str">
        <f>VLOOKUP(E40,'LISTADO ATM'!$A$2:$B$894,2,0)</f>
        <v xml:space="preserve">ATM UNP CCN (Nacional 27 de Febrero) </v>
      </c>
      <c r="H40" s="99" t="str">
        <f>VLOOKUP(E40,VIP!$A$2:$O16307,7,FALSE)</f>
        <v>Si</v>
      </c>
      <c r="I40" s="99" t="str">
        <f>VLOOKUP(E40,VIP!$A$2:$O8272,8,FALSE)</f>
        <v>Si</v>
      </c>
      <c r="J40" s="99" t="str">
        <f>VLOOKUP(E40,VIP!$A$2:$O8222,8,FALSE)</f>
        <v>Si</v>
      </c>
      <c r="K40" s="99" t="str">
        <f>VLOOKUP(E40,VIP!$A$2:$O11796,6,0)</f>
        <v>NO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4">
        <v>335765561</v>
      </c>
      <c r="C41" s="105">
        <v>44212.459201388891</v>
      </c>
      <c r="D41" s="104" t="s">
        <v>2495</v>
      </c>
      <c r="E41" s="100">
        <v>354</v>
      </c>
      <c r="F41" s="85" t="str">
        <f>VLOOKUP(E41,VIP!$A$2:$O11356,2,0)</f>
        <v>DRBR354</v>
      </c>
      <c r="G41" s="99" t="str">
        <f>VLOOKUP(E41,'LISTADO ATM'!$A$2:$B$894,2,0)</f>
        <v xml:space="preserve">ATM Oficina Núñez de Cáceres II </v>
      </c>
      <c r="H41" s="99" t="str">
        <f>VLOOKUP(E41,VIP!$A$2:$O16277,7,FALSE)</f>
        <v>Si</v>
      </c>
      <c r="I41" s="99" t="str">
        <f>VLOOKUP(E41,VIP!$A$2:$O8242,8,FALSE)</f>
        <v>Si</v>
      </c>
      <c r="J41" s="99" t="str">
        <f>VLOOKUP(E41,VIP!$A$2:$O8192,8,FALSE)</f>
        <v>Si</v>
      </c>
      <c r="K41" s="99" t="str">
        <f>VLOOKUP(E41,VIP!$A$2:$O11766,6,0)</f>
        <v>NO</v>
      </c>
      <c r="L41" s="108" t="s">
        <v>2466</v>
      </c>
      <c r="M41" s="160" t="s">
        <v>2586</v>
      </c>
      <c r="N41" s="159" t="s">
        <v>2616</v>
      </c>
      <c r="O41" s="104" t="s">
        <v>2496</v>
      </c>
      <c r="P41" s="104"/>
      <c r="Q41" s="159">
        <v>44215.437754629631</v>
      </c>
    </row>
    <row r="42" spans="1:17" ht="18" x14ac:dyDescent="0.25">
      <c r="A42" s="85" t="str">
        <f>VLOOKUP(E42,'LISTADO ATM'!$A$2:$C$895,3,0)</f>
        <v>ESTE</v>
      </c>
      <c r="B42" s="114" t="s">
        <v>2593</v>
      </c>
      <c r="C42" s="105">
        <v>44215.418923611112</v>
      </c>
      <c r="D42" s="104" t="s">
        <v>2189</v>
      </c>
      <c r="E42" s="100">
        <v>366</v>
      </c>
      <c r="F42" s="85" t="str">
        <f>VLOOKUP(E42,VIP!$A$2:$O11428,2,0)</f>
        <v>DRBR366</v>
      </c>
      <c r="G42" s="99" t="str">
        <f>VLOOKUP(E42,'LISTADO ATM'!$A$2:$B$894,2,0)</f>
        <v>ATM Oficina Boulevard (Higuey) II</v>
      </c>
      <c r="H42" s="99" t="str">
        <f>VLOOKUP(E42,VIP!$A$2:$O16349,7,FALSE)</f>
        <v>N/A</v>
      </c>
      <c r="I42" s="99" t="str">
        <f>VLOOKUP(E42,VIP!$A$2:$O8314,8,FALSE)</f>
        <v>N/A</v>
      </c>
      <c r="J42" s="99" t="str">
        <f>VLOOKUP(E42,VIP!$A$2:$O8264,8,FALSE)</f>
        <v>N/A</v>
      </c>
      <c r="K42" s="99" t="str">
        <f>VLOOKUP(E42,VIP!$A$2:$O11838,6,0)</f>
        <v>N/A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8" x14ac:dyDescent="0.25">
      <c r="A43" s="85" t="str">
        <f>VLOOKUP(E43,'LISTADO ATM'!$A$2:$C$895,3,0)</f>
        <v>NORTE</v>
      </c>
      <c r="B43" s="114" t="s">
        <v>2570</v>
      </c>
      <c r="C43" s="105">
        <v>44215.015856481485</v>
      </c>
      <c r="D43" s="104" t="s">
        <v>2190</v>
      </c>
      <c r="E43" s="100">
        <v>373</v>
      </c>
      <c r="F43" s="85" t="str">
        <f>VLOOKUP(E43,VIP!$A$2:$O11424,2,0)</f>
        <v>DRBR373</v>
      </c>
      <c r="G43" s="99" t="str">
        <f>VLOOKUP(E43,'LISTADO ATM'!$A$2:$B$894,2,0)</f>
        <v>S/M Tangui Nagua</v>
      </c>
      <c r="H43" s="99" t="str">
        <f>VLOOKUP(E43,VIP!$A$2:$O16345,7,FALSE)</f>
        <v>N/A</v>
      </c>
      <c r="I43" s="99" t="str">
        <f>VLOOKUP(E43,VIP!$A$2:$O8310,8,FALSE)</f>
        <v>N/A</v>
      </c>
      <c r="J43" s="99" t="str">
        <f>VLOOKUP(E43,VIP!$A$2:$O8260,8,FALSE)</f>
        <v>N/A</v>
      </c>
      <c r="K43" s="99" t="str">
        <f>VLOOKUP(E43,VIP!$A$2:$O11834,6,0)</f>
        <v>N/A</v>
      </c>
      <c r="L43" s="108" t="s">
        <v>2254</v>
      </c>
      <c r="M43" s="160" t="s">
        <v>2586</v>
      </c>
      <c r="N43" s="106" t="s">
        <v>2481</v>
      </c>
      <c r="O43" s="104" t="s">
        <v>2500</v>
      </c>
      <c r="P43" s="104"/>
      <c r="Q43" s="159">
        <v>44215.427766203706</v>
      </c>
    </row>
    <row r="44" spans="1:17" ht="18" x14ac:dyDescent="0.25">
      <c r="A44" s="85" t="str">
        <f>VLOOKUP(E44,'LISTADO ATM'!$A$2:$C$895,3,0)</f>
        <v>DISTRITO NACIONAL</v>
      </c>
      <c r="B44" s="114">
        <v>335765374</v>
      </c>
      <c r="C44" s="105">
        <v>44211.839791666665</v>
      </c>
      <c r="D44" s="104" t="s">
        <v>2477</v>
      </c>
      <c r="E44" s="100">
        <v>377</v>
      </c>
      <c r="F44" s="85" t="str">
        <f>VLOOKUP(E44,VIP!$A$2:$O11344,2,0)</f>
        <v>DRBR377</v>
      </c>
      <c r="G44" s="99" t="str">
        <f>VLOOKUP(E44,'LISTADO ATM'!$A$2:$B$894,2,0)</f>
        <v>ATM Estación del Metro Eduardo Brito</v>
      </c>
      <c r="H44" s="99" t="str">
        <f>VLOOKUP(E44,VIP!$A$2:$O16265,7,FALSE)</f>
        <v>Si</v>
      </c>
      <c r="I44" s="99" t="str">
        <f>VLOOKUP(E44,VIP!$A$2:$O8230,8,FALSE)</f>
        <v>Si</v>
      </c>
      <c r="J44" s="99" t="str">
        <f>VLOOKUP(E44,VIP!$A$2:$O8180,8,FALSE)</f>
        <v>Si</v>
      </c>
      <c r="K44" s="99" t="str">
        <f>VLOOKUP(E44,VIP!$A$2:$O11754,6,0)</f>
        <v>NO</v>
      </c>
      <c r="L44" s="108" t="s">
        <v>2430</v>
      </c>
      <c r="M44" s="107" t="s">
        <v>2473</v>
      </c>
      <c r="N44" s="159" t="s">
        <v>2616</v>
      </c>
      <c r="O44" s="104" t="s">
        <v>2482</v>
      </c>
      <c r="P44" s="104"/>
      <c r="Q44" s="107" t="s">
        <v>2430</v>
      </c>
    </row>
    <row r="45" spans="1:17" ht="18" x14ac:dyDescent="0.25">
      <c r="A45" s="85" t="str">
        <f>VLOOKUP(E45,'LISTADO ATM'!$A$2:$C$895,3,0)</f>
        <v>DISTRITO NACIONAL</v>
      </c>
      <c r="B45" s="114" t="s">
        <v>2589</v>
      </c>
      <c r="C45" s="105">
        <v>44215.429074074076</v>
      </c>
      <c r="D45" s="104" t="s">
        <v>2495</v>
      </c>
      <c r="E45" s="100">
        <v>378</v>
      </c>
      <c r="F45" s="85" t="str">
        <f>VLOOKUP(E45,VIP!$A$2:$O11424,2,0)</f>
        <v>DRBR378</v>
      </c>
      <c r="G45" s="99" t="str">
        <f>VLOOKUP(E45,'LISTADO ATM'!$A$2:$B$894,2,0)</f>
        <v>ATM UNP Villa Flores</v>
      </c>
      <c r="H45" s="99" t="str">
        <f>VLOOKUP(E45,VIP!$A$2:$O16345,7,FALSE)</f>
        <v>N/A</v>
      </c>
      <c r="I45" s="99" t="str">
        <f>VLOOKUP(E45,VIP!$A$2:$O8310,8,FALSE)</f>
        <v>N/A</v>
      </c>
      <c r="J45" s="99" t="str">
        <f>VLOOKUP(E45,VIP!$A$2:$O8260,8,FALSE)</f>
        <v>N/A</v>
      </c>
      <c r="K45" s="99" t="str">
        <f>VLOOKUP(E45,VIP!$A$2:$O11834,6,0)</f>
        <v>N/A</v>
      </c>
      <c r="L45" s="108" t="s">
        <v>2430</v>
      </c>
      <c r="M45" s="107" t="s">
        <v>2473</v>
      </c>
      <c r="N45" s="106" t="s">
        <v>2481</v>
      </c>
      <c r="O45" s="104" t="s">
        <v>2496</v>
      </c>
      <c r="P45" s="104"/>
      <c r="Q45" s="107" t="s">
        <v>2430</v>
      </c>
    </row>
    <row r="46" spans="1:17" ht="18" x14ac:dyDescent="0.25">
      <c r="A46" s="85" t="str">
        <f>VLOOKUP(E46,'LISTADO ATM'!$A$2:$C$895,3,0)</f>
        <v>DISTRITO NACIONAL</v>
      </c>
      <c r="B46" s="114" t="s">
        <v>2510</v>
      </c>
      <c r="C46" s="105">
        <v>44214.57099537037</v>
      </c>
      <c r="D46" s="104" t="s">
        <v>2189</v>
      </c>
      <c r="E46" s="100">
        <v>384</v>
      </c>
      <c r="F46" s="85" t="e">
        <f>VLOOKUP(E46,VIP!$A$2:$O11391,2,0)</f>
        <v>#N/A</v>
      </c>
      <c r="G46" s="99" t="str">
        <f>VLOOKUP(E46,'LISTADO ATM'!$A$2:$B$894,2,0)</f>
        <v>ATM Sotano Torre Banreservas</v>
      </c>
      <c r="H46" s="99" t="e">
        <f>VLOOKUP(E46,VIP!$A$2:$O16312,7,FALSE)</f>
        <v>#N/A</v>
      </c>
      <c r="I46" s="99" t="e">
        <f>VLOOKUP(E46,VIP!$A$2:$O8277,8,FALSE)</f>
        <v>#N/A</v>
      </c>
      <c r="J46" s="99" t="e">
        <f>VLOOKUP(E46,VIP!$A$2:$O8227,8,FALSE)</f>
        <v>#N/A</v>
      </c>
      <c r="K46" s="99" t="e">
        <f>VLOOKUP(E46,VIP!$A$2:$O11801,6,0)</f>
        <v>#N/A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NORTE</v>
      </c>
      <c r="B47" s="114">
        <v>335765643</v>
      </c>
      <c r="C47" s="105">
        <v>44212.752187500002</v>
      </c>
      <c r="D47" s="104" t="s">
        <v>2190</v>
      </c>
      <c r="E47" s="100">
        <v>388</v>
      </c>
      <c r="F47" s="85" t="str">
        <f>VLOOKUP(E47,VIP!$A$2:$O11350,2,0)</f>
        <v>DRBR388</v>
      </c>
      <c r="G47" s="99" t="str">
        <f>VLOOKUP(E47,'LISTADO ATM'!$A$2:$B$894,2,0)</f>
        <v xml:space="preserve">ATM Multicentro La Sirena Puerto Plata </v>
      </c>
      <c r="H47" s="99" t="str">
        <f>VLOOKUP(E47,VIP!$A$2:$O16271,7,FALSE)</f>
        <v>Si</v>
      </c>
      <c r="I47" s="99" t="str">
        <f>VLOOKUP(E47,VIP!$A$2:$O8236,8,FALSE)</f>
        <v>Si</v>
      </c>
      <c r="J47" s="99" t="str">
        <f>VLOOKUP(E47,VIP!$A$2:$O8186,8,FALSE)</f>
        <v>Si</v>
      </c>
      <c r="K47" s="99" t="str">
        <f>VLOOKUP(E47,VIP!$A$2:$O11760,6,0)</f>
        <v>NO</v>
      </c>
      <c r="L47" s="108" t="s">
        <v>2463</v>
      </c>
      <c r="M47" s="160" t="s">
        <v>2586</v>
      </c>
      <c r="N47" s="159" t="s">
        <v>2616</v>
      </c>
      <c r="O47" s="104" t="s">
        <v>2491</v>
      </c>
      <c r="P47" s="104"/>
      <c r="Q47" s="159">
        <v>44215.439456018517</v>
      </c>
    </row>
    <row r="48" spans="1:17" ht="18" x14ac:dyDescent="0.25">
      <c r="A48" s="85" t="str">
        <f>VLOOKUP(E48,'LISTADO ATM'!$A$2:$C$895,3,0)</f>
        <v>DISTRITO NACIONAL</v>
      </c>
      <c r="B48" s="114" t="s">
        <v>2515</v>
      </c>
      <c r="C48" s="105">
        <v>44214.559861111113</v>
      </c>
      <c r="D48" s="104" t="s">
        <v>2477</v>
      </c>
      <c r="E48" s="100">
        <v>409</v>
      </c>
      <c r="F48" s="85" t="str">
        <f>VLOOKUP(E48,VIP!$A$2:$O11396,2,0)</f>
        <v>DRBR409</v>
      </c>
      <c r="G48" s="99" t="str">
        <f>VLOOKUP(E48,'LISTADO ATM'!$A$2:$B$894,2,0)</f>
        <v xml:space="preserve">ATM Oficina Las Palmas de Herrera I </v>
      </c>
      <c r="H48" s="99" t="str">
        <f>VLOOKUP(E48,VIP!$A$2:$O16317,7,FALSE)</f>
        <v>Si</v>
      </c>
      <c r="I48" s="99" t="str">
        <f>VLOOKUP(E48,VIP!$A$2:$O8282,8,FALSE)</f>
        <v>Si</v>
      </c>
      <c r="J48" s="99" t="str">
        <f>VLOOKUP(E48,VIP!$A$2:$O8232,8,FALSE)</f>
        <v>Si</v>
      </c>
      <c r="K48" s="99" t="str">
        <f>VLOOKUP(E48,VIP!$A$2:$O11806,6,0)</f>
        <v>NO</v>
      </c>
      <c r="L48" s="108" t="s">
        <v>2430</v>
      </c>
      <c r="M48" s="107" t="s">
        <v>2473</v>
      </c>
      <c r="N48" s="106" t="s">
        <v>2481</v>
      </c>
      <c r="O48" s="104" t="s">
        <v>2482</v>
      </c>
      <c r="P48" s="104"/>
      <c r="Q48" s="107" t="s">
        <v>2430</v>
      </c>
    </row>
    <row r="49" spans="1:17" ht="18" x14ac:dyDescent="0.25">
      <c r="A49" s="85" t="str">
        <f>VLOOKUP(E49,'LISTADO ATM'!$A$2:$C$895,3,0)</f>
        <v>NORTE</v>
      </c>
      <c r="B49" s="114" t="s">
        <v>2583</v>
      </c>
      <c r="C49" s="105">
        <v>44215.326377314814</v>
      </c>
      <c r="D49" s="104" t="s">
        <v>2190</v>
      </c>
      <c r="E49" s="100">
        <v>411</v>
      </c>
      <c r="F49" s="85" t="str">
        <f>VLOOKUP(E49,VIP!$A$2:$O11432,2,0)</f>
        <v>DRBR411</v>
      </c>
      <c r="G49" s="99" t="str">
        <f>VLOOKUP(E49,'LISTADO ATM'!$A$2:$B$894,2,0)</f>
        <v xml:space="preserve">ATM UNP Piedra Blanca </v>
      </c>
      <c r="H49" s="99" t="str">
        <f>VLOOKUP(E49,VIP!$A$2:$O16353,7,FALSE)</f>
        <v>Si</v>
      </c>
      <c r="I49" s="99" t="str">
        <f>VLOOKUP(E49,VIP!$A$2:$O8318,8,FALSE)</f>
        <v>Si</v>
      </c>
      <c r="J49" s="99" t="str">
        <f>VLOOKUP(E49,VIP!$A$2:$O8268,8,FALSE)</f>
        <v>Si</v>
      </c>
      <c r="K49" s="99" t="str">
        <f>VLOOKUP(E49,VIP!$A$2:$O11842,6,0)</f>
        <v>NO</v>
      </c>
      <c r="L49" s="108" t="s">
        <v>2228</v>
      </c>
      <c r="M49" s="160" t="s">
        <v>2586</v>
      </c>
      <c r="N49" s="106" t="s">
        <v>2481</v>
      </c>
      <c r="O49" s="104" t="s">
        <v>2491</v>
      </c>
      <c r="P49" s="104"/>
      <c r="Q49" s="159">
        <v>44215.426805555559</v>
      </c>
    </row>
    <row r="50" spans="1:17" ht="18" x14ac:dyDescent="0.25">
      <c r="A50" s="85" t="str">
        <f>VLOOKUP(E50,'LISTADO ATM'!$A$2:$C$895,3,0)</f>
        <v>DISTRITO NACIONAL</v>
      </c>
      <c r="B50" s="114" t="s">
        <v>2534</v>
      </c>
      <c r="C50" s="105">
        <v>44214.640636574077</v>
      </c>
      <c r="D50" s="104" t="s">
        <v>2477</v>
      </c>
      <c r="E50" s="100">
        <v>422</v>
      </c>
      <c r="F50" s="85" t="str">
        <f>VLOOKUP(E50,VIP!$A$2:$O11391,2,0)</f>
        <v>DRBR422</v>
      </c>
      <c r="G50" s="99" t="str">
        <f>VLOOKUP(E50,'LISTADO ATM'!$A$2:$B$894,2,0)</f>
        <v xml:space="preserve">ATM Olé Manoguayabo </v>
      </c>
      <c r="H50" s="99" t="str">
        <f>VLOOKUP(E50,VIP!$A$2:$O16312,7,FALSE)</f>
        <v>Si</v>
      </c>
      <c r="I50" s="99" t="str">
        <f>VLOOKUP(E50,VIP!$A$2:$O8277,8,FALSE)</f>
        <v>Si</v>
      </c>
      <c r="J50" s="99" t="str">
        <f>VLOOKUP(E50,VIP!$A$2:$O8227,8,FALSE)</f>
        <v>Si</v>
      </c>
      <c r="K50" s="99" t="str">
        <f>VLOOKUP(E50,VIP!$A$2:$O11801,6,0)</f>
        <v>NO</v>
      </c>
      <c r="L50" s="108" t="s">
        <v>2430</v>
      </c>
      <c r="M50" s="107" t="s">
        <v>2473</v>
      </c>
      <c r="N50" s="106" t="s">
        <v>2481</v>
      </c>
      <c r="O50" s="104" t="s">
        <v>2482</v>
      </c>
      <c r="P50" s="104"/>
      <c r="Q50" s="107" t="s">
        <v>2430</v>
      </c>
    </row>
    <row r="51" spans="1:17" ht="18" x14ac:dyDescent="0.25">
      <c r="A51" s="85" t="str">
        <f>VLOOKUP(E51,'LISTADO ATM'!$A$2:$C$895,3,0)</f>
        <v>DISTRITO NACIONAL</v>
      </c>
      <c r="B51" s="114" t="s">
        <v>2609</v>
      </c>
      <c r="C51" s="105">
        <v>44215.427256944444</v>
      </c>
      <c r="D51" s="104" t="s">
        <v>2495</v>
      </c>
      <c r="E51" s="100">
        <v>424</v>
      </c>
      <c r="F51" s="85" t="str">
        <f>VLOOKUP(E51,VIP!$A$2:$O11428,2,0)</f>
        <v>DRBR424</v>
      </c>
      <c r="G51" s="99" t="str">
        <f>VLOOKUP(E51,'LISTADO ATM'!$A$2:$B$894,2,0)</f>
        <v xml:space="preserve">ATM UNP Jumbo Luperón I </v>
      </c>
      <c r="H51" s="99" t="str">
        <f>VLOOKUP(E51,VIP!$A$2:$O16349,7,FALSE)</f>
        <v>Si</v>
      </c>
      <c r="I51" s="99" t="str">
        <f>VLOOKUP(E51,VIP!$A$2:$O8314,8,FALSE)</f>
        <v>Si</v>
      </c>
      <c r="J51" s="99" t="str">
        <f>VLOOKUP(E51,VIP!$A$2:$O8264,8,FALSE)</f>
        <v>Si</v>
      </c>
      <c r="K51" s="99" t="str">
        <f>VLOOKUP(E51,VIP!$A$2:$O11838,6,0)</f>
        <v>NO</v>
      </c>
      <c r="L51" s="108" t="s">
        <v>2613</v>
      </c>
      <c r="M51" s="160" t="s">
        <v>2586</v>
      </c>
      <c r="N51" s="159" t="s">
        <v>2616</v>
      </c>
      <c r="O51" s="104" t="s">
        <v>2496</v>
      </c>
      <c r="P51" s="104" t="s">
        <v>2618</v>
      </c>
      <c r="Q51" s="107" t="s">
        <v>2613</v>
      </c>
    </row>
    <row r="52" spans="1:17" ht="18" x14ac:dyDescent="0.25">
      <c r="A52" s="85" t="str">
        <f>VLOOKUP(E52,'LISTADO ATM'!$A$2:$C$895,3,0)</f>
        <v>DISTRITO NACIONAL</v>
      </c>
      <c r="B52" s="114" t="s">
        <v>2607</v>
      </c>
      <c r="C52" s="105">
        <v>44215.448101851849</v>
      </c>
      <c r="D52" s="104" t="s">
        <v>2495</v>
      </c>
      <c r="E52" s="100">
        <v>425</v>
      </c>
      <c r="F52" s="85" t="str">
        <f>VLOOKUP(E52,VIP!$A$2:$O11426,2,0)</f>
        <v>DRBR425</v>
      </c>
      <c r="G52" s="99" t="str">
        <f>VLOOKUP(E52,'LISTADO ATM'!$A$2:$B$894,2,0)</f>
        <v xml:space="preserve">ATM UNP Jumbo Luperón II </v>
      </c>
      <c r="H52" s="99" t="str">
        <f>VLOOKUP(E52,VIP!$A$2:$O16347,7,FALSE)</f>
        <v>Si</v>
      </c>
      <c r="I52" s="99" t="str">
        <f>VLOOKUP(E52,VIP!$A$2:$O8312,8,FALSE)</f>
        <v>Si</v>
      </c>
      <c r="J52" s="99" t="str">
        <f>VLOOKUP(E52,VIP!$A$2:$O8262,8,FALSE)</f>
        <v>Si</v>
      </c>
      <c r="K52" s="99" t="str">
        <f>VLOOKUP(E52,VIP!$A$2:$O11836,6,0)</f>
        <v>NO</v>
      </c>
      <c r="L52" s="108" t="s">
        <v>2612</v>
      </c>
      <c r="M52" s="160" t="s">
        <v>2586</v>
      </c>
      <c r="N52" s="159" t="s">
        <v>2616</v>
      </c>
      <c r="O52" s="104" t="s">
        <v>2615</v>
      </c>
      <c r="P52" s="104" t="s">
        <v>2617</v>
      </c>
      <c r="Q52" s="107" t="s">
        <v>2612</v>
      </c>
    </row>
    <row r="53" spans="1:17" ht="18" x14ac:dyDescent="0.25">
      <c r="A53" s="85" t="str">
        <f>VLOOKUP(E53,'LISTADO ATM'!$A$2:$C$895,3,0)</f>
        <v>SUR</v>
      </c>
      <c r="B53" s="114" t="s">
        <v>2580</v>
      </c>
      <c r="C53" s="105">
        <v>44215.333356481482</v>
      </c>
      <c r="D53" s="104" t="s">
        <v>2189</v>
      </c>
      <c r="E53" s="100">
        <v>455</v>
      </c>
      <c r="F53" s="85" t="str">
        <f>VLOOKUP(E53,VIP!$A$2:$O11429,2,0)</f>
        <v>DRBR455</v>
      </c>
      <c r="G53" s="99" t="str">
        <f>VLOOKUP(E53,'LISTADO ATM'!$A$2:$B$894,2,0)</f>
        <v xml:space="preserve">ATM Oficina Baní II </v>
      </c>
      <c r="H53" s="99" t="str">
        <f>VLOOKUP(E53,VIP!$A$2:$O16350,7,FALSE)</f>
        <v>Si</v>
      </c>
      <c r="I53" s="99" t="str">
        <f>VLOOKUP(E53,VIP!$A$2:$O8315,8,FALSE)</f>
        <v>Si</v>
      </c>
      <c r="J53" s="99" t="str">
        <f>VLOOKUP(E53,VIP!$A$2:$O8265,8,FALSE)</f>
        <v>Si</v>
      </c>
      <c r="K53" s="99" t="str">
        <f>VLOOKUP(E53,VIP!$A$2:$O11839,6,0)</f>
        <v>NO</v>
      </c>
      <c r="L53" s="108" t="s">
        <v>2435</v>
      </c>
      <c r="M53" s="107" t="s">
        <v>2473</v>
      </c>
      <c r="N53" s="106" t="s">
        <v>2481</v>
      </c>
      <c r="O53" s="104" t="s">
        <v>2483</v>
      </c>
      <c r="P53" s="104"/>
      <c r="Q53" s="107" t="s">
        <v>2435</v>
      </c>
    </row>
    <row r="54" spans="1:17" ht="18" x14ac:dyDescent="0.25">
      <c r="A54" s="85" t="str">
        <f>VLOOKUP(E54,'LISTADO ATM'!$A$2:$C$895,3,0)</f>
        <v>SUR</v>
      </c>
      <c r="B54" s="114" t="s">
        <v>2579</v>
      </c>
      <c r="C54" s="105">
        <v>44215.33384259259</v>
      </c>
      <c r="D54" s="104" t="s">
        <v>2189</v>
      </c>
      <c r="E54" s="100">
        <v>470</v>
      </c>
      <c r="F54" s="85" t="str">
        <f>VLOOKUP(E54,VIP!$A$2:$O11428,2,0)</f>
        <v>DRBR470</v>
      </c>
      <c r="G54" s="99" t="str">
        <f>VLOOKUP(E54,'LISTADO ATM'!$A$2:$B$894,2,0)</f>
        <v xml:space="preserve">ATM Hospital Taiwán (Azua) </v>
      </c>
      <c r="H54" s="99" t="str">
        <f>VLOOKUP(E54,VIP!$A$2:$O16349,7,FALSE)</f>
        <v>Si</v>
      </c>
      <c r="I54" s="99" t="str">
        <f>VLOOKUP(E54,VIP!$A$2:$O8314,8,FALSE)</f>
        <v>Si</v>
      </c>
      <c r="J54" s="99" t="str">
        <f>VLOOKUP(E54,VIP!$A$2:$O8264,8,FALSE)</f>
        <v>Si</v>
      </c>
      <c r="K54" s="99" t="str">
        <f>VLOOKUP(E54,VIP!$A$2:$O11838,6,0)</f>
        <v>NO</v>
      </c>
      <c r="L54" s="108" t="s">
        <v>2228</v>
      </c>
      <c r="M54" s="107" t="s">
        <v>2473</v>
      </c>
      <c r="N54" s="106" t="s">
        <v>2481</v>
      </c>
      <c r="O54" s="104" t="s">
        <v>2483</v>
      </c>
      <c r="P54" s="104"/>
      <c r="Q54" s="107" t="s">
        <v>2228</v>
      </c>
    </row>
    <row r="55" spans="1:17" ht="18" x14ac:dyDescent="0.25">
      <c r="A55" s="85" t="str">
        <f>VLOOKUP(E55,'LISTADO ATM'!$A$2:$C$895,3,0)</f>
        <v>ESTE</v>
      </c>
      <c r="B55" s="114" t="s">
        <v>2514</v>
      </c>
      <c r="C55" s="105">
        <v>44214.563287037039</v>
      </c>
      <c r="D55" s="104" t="s">
        <v>2495</v>
      </c>
      <c r="E55" s="100">
        <v>480</v>
      </c>
      <c r="F55" s="85" t="str">
        <f>VLOOKUP(E55,VIP!$A$2:$O11395,2,0)</f>
        <v>DRBR480</v>
      </c>
      <c r="G55" s="99" t="str">
        <f>VLOOKUP(E55,'LISTADO ATM'!$A$2:$B$894,2,0)</f>
        <v>ATM UNP Farmaconal Higuey</v>
      </c>
      <c r="H55" s="99" t="str">
        <f>VLOOKUP(E55,VIP!$A$2:$O16316,7,FALSE)</f>
        <v>N/A</v>
      </c>
      <c r="I55" s="99" t="str">
        <f>VLOOKUP(E55,VIP!$A$2:$O8281,8,FALSE)</f>
        <v>N/A</v>
      </c>
      <c r="J55" s="99" t="str">
        <f>VLOOKUP(E55,VIP!$A$2:$O8231,8,FALSE)</f>
        <v>N/A</v>
      </c>
      <c r="K55" s="99" t="str">
        <f>VLOOKUP(E55,VIP!$A$2:$O11805,6,0)</f>
        <v>N/A</v>
      </c>
      <c r="L55" s="108" t="s">
        <v>2430</v>
      </c>
      <c r="M55" s="107" t="s">
        <v>2473</v>
      </c>
      <c r="N55" s="106" t="s">
        <v>2481</v>
      </c>
      <c r="O55" s="104" t="s">
        <v>2496</v>
      </c>
      <c r="P55" s="104"/>
      <c r="Q55" s="107" t="s">
        <v>2430</v>
      </c>
    </row>
    <row r="56" spans="1:17" ht="18" x14ac:dyDescent="0.25">
      <c r="A56" s="85" t="str">
        <f>VLOOKUP(E56,'LISTADO ATM'!$A$2:$C$895,3,0)</f>
        <v>DISTRITO NACIONAL</v>
      </c>
      <c r="B56" s="114">
        <v>335764730</v>
      </c>
      <c r="C56" s="105">
        <v>44211.489016203705</v>
      </c>
      <c r="D56" s="104" t="s">
        <v>2189</v>
      </c>
      <c r="E56" s="100">
        <v>486</v>
      </c>
      <c r="F56" s="85" t="str">
        <f>VLOOKUP(E56,VIP!$A$2:$O11356,2,0)</f>
        <v>DRBR486</v>
      </c>
      <c r="G56" s="99" t="str">
        <f>VLOOKUP(E56,'LISTADO ATM'!$A$2:$B$894,2,0)</f>
        <v xml:space="preserve">ATM Olé La Caleta </v>
      </c>
      <c r="H56" s="99" t="str">
        <f>VLOOKUP(E56,VIP!$A$2:$O16277,7,FALSE)</f>
        <v>Si</v>
      </c>
      <c r="I56" s="99" t="str">
        <f>VLOOKUP(E56,VIP!$A$2:$O8242,8,FALSE)</f>
        <v>Si</v>
      </c>
      <c r="J56" s="99" t="str">
        <f>VLOOKUP(E56,VIP!$A$2:$O8192,8,FALSE)</f>
        <v>Si</v>
      </c>
      <c r="K56" s="99" t="str">
        <f>VLOOKUP(E56,VIP!$A$2:$O11766,6,0)</f>
        <v>NO</v>
      </c>
      <c r="L56" s="108" t="s">
        <v>2497</v>
      </c>
      <c r="M56" s="107" t="s">
        <v>2473</v>
      </c>
      <c r="N56" s="106" t="s">
        <v>2481</v>
      </c>
      <c r="O56" s="104" t="s">
        <v>2483</v>
      </c>
      <c r="P56" s="104"/>
      <c r="Q56" s="107" t="s">
        <v>2497</v>
      </c>
    </row>
    <row r="57" spans="1:17" ht="18" x14ac:dyDescent="0.25">
      <c r="A57" s="85" t="str">
        <f>VLOOKUP(E57,'LISTADO ATM'!$A$2:$C$895,3,0)</f>
        <v>DISTRITO NACIONAL</v>
      </c>
      <c r="B57" s="114">
        <v>335765670</v>
      </c>
      <c r="C57" s="105">
        <v>44213.366388888891</v>
      </c>
      <c r="D57" s="104" t="s">
        <v>2189</v>
      </c>
      <c r="E57" s="100">
        <v>487</v>
      </c>
      <c r="F57" s="85" t="str">
        <f>VLOOKUP(E57,VIP!$A$2:$O11366,2,0)</f>
        <v>DRBR487</v>
      </c>
      <c r="G57" s="99" t="str">
        <f>VLOOKUP(E57,'LISTADO ATM'!$A$2:$B$894,2,0)</f>
        <v xml:space="preserve">ATM Olé Hainamosa </v>
      </c>
      <c r="H57" s="99" t="str">
        <f>VLOOKUP(E57,VIP!$A$2:$O16287,7,FALSE)</f>
        <v>Si</v>
      </c>
      <c r="I57" s="99" t="str">
        <f>VLOOKUP(E57,VIP!$A$2:$O8252,8,FALSE)</f>
        <v>Si</v>
      </c>
      <c r="J57" s="99" t="str">
        <f>VLOOKUP(E57,VIP!$A$2:$O8202,8,FALSE)</f>
        <v>Si</v>
      </c>
      <c r="K57" s="99" t="str">
        <f>VLOOKUP(E57,VIP!$A$2:$O11776,6,0)</f>
        <v>SI</v>
      </c>
      <c r="L57" s="108" t="s">
        <v>2228</v>
      </c>
      <c r="M57" s="107" t="s">
        <v>2473</v>
      </c>
      <c r="N57" s="106" t="s">
        <v>2481</v>
      </c>
      <c r="O57" s="104" t="s">
        <v>2483</v>
      </c>
      <c r="P57" s="104"/>
      <c r="Q57" s="107" t="s">
        <v>2228</v>
      </c>
    </row>
    <row r="58" spans="1:17" ht="18" x14ac:dyDescent="0.25">
      <c r="A58" s="85" t="str">
        <f>VLOOKUP(E58,'LISTADO ATM'!$A$2:$C$895,3,0)</f>
        <v>NORTE</v>
      </c>
      <c r="B58" s="114" t="s">
        <v>2523</v>
      </c>
      <c r="C58" s="105">
        <v>44214.486215277779</v>
      </c>
      <c r="D58" s="104" t="s">
        <v>2495</v>
      </c>
      <c r="E58" s="100">
        <v>497</v>
      </c>
      <c r="F58" s="85" t="str">
        <f>VLOOKUP(E58,VIP!$A$2:$O11413,2,0)</f>
        <v>DRBR497</v>
      </c>
      <c r="G58" s="99" t="str">
        <f>VLOOKUP(E58,'LISTADO ATM'!$A$2:$B$894,2,0)</f>
        <v xml:space="preserve">ATM Oficina El Portal II (Santiago) </v>
      </c>
      <c r="H58" s="99" t="str">
        <f>VLOOKUP(E58,VIP!$A$2:$O16334,7,FALSE)</f>
        <v>Si</v>
      </c>
      <c r="I58" s="99" t="str">
        <f>VLOOKUP(E58,VIP!$A$2:$O8299,8,FALSE)</f>
        <v>Si</v>
      </c>
      <c r="J58" s="99" t="str">
        <f>VLOOKUP(E58,VIP!$A$2:$O8249,8,FALSE)</f>
        <v>Si</v>
      </c>
      <c r="K58" s="99" t="str">
        <f>VLOOKUP(E58,VIP!$A$2:$O11823,6,0)</f>
        <v>SI</v>
      </c>
      <c r="L58" s="108" t="s">
        <v>2430</v>
      </c>
      <c r="M58" s="107" t="s">
        <v>2473</v>
      </c>
      <c r="N58" s="159" t="s">
        <v>2616</v>
      </c>
      <c r="O58" s="104" t="s">
        <v>2496</v>
      </c>
      <c r="P58" s="104"/>
      <c r="Q58" s="107" t="s">
        <v>2430</v>
      </c>
    </row>
    <row r="59" spans="1:17" ht="18" x14ac:dyDescent="0.25">
      <c r="A59" s="85" t="str">
        <f>VLOOKUP(E59,'LISTADO ATM'!$A$2:$C$895,3,0)</f>
        <v>NORTE</v>
      </c>
      <c r="B59" s="114" t="s">
        <v>2596</v>
      </c>
      <c r="C59" s="105">
        <v>44215.397268518522</v>
      </c>
      <c r="D59" s="104" t="s">
        <v>2495</v>
      </c>
      <c r="E59" s="100">
        <v>501</v>
      </c>
      <c r="F59" s="85" t="str">
        <f>VLOOKUP(E59,VIP!$A$2:$O11431,2,0)</f>
        <v>DRBR501</v>
      </c>
      <c r="G59" s="99" t="str">
        <f>VLOOKUP(E59,'LISTADO ATM'!$A$2:$B$894,2,0)</f>
        <v xml:space="preserve">ATM UNP La Canela </v>
      </c>
      <c r="H59" s="99" t="str">
        <f>VLOOKUP(E59,VIP!$A$2:$O16352,7,FALSE)</f>
        <v>Si</v>
      </c>
      <c r="I59" s="99" t="str">
        <f>VLOOKUP(E59,VIP!$A$2:$O8317,8,FALSE)</f>
        <v>Si</v>
      </c>
      <c r="J59" s="99" t="str">
        <f>VLOOKUP(E59,VIP!$A$2:$O8267,8,FALSE)</f>
        <v>Si</v>
      </c>
      <c r="K59" s="99" t="str">
        <f>VLOOKUP(E59,VIP!$A$2:$O11841,6,0)</f>
        <v>NO</v>
      </c>
      <c r="L59" s="108" t="s">
        <v>2466</v>
      </c>
      <c r="M59" s="107" t="s">
        <v>2473</v>
      </c>
      <c r="N59" s="106" t="s">
        <v>2481</v>
      </c>
      <c r="O59" s="104" t="s">
        <v>2496</v>
      </c>
      <c r="P59" s="104"/>
      <c r="Q59" s="107" t="s">
        <v>2466</v>
      </c>
    </row>
    <row r="60" spans="1:17" ht="18" x14ac:dyDescent="0.25">
      <c r="A60" s="85" t="str">
        <f>VLOOKUP(E60,'LISTADO ATM'!$A$2:$C$895,3,0)</f>
        <v>DISTRITO NACIONAL</v>
      </c>
      <c r="B60" s="114" t="s">
        <v>2572</v>
      </c>
      <c r="C60" s="105">
        <v>44215.340277777781</v>
      </c>
      <c r="D60" s="104" t="s">
        <v>2189</v>
      </c>
      <c r="E60" s="100">
        <v>517</v>
      </c>
      <c r="F60" s="85" t="str">
        <f>VLOOKUP(E60,VIP!$A$2:$O11421,2,0)</f>
        <v>DRBR517</v>
      </c>
      <c r="G60" s="99" t="str">
        <f>VLOOKUP(E60,'LISTADO ATM'!$A$2:$B$894,2,0)</f>
        <v xml:space="preserve">ATM Autobanco Oficina Sans Soucí </v>
      </c>
      <c r="H60" s="99" t="str">
        <f>VLOOKUP(E60,VIP!$A$2:$O16342,7,FALSE)</f>
        <v>Si</v>
      </c>
      <c r="I60" s="99" t="str">
        <f>VLOOKUP(E60,VIP!$A$2:$O8307,8,FALSE)</f>
        <v>Si</v>
      </c>
      <c r="J60" s="99" t="str">
        <f>VLOOKUP(E60,VIP!$A$2:$O8257,8,FALSE)</f>
        <v>Si</v>
      </c>
      <c r="K60" s="99" t="str">
        <f>VLOOKUP(E60,VIP!$A$2:$O11831,6,0)</f>
        <v>SI</v>
      </c>
      <c r="L60" s="108" t="s">
        <v>2228</v>
      </c>
      <c r="M60" s="107" t="s">
        <v>2473</v>
      </c>
      <c r="N60" s="159" t="s">
        <v>2616</v>
      </c>
      <c r="O60" s="104" t="s">
        <v>2483</v>
      </c>
      <c r="P60" s="104"/>
      <c r="Q60" s="107" t="s">
        <v>2228</v>
      </c>
    </row>
    <row r="61" spans="1:17" ht="18" x14ac:dyDescent="0.25">
      <c r="A61" s="85" t="str">
        <f>VLOOKUP(E61,'LISTADO ATM'!$A$2:$C$895,3,0)</f>
        <v>DISTRITO NACIONAL</v>
      </c>
      <c r="B61" s="114" t="s">
        <v>2592</v>
      </c>
      <c r="C61" s="105">
        <v>44215.420231481483</v>
      </c>
      <c r="D61" s="104" t="s">
        <v>2477</v>
      </c>
      <c r="E61" s="100">
        <v>525</v>
      </c>
      <c r="F61" s="85" t="str">
        <f>VLOOKUP(E61,VIP!$A$2:$O11427,2,0)</f>
        <v>DRBR525</v>
      </c>
      <c r="G61" s="99" t="str">
        <f>VLOOKUP(E61,'LISTADO ATM'!$A$2:$B$894,2,0)</f>
        <v>ATM S/M Bravo Las Americas</v>
      </c>
      <c r="H61" s="99" t="str">
        <f>VLOOKUP(E61,VIP!$A$2:$O16348,7,FALSE)</f>
        <v>Si</v>
      </c>
      <c r="I61" s="99" t="str">
        <f>VLOOKUP(E61,VIP!$A$2:$O8313,8,FALSE)</f>
        <v>Si</v>
      </c>
      <c r="J61" s="99" t="str">
        <f>VLOOKUP(E61,VIP!$A$2:$O8263,8,FALSE)</f>
        <v>Si</v>
      </c>
      <c r="K61" s="99" t="str">
        <f>VLOOKUP(E61,VIP!$A$2:$O11837,6,0)</f>
        <v>NO</v>
      </c>
      <c r="L61" s="108" t="s">
        <v>2430</v>
      </c>
      <c r="M61" s="107" t="s">
        <v>2473</v>
      </c>
      <c r="N61" s="106" t="s">
        <v>2481</v>
      </c>
      <c r="O61" s="104" t="s">
        <v>2482</v>
      </c>
      <c r="P61" s="104"/>
      <c r="Q61" s="107" t="s">
        <v>2430</v>
      </c>
    </row>
    <row r="62" spans="1:17" ht="18" x14ac:dyDescent="0.25">
      <c r="A62" s="85" t="str">
        <f>VLOOKUP(E62,'LISTADO ATM'!$A$2:$C$895,3,0)</f>
        <v>DISTRITO NACIONAL</v>
      </c>
      <c r="B62" s="114" t="s">
        <v>2518</v>
      </c>
      <c r="C62" s="105">
        <v>44214.502511574072</v>
      </c>
      <c r="D62" s="104" t="s">
        <v>2495</v>
      </c>
      <c r="E62" s="100">
        <v>527</v>
      </c>
      <c r="F62" s="85" t="str">
        <f>VLOOKUP(E62,VIP!$A$2:$O11404,2,0)</f>
        <v>DRBR527</v>
      </c>
      <c r="G62" s="99" t="str">
        <f>VLOOKUP(E62,'LISTADO ATM'!$A$2:$B$894,2,0)</f>
        <v>ATM Oficina Zona Oriental II</v>
      </c>
      <c r="H62" s="99" t="str">
        <f>VLOOKUP(E62,VIP!$A$2:$O16325,7,FALSE)</f>
        <v>Si</v>
      </c>
      <c r="I62" s="99" t="str">
        <f>VLOOKUP(E62,VIP!$A$2:$O8290,8,FALSE)</f>
        <v>Si</v>
      </c>
      <c r="J62" s="99" t="str">
        <f>VLOOKUP(E62,VIP!$A$2:$O8240,8,FALSE)</f>
        <v>Si</v>
      </c>
      <c r="K62" s="99" t="str">
        <f>VLOOKUP(E62,VIP!$A$2:$O11814,6,0)</f>
        <v>SI</v>
      </c>
      <c r="L62" s="108" t="s">
        <v>2430</v>
      </c>
      <c r="M62" s="107" t="s">
        <v>2473</v>
      </c>
      <c r="N62" s="159" t="s">
        <v>2616</v>
      </c>
      <c r="O62" s="104" t="s">
        <v>2496</v>
      </c>
      <c r="P62" s="104"/>
      <c r="Q62" s="107" t="s">
        <v>2430</v>
      </c>
    </row>
    <row r="63" spans="1:17" ht="18" x14ac:dyDescent="0.25">
      <c r="A63" s="85" t="str">
        <f>VLOOKUP(E63,'LISTADO ATM'!$A$2:$C$895,3,0)</f>
        <v>SUR</v>
      </c>
      <c r="B63" s="114" t="s">
        <v>2551</v>
      </c>
      <c r="C63" s="105">
        <v>44214.705428240741</v>
      </c>
      <c r="D63" s="104" t="s">
        <v>2189</v>
      </c>
      <c r="E63" s="100">
        <v>537</v>
      </c>
      <c r="F63" s="85" t="str">
        <f>VLOOKUP(E63,VIP!$A$2:$O11391,2,0)</f>
        <v>DRBR537</v>
      </c>
      <c r="G63" s="99" t="str">
        <f>VLOOKUP(E63,'LISTADO ATM'!$A$2:$B$894,2,0)</f>
        <v xml:space="preserve">ATM Estación Texaco Enriquillo (Barahona) </v>
      </c>
      <c r="H63" s="99" t="str">
        <f>VLOOKUP(E63,VIP!$A$2:$O16312,7,FALSE)</f>
        <v>Si</v>
      </c>
      <c r="I63" s="99" t="str">
        <f>VLOOKUP(E63,VIP!$A$2:$O8277,8,FALSE)</f>
        <v>Si</v>
      </c>
      <c r="J63" s="99" t="str">
        <f>VLOOKUP(E63,VIP!$A$2:$O8227,8,FALSE)</f>
        <v>Si</v>
      </c>
      <c r="K63" s="99" t="str">
        <f>VLOOKUP(E63,VIP!$A$2:$O11801,6,0)</f>
        <v>NO</v>
      </c>
      <c r="L63" s="108" t="s">
        <v>2463</v>
      </c>
      <c r="M63" s="107" t="s">
        <v>2473</v>
      </c>
      <c r="N63" s="159" t="s">
        <v>2616</v>
      </c>
      <c r="O63" s="104" t="s">
        <v>2483</v>
      </c>
      <c r="P63" s="104"/>
      <c r="Q63" s="107" t="s">
        <v>2463</v>
      </c>
    </row>
    <row r="64" spans="1:17" ht="18" x14ac:dyDescent="0.25">
      <c r="A64" s="85" t="str">
        <f>VLOOKUP(E64,'LISTADO ATM'!$A$2:$C$895,3,0)</f>
        <v>NORTE</v>
      </c>
      <c r="B64" s="114" t="s">
        <v>2554</v>
      </c>
      <c r="C64" s="105">
        <v>44214.658831018518</v>
      </c>
      <c r="D64" s="104" t="s">
        <v>2190</v>
      </c>
      <c r="E64" s="100">
        <v>538</v>
      </c>
      <c r="F64" s="85" t="str">
        <f>VLOOKUP(E64,VIP!$A$2:$O11395,2,0)</f>
        <v>DRBR538</v>
      </c>
      <c r="G64" s="99" t="str">
        <f>VLOOKUP(E64,'LISTADO ATM'!$A$2:$B$894,2,0)</f>
        <v>ATM  Autoservicio San Fco. Macorís</v>
      </c>
      <c r="H64" s="99" t="str">
        <f>VLOOKUP(E64,VIP!$A$2:$O16316,7,FALSE)</f>
        <v>Si</v>
      </c>
      <c r="I64" s="99" t="str">
        <f>VLOOKUP(E64,VIP!$A$2:$O8281,8,FALSE)</f>
        <v>Si</v>
      </c>
      <c r="J64" s="99" t="str">
        <f>VLOOKUP(E64,VIP!$A$2:$O8231,8,FALSE)</f>
        <v>Si</v>
      </c>
      <c r="K64" s="99" t="str">
        <f>VLOOKUP(E64,VIP!$A$2:$O11805,6,0)</f>
        <v>NO</v>
      </c>
      <c r="L64" s="108" t="s">
        <v>2228</v>
      </c>
      <c r="M64" s="107" t="s">
        <v>2473</v>
      </c>
      <c r="N64" s="106" t="s">
        <v>2481</v>
      </c>
      <c r="O64" s="104" t="s">
        <v>2491</v>
      </c>
      <c r="P64" s="104"/>
      <c r="Q64" s="107" t="s">
        <v>2228</v>
      </c>
    </row>
    <row r="65" spans="1:17" ht="18" x14ac:dyDescent="0.25">
      <c r="A65" s="85" t="str">
        <f>VLOOKUP(E65,'LISTADO ATM'!$A$2:$C$895,3,0)</f>
        <v>DISTRITO NACIONAL</v>
      </c>
      <c r="B65" s="114" t="s">
        <v>2598</v>
      </c>
      <c r="C65" s="105">
        <v>44215.373333333337</v>
      </c>
      <c r="D65" s="104" t="s">
        <v>2477</v>
      </c>
      <c r="E65" s="100">
        <v>551</v>
      </c>
      <c r="F65" s="85" t="str">
        <f>VLOOKUP(E65,VIP!$A$2:$O11433,2,0)</f>
        <v>DRBR01C</v>
      </c>
      <c r="G65" s="99" t="str">
        <f>VLOOKUP(E65,'LISTADO ATM'!$A$2:$B$894,2,0)</f>
        <v xml:space="preserve">ATM Oficina Padre Castellanos </v>
      </c>
      <c r="H65" s="99" t="str">
        <f>VLOOKUP(E65,VIP!$A$2:$O16354,7,FALSE)</f>
        <v>Si</v>
      </c>
      <c r="I65" s="99" t="str">
        <f>VLOOKUP(E65,VIP!$A$2:$O8319,8,FALSE)</f>
        <v>Si</v>
      </c>
      <c r="J65" s="99" t="str">
        <f>VLOOKUP(E65,VIP!$A$2:$O8269,8,FALSE)</f>
        <v>Si</v>
      </c>
      <c r="K65" s="99" t="str">
        <f>VLOOKUP(E65,VIP!$A$2:$O11843,6,0)</f>
        <v>NO</v>
      </c>
      <c r="L65" s="108" t="s">
        <v>2430</v>
      </c>
      <c r="M65" s="160" t="s">
        <v>2586</v>
      </c>
      <c r="N65" s="106" t="s">
        <v>2481</v>
      </c>
      <c r="O65" s="104" t="s">
        <v>2482</v>
      </c>
      <c r="P65" s="104"/>
      <c r="Q65" s="159">
        <v>44215.437754629631</v>
      </c>
    </row>
    <row r="66" spans="1:17" ht="18" x14ac:dyDescent="0.25">
      <c r="A66" s="85" t="str">
        <f>VLOOKUP(E66,'LISTADO ATM'!$A$2:$C$895,3,0)</f>
        <v>DISTRITO NACIONAL</v>
      </c>
      <c r="B66" s="114" t="s">
        <v>2542</v>
      </c>
      <c r="C66" s="105">
        <v>44214.616006944445</v>
      </c>
      <c r="D66" s="104" t="s">
        <v>2477</v>
      </c>
      <c r="E66" s="100">
        <v>574</v>
      </c>
      <c r="F66" s="85" t="str">
        <f>VLOOKUP(E66,VIP!$A$2:$O11405,2,0)</f>
        <v>DRBR080</v>
      </c>
      <c r="G66" s="99" t="str">
        <f>VLOOKUP(E66,'LISTADO ATM'!$A$2:$B$894,2,0)</f>
        <v xml:space="preserve">ATM Club Obras Públicas </v>
      </c>
      <c r="H66" s="99" t="str">
        <f>VLOOKUP(E66,VIP!$A$2:$O16326,7,FALSE)</f>
        <v>Si</v>
      </c>
      <c r="I66" s="99" t="str">
        <f>VLOOKUP(E66,VIP!$A$2:$O8291,8,FALSE)</f>
        <v>Si</v>
      </c>
      <c r="J66" s="99" t="str">
        <f>VLOOKUP(E66,VIP!$A$2:$O8241,8,FALSE)</f>
        <v>Si</v>
      </c>
      <c r="K66" s="99" t="str">
        <f>VLOOKUP(E66,VIP!$A$2:$O11815,6,0)</f>
        <v>NO</v>
      </c>
      <c r="L66" s="108" t="s">
        <v>2430</v>
      </c>
      <c r="M66" s="107" t="s">
        <v>2473</v>
      </c>
      <c r="N66" s="106" t="s">
        <v>2481</v>
      </c>
      <c r="O66" s="104" t="s">
        <v>2482</v>
      </c>
      <c r="P66" s="104"/>
      <c r="Q66" s="107" t="s">
        <v>2430</v>
      </c>
    </row>
    <row r="67" spans="1:17" ht="18" x14ac:dyDescent="0.25">
      <c r="A67" s="85" t="str">
        <f>VLOOKUP(E67,'LISTADO ATM'!$A$2:$C$895,3,0)</f>
        <v>ESTE</v>
      </c>
      <c r="B67" s="114" t="s">
        <v>2588</v>
      </c>
      <c r="C67" s="105">
        <v>44215.431481481479</v>
      </c>
      <c r="D67" s="104" t="s">
        <v>2189</v>
      </c>
      <c r="E67" s="100">
        <v>579</v>
      </c>
      <c r="F67" s="85" t="str">
        <f>VLOOKUP(E67,VIP!$A$2:$O11423,2,0)</f>
        <v>DRBR579</v>
      </c>
      <c r="G67" s="99" t="str">
        <f>VLOOKUP(E67,'LISTADO ATM'!$A$2:$B$894,2,0)</f>
        <v xml:space="preserve">ATM Estación Sunix Down Town </v>
      </c>
      <c r="H67" s="99" t="str">
        <f>VLOOKUP(E67,VIP!$A$2:$O16344,7,FALSE)</f>
        <v>Si</v>
      </c>
      <c r="I67" s="99" t="str">
        <f>VLOOKUP(E67,VIP!$A$2:$O8309,8,FALSE)</f>
        <v>Si</v>
      </c>
      <c r="J67" s="99" t="str">
        <f>VLOOKUP(E67,VIP!$A$2:$O8259,8,FALSE)</f>
        <v>Si</v>
      </c>
      <c r="K67" s="99" t="str">
        <f>VLOOKUP(E67,VIP!$A$2:$O11833,6,0)</f>
        <v>NO</v>
      </c>
      <c r="L67" s="108" t="s">
        <v>2529</v>
      </c>
      <c r="M67" s="107" t="s">
        <v>2473</v>
      </c>
      <c r="N67" s="106" t="s">
        <v>2481</v>
      </c>
      <c r="O67" s="104" t="s">
        <v>2483</v>
      </c>
      <c r="P67" s="104" t="s">
        <v>2619</v>
      </c>
      <c r="Q67" s="107" t="s">
        <v>2529</v>
      </c>
    </row>
    <row r="68" spans="1:17" ht="18" x14ac:dyDescent="0.25">
      <c r="A68" s="85" t="str">
        <f>VLOOKUP(E68,'LISTADO ATM'!$A$2:$C$895,3,0)</f>
        <v>DISTRITO NACIONAL</v>
      </c>
      <c r="B68" s="114" t="s">
        <v>2545</v>
      </c>
      <c r="C68" s="105">
        <v>44214.601203703707</v>
      </c>
      <c r="D68" s="104" t="s">
        <v>2477</v>
      </c>
      <c r="E68" s="100">
        <v>580</v>
      </c>
      <c r="F68" s="85" t="str">
        <f>VLOOKUP(E68,VIP!$A$2:$O11408,2,0)</f>
        <v>DRBR523</v>
      </c>
      <c r="G68" s="99" t="str">
        <f>VLOOKUP(E68,'LISTADO ATM'!$A$2:$B$894,2,0)</f>
        <v xml:space="preserve">ATM Edificio Propagas </v>
      </c>
      <c r="H68" s="99" t="str">
        <f>VLOOKUP(E68,VIP!$A$2:$O16329,7,FALSE)</f>
        <v>Si</v>
      </c>
      <c r="I68" s="99" t="str">
        <f>VLOOKUP(E68,VIP!$A$2:$O8294,8,FALSE)</f>
        <v>Si</v>
      </c>
      <c r="J68" s="99" t="str">
        <f>VLOOKUP(E68,VIP!$A$2:$O8244,8,FALSE)</f>
        <v>Si</v>
      </c>
      <c r="K68" s="99" t="str">
        <f>VLOOKUP(E68,VIP!$A$2:$O11818,6,0)</f>
        <v>NO</v>
      </c>
      <c r="L68" s="108" t="s">
        <v>2466</v>
      </c>
      <c r="M68" s="107" t="s">
        <v>2473</v>
      </c>
      <c r="N68" s="106" t="s">
        <v>2481</v>
      </c>
      <c r="O68" s="104" t="s">
        <v>2482</v>
      </c>
      <c r="P68" s="104"/>
      <c r="Q68" s="107" t="s">
        <v>2466</v>
      </c>
    </row>
    <row r="69" spans="1:17" ht="18" x14ac:dyDescent="0.25">
      <c r="A69" s="85" t="str">
        <f>VLOOKUP(E69,'LISTADO ATM'!$A$2:$C$895,3,0)</f>
        <v>DISTRITO NACIONAL</v>
      </c>
      <c r="B69" s="114" t="s">
        <v>2567</v>
      </c>
      <c r="C69" s="105">
        <v>44215.14675925926</v>
      </c>
      <c r="D69" s="104" t="s">
        <v>2189</v>
      </c>
      <c r="E69" s="100">
        <v>590</v>
      </c>
      <c r="F69" s="85" t="str">
        <f>VLOOKUP(E69,VIP!$A$2:$O11421,2,0)</f>
        <v>DRBR177</v>
      </c>
      <c r="G69" s="99" t="str">
        <f>VLOOKUP(E69,'LISTADO ATM'!$A$2:$B$894,2,0)</f>
        <v xml:space="preserve">ATM Olé Aut. Las Américas </v>
      </c>
      <c r="H69" s="99" t="str">
        <f>VLOOKUP(E69,VIP!$A$2:$O16342,7,FALSE)</f>
        <v>Si</v>
      </c>
      <c r="I69" s="99" t="str">
        <f>VLOOKUP(E69,VIP!$A$2:$O8307,8,FALSE)</f>
        <v>Si</v>
      </c>
      <c r="J69" s="99" t="str">
        <f>VLOOKUP(E69,VIP!$A$2:$O8257,8,FALSE)</f>
        <v>Si</v>
      </c>
      <c r="K69" s="99" t="str">
        <f>VLOOKUP(E69,VIP!$A$2:$O11831,6,0)</f>
        <v>SI</v>
      </c>
      <c r="L69" s="108" t="s">
        <v>2254</v>
      </c>
      <c r="M69" s="160" t="s">
        <v>2586</v>
      </c>
      <c r="N69" s="159" t="s">
        <v>2616</v>
      </c>
      <c r="O69" s="104" t="s">
        <v>2483</v>
      </c>
      <c r="P69" s="104"/>
      <c r="Q69" s="159">
        <v>44215.435347222221</v>
      </c>
    </row>
    <row r="70" spans="1:17" ht="18" x14ac:dyDescent="0.25">
      <c r="A70" s="85" t="str">
        <f>VLOOKUP(E70,'LISTADO ATM'!$A$2:$C$895,3,0)</f>
        <v>NORTE</v>
      </c>
      <c r="B70" s="114" t="s">
        <v>2521</v>
      </c>
      <c r="C70" s="105">
        <v>44214.493171296293</v>
      </c>
      <c r="D70" s="104" t="s">
        <v>2499</v>
      </c>
      <c r="E70" s="100">
        <v>599</v>
      </c>
      <c r="F70" s="85" t="str">
        <f>VLOOKUP(E70,VIP!$A$2:$O11408,2,0)</f>
        <v>DRBR258</v>
      </c>
      <c r="G70" s="99" t="str">
        <f>VLOOKUP(E70,'LISTADO ATM'!$A$2:$B$894,2,0)</f>
        <v xml:space="preserve">ATM Oficina Plaza Internacional (Santiago) </v>
      </c>
      <c r="H70" s="99" t="str">
        <f>VLOOKUP(E70,VIP!$A$2:$O16329,7,FALSE)</f>
        <v>Si</v>
      </c>
      <c r="I70" s="99" t="str">
        <f>VLOOKUP(E70,VIP!$A$2:$O8294,8,FALSE)</f>
        <v>Si</v>
      </c>
      <c r="J70" s="99" t="str">
        <f>VLOOKUP(E70,VIP!$A$2:$O8244,8,FALSE)</f>
        <v>Si</v>
      </c>
      <c r="K70" s="99" t="str">
        <f>VLOOKUP(E70,VIP!$A$2:$O11818,6,0)</f>
        <v>NO</v>
      </c>
      <c r="L70" s="108" t="s">
        <v>2430</v>
      </c>
      <c r="M70" s="160" t="s">
        <v>2586</v>
      </c>
      <c r="N70" s="106" t="s">
        <v>2481</v>
      </c>
      <c r="O70" s="104" t="s">
        <v>2498</v>
      </c>
      <c r="P70" s="104"/>
      <c r="Q70" s="159">
        <v>44216.435347164355</v>
      </c>
    </row>
    <row r="71" spans="1:17" ht="18" x14ac:dyDescent="0.25">
      <c r="A71" s="85" t="str">
        <f>VLOOKUP(E71,'LISTADO ATM'!$A$2:$C$895,3,0)</f>
        <v>NORTE</v>
      </c>
      <c r="B71" s="114" t="s">
        <v>2604</v>
      </c>
      <c r="C71" s="105">
        <v>44215.452106481483</v>
      </c>
      <c r="D71" s="104" t="s">
        <v>2495</v>
      </c>
      <c r="E71" s="100">
        <v>599</v>
      </c>
      <c r="F71" s="85" t="str">
        <f>VLOOKUP(E71,VIP!$A$2:$O11423,2,0)</f>
        <v>DRBR258</v>
      </c>
      <c r="G71" s="99" t="str">
        <f>VLOOKUP(E71,'LISTADO ATM'!$A$2:$B$894,2,0)</f>
        <v xml:space="preserve">ATM Oficina Plaza Internacional (Santiago) </v>
      </c>
      <c r="H71" s="99" t="str">
        <f>VLOOKUP(E71,VIP!$A$2:$O16344,7,FALSE)</f>
        <v>Si</v>
      </c>
      <c r="I71" s="99" t="str">
        <f>VLOOKUP(E71,VIP!$A$2:$O8309,8,FALSE)</f>
        <v>Si</v>
      </c>
      <c r="J71" s="99" t="str">
        <f>VLOOKUP(E71,VIP!$A$2:$O8259,8,FALSE)</f>
        <v>Si</v>
      </c>
      <c r="K71" s="99" t="str">
        <f>VLOOKUP(E71,VIP!$A$2:$O11833,6,0)</f>
        <v>NO</v>
      </c>
      <c r="L71" s="108" t="s">
        <v>2612</v>
      </c>
      <c r="M71" s="160" t="s">
        <v>2586</v>
      </c>
      <c r="N71" s="159" t="s">
        <v>2616</v>
      </c>
      <c r="O71" s="104" t="s">
        <v>2615</v>
      </c>
      <c r="P71" s="104" t="s">
        <v>2617</v>
      </c>
      <c r="Q71" s="107" t="s">
        <v>2612</v>
      </c>
    </row>
    <row r="72" spans="1:17" ht="18" x14ac:dyDescent="0.25">
      <c r="A72" s="85" t="str">
        <f>VLOOKUP(E72,'LISTADO ATM'!$A$2:$C$895,3,0)</f>
        <v>ESTE</v>
      </c>
      <c r="B72" s="114" t="s">
        <v>2520</v>
      </c>
      <c r="C72" s="105">
        <v>44214.495613425926</v>
      </c>
      <c r="D72" s="104" t="s">
        <v>2189</v>
      </c>
      <c r="E72" s="100">
        <v>608</v>
      </c>
      <c r="F72" s="85" t="str">
        <f>VLOOKUP(E72,VIP!$A$2:$O11407,2,0)</f>
        <v>DRBR305</v>
      </c>
      <c r="G72" s="99" t="str">
        <f>VLOOKUP(E72,'LISTADO ATM'!$A$2:$B$894,2,0)</f>
        <v xml:space="preserve">ATM Oficina Jumbo (San Pedro) </v>
      </c>
      <c r="H72" s="99" t="str">
        <f>VLOOKUP(E72,VIP!$A$2:$O16328,7,FALSE)</f>
        <v>Si</v>
      </c>
      <c r="I72" s="99" t="str">
        <f>VLOOKUP(E72,VIP!$A$2:$O8293,8,FALSE)</f>
        <v>Si</v>
      </c>
      <c r="J72" s="99" t="str">
        <f>VLOOKUP(E72,VIP!$A$2:$O8243,8,FALSE)</f>
        <v>Si</v>
      </c>
      <c r="K72" s="99" t="str">
        <f>VLOOKUP(E72,VIP!$A$2:$O11817,6,0)</f>
        <v>SI</v>
      </c>
      <c r="L72" s="108" t="s">
        <v>2463</v>
      </c>
      <c r="M72" s="107" t="s">
        <v>2473</v>
      </c>
      <c r="N72" s="106" t="s">
        <v>2481</v>
      </c>
      <c r="O72" s="104" t="s">
        <v>2483</v>
      </c>
      <c r="P72" s="104"/>
      <c r="Q72" s="107" t="s">
        <v>2463</v>
      </c>
    </row>
    <row r="73" spans="1:17" ht="18" x14ac:dyDescent="0.25">
      <c r="A73" s="85" t="str">
        <f>VLOOKUP(E73,'LISTADO ATM'!$A$2:$C$895,3,0)</f>
        <v>ESTE</v>
      </c>
      <c r="B73" s="114" t="s">
        <v>2538</v>
      </c>
      <c r="C73" s="105">
        <v>44214.635196759256</v>
      </c>
      <c r="D73" s="104" t="s">
        <v>2495</v>
      </c>
      <c r="E73" s="100">
        <v>612</v>
      </c>
      <c r="F73" s="85" t="str">
        <f>VLOOKUP(E73,VIP!$A$2:$O11398,2,0)</f>
        <v>DRBR220</v>
      </c>
      <c r="G73" s="99" t="str">
        <f>VLOOKUP(E73,'LISTADO ATM'!$A$2:$B$894,2,0)</f>
        <v xml:space="preserve">ATM Plaza Orense (La Romana) </v>
      </c>
      <c r="H73" s="99" t="str">
        <f>VLOOKUP(E73,VIP!$A$2:$O16319,7,FALSE)</f>
        <v>Si</v>
      </c>
      <c r="I73" s="99" t="str">
        <f>VLOOKUP(E73,VIP!$A$2:$O8284,8,FALSE)</f>
        <v>Si</v>
      </c>
      <c r="J73" s="99" t="str">
        <f>VLOOKUP(E73,VIP!$A$2:$O8234,8,FALSE)</f>
        <v>Si</v>
      </c>
      <c r="K73" s="99" t="str">
        <f>VLOOKUP(E73,VIP!$A$2:$O11808,6,0)</f>
        <v>NO</v>
      </c>
      <c r="L73" s="108" t="s">
        <v>2430</v>
      </c>
      <c r="M73" s="107" t="s">
        <v>2473</v>
      </c>
      <c r="N73" s="159" t="s">
        <v>2616</v>
      </c>
      <c r="O73" s="104" t="s">
        <v>2496</v>
      </c>
      <c r="P73" s="104"/>
      <c r="Q73" s="107" t="s">
        <v>2430</v>
      </c>
    </row>
    <row r="74" spans="1:17" ht="18" x14ac:dyDescent="0.25">
      <c r="A74" s="85" t="str">
        <f>VLOOKUP(E74,'LISTADO ATM'!$A$2:$C$895,3,0)</f>
        <v>SUR</v>
      </c>
      <c r="B74" s="114" t="s">
        <v>2501</v>
      </c>
      <c r="C74" s="105">
        <v>44214.225624999999</v>
      </c>
      <c r="D74" s="104" t="s">
        <v>2189</v>
      </c>
      <c r="E74" s="100">
        <v>615</v>
      </c>
      <c r="F74" s="85" t="str">
        <f>VLOOKUP(E74,VIP!$A$2:$O11382,2,0)</f>
        <v>DRBR418</v>
      </c>
      <c r="G74" s="99" t="str">
        <f>VLOOKUP(E74,'LISTADO ATM'!$A$2:$B$894,2,0)</f>
        <v xml:space="preserve">ATM Estación Sunix Cabral (Barahona) </v>
      </c>
      <c r="H74" s="99" t="str">
        <f>VLOOKUP(E74,VIP!$A$2:$O16303,7,FALSE)</f>
        <v>Si</v>
      </c>
      <c r="I74" s="99" t="str">
        <f>VLOOKUP(E74,VIP!$A$2:$O8268,8,FALSE)</f>
        <v>Si</v>
      </c>
      <c r="J74" s="99" t="str">
        <f>VLOOKUP(E74,VIP!$A$2:$O8218,8,FALSE)</f>
        <v>Si</v>
      </c>
      <c r="K74" s="99" t="str">
        <f>VLOOKUP(E74,VIP!$A$2:$O11792,6,0)</f>
        <v>NO</v>
      </c>
      <c r="L74" s="108" t="s">
        <v>2254</v>
      </c>
      <c r="M74" s="107" t="s">
        <v>2473</v>
      </c>
      <c r="N74" s="106" t="s">
        <v>2481</v>
      </c>
      <c r="O74" s="104" t="s">
        <v>2483</v>
      </c>
      <c r="P74" s="104"/>
      <c r="Q74" s="107" t="s">
        <v>2254</v>
      </c>
    </row>
    <row r="75" spans="1:17" ht="18" x14ac:dyDescent="0.25">
      <c r="A75" s="85" t="str">
        <f>VLOOKUP(E75,'LISTADO ATM'!$A$2:$C$895,3,0)</f>
        <v>DISTRITO NACIONAL</v>
      </c>
      <c r="B75" s="114" t="s">
        <v>2594</v>
      </c>
      <c r="C75" s="105">
        <v>44215.416134259256</v>
      </c>
      <c r="D75" s="104" t="s">
        <v>2189</v>
      </c>
      <c r="E75" s="100">
        <v>623</v>
      </c>
      <c r="F75" s="85" t="str">
        <f>VLOOKUP(E75,VIP!$A$2:$O11429,2,0)</f>
        <v>DRBR623</v>
      </c>
      <c r="G75" s="99" t="str">
        <f>VLOOKUP(E75,'LISTADO ATM'!$A$2:$B$894,2,0)</f>
        <v xml:space="preserve">ATM Operaciones Especiales (Manoguayabo) </v>
      </c>
      <c r="H75" s="99" t="str">
        <f>VLOOKUP(E75,VIP!$A$2:$O16350,7,FALSE)</f>
        <v>Si</v>
      </c>
      <c r="I75" s="99" t="str">
        <f>VLOOKUP(E75,VIP!$A$2:$O8315,8,FALSE)</f>
        <v>Si</v>
      </c>
      <c r="J75" s="99" t="str">
        <f>VLOOKUP(E75,VIP!$A$2:$O8265,8,FALSE)</f>
        <v>Si</v>
      </c>
      <c r="K75" s="99" t="str">
        <f>VLOOKUP(E75,VIP!$A$2:$O11839,6,0)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4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4" t="s">
        <v>2561</v>
      </c>
      <c r="C76" s="105">
        <v>44214.817615740743</v>
      </c>
      <c r="D76" s="104" t="s">
        <v>2189</v>
      </c>
      <c r="E76" s="100">
        <v>629</v>
      </c>
      <c r="F76" s="85" t="str">
        <f>VLOOKUP(E76,VIP!$A$2:$O11409,2,0)</f>
        <v>DRBR24M</v>
      </c>
      <c r="G76" s="99" t="str">
        <f>VLOOKUP(E76,'LISTADO ATM'!$A$2:$B$894,2,0)</f>
        <v xml:space="preserve">ATM Oficina Americana Independencia I </v>
      </c>
      <c r="H76" s="99" t="str">
        <f>VLOOKUP(E76,VIP!$A$2:$O16330,7,FALSE)</f>
        <v>Si</v>
      </c>
      <c r="I76" s="99" t="str">
        <f>VLOOKUP(E76,VIP!$A$2:$O8295,8,FALSE)</f>
        <v>Si</v>
      </c>
      <c r="J76" s="99" t="str">
        <f>VLOOKUP(E76,VIP!$A$2:$O8245,8,FALSE)</f>
        <v>Si</v>
      </c>
      <c r="K76" s="99" t="str">
        <f>VLOOKUP(E76,VIP!$A$2:$O11819,6,0)</f>
        <v>SI</v>
      </c>
      <c r="L76" s="108" t="s">
        <v>2228</v>
      </c>
      <c r="M76" s="107" t="s">
        <v>2473</v>
      </c>
      <c r="N76" s="106" t="s">
        <v>2481</v>
      </c>
      <c r="O76" s="104" t="s">
        <v>2483</v>
      </c>
      <c r="P76" s="104"/>
      <c r="Q76" s="107" t="s">
        <v>2228</v>
      </c>
    </row>
    <row r="77" spans="1:17" ht="18" x14ac:dyDescent="0.25">
      <c r="A77" s="85" t="str">
        <f>VLOOKUP(E77,'LISTADO ATM'!$A$2:$C$895,3,0)</f>
        <v>DISTRITO NACIONAL</v>
      </c>
      <c r="B77" s="114" t="s">
        <v>2535</v>
      </c>
      <c r="C77" s="105">
        <v>44214.638668981483</v>
      </c>
      <c r="D77" s="104" t="s">
        <v>2477</v>
      </c>
      <c r="E77" s="100">
        <v>642</v>
      </c>
      <c r="F77" s="85" t="str">
        <f>VLOOKUP(E77,VIP!$A$2:$O11394,2,0)</f>
        <v>DRBR24O</v>
      </c>
      <c r="G77" s="99" t="str">
        <f>VLOOKUP(E77,'LISTADO ATM'!$A$2:$B$894,2,0)</f>
        <v xml:space="preserve">ATM OMSA Sto. Dgo. </v>
      </c>
      <c r="H77" s="99" t="str">
        <f>VLOOKUP(E77,VIP!$A$2:$O16315,7,FALSE)</f>
        <v>Si</v>
      </c>
      <c r="I77" s="99" t="str">
        <f>VLOOKUP(E77,VIP!$A$2:$O8280,8,FALSE)</f>
        <v>Si</v>
      </c>
      <c r="J77" s="99" t="str">
        <f>VLOOKUP(E77,VIP!$A$2:$O8230,8,FALSE)</f>
        <v>Si</v>
      </c>
      <c r="K77" s="99" t="str">
        <f>VLOOKUP(E77,VIP!$A$2:$O11804,6,0)</f>
        <v>NO</v>
      </c>
      <c r="L77" s="108" t="s">
        <v>2466</v>
      </c>
      <c r="M77" s="107" t="s">
        <v>2473</v>
      </c>
      <c r="N77" s="106" t="s">
        <v>2481</v>
      </c>
      <c r="O77" s="104" t="s">
        <v>2482</v>
      </c>
      <c r="P77" s="104"/>
      <c r="Q77" s="107" t="s">
        <v>2466</v>
      </c>
    </row>
    <row r="78" spans="1:17" ht="18" x14ac:dyDescent="0.25">
      <c r="A78" s="85" t="str">
        <f>VLOOKUP(E78,'LISTADO ATM'!$A$2:$C$895,3,0)</f>
        <v>NORTE</v>
      </c>
      <c r="B78" s="114" t="s">
        <v>2560</v>
      </c>
      <c r="C78" s="105">
        <v>44214.824907407405</v>
      </c>
      <c r="D78" s="104" t="s">
        <v>2495</v>
      </c>
      <c r="E78" s="100">
        <v>645</v>
      </c>
      <c r="F78" s="85" t="str">
        <f>VLOOKUP(E78,VIP!$A$2:$O11408,2,0)</f>
        <v>DRBR329</v>
      </c>
      <c r="G78" s="99" t="str">
        <f>VLOOKUP(E78,'LISTADO ATM'!$A$2:$B$894,2,0)</f>
        <v xml:space="preserve">ATM UNP Cabrera </v>
      </c>
      <c r="H78" s="99" t="str">
        <f>VLOOKUP(E78,VIP!$A$2:$O16329,7,FALSE)</f>
        <v>Si</v>
      </c>
      <c r="I78" s="99" t="str">
        <f>VLOOKUP(E78,VIP!$A$2:$O8294,8,FALSE)</f>
        <v>Si</v>
      </c>
      <c r="J78" s="99" t="str">
        <f>VLOOKUP(E78,VIP!$A$2:$O8244,8,FALSE)</f>
        <v>Si</v>
      </c>
      <c r="K78" s="99" t="str">
        <f>VLOOKUP(E78,VIP!$A$2:$O11818,6,0)</f>
        <v>NO</v>
      </c>
      <c r="L78" s="108" t="s">
        <v>2430</v>
      </c>
      <c r="M78" s="107" t="s">
        <v>2473</v>
      </c>
      <c r="N78" s="106" t="s">
        <v>2481</v>
      </c>
      <c r="O78" s="104" t="s">
        <v>2496</v>
      </c>
      <c r="P78" s="104"/>
      <c r="Q78" s="107" t="s">
        <v>2430</v>
      </c>
    </row>
    <row r="79" spans="1:17" ht="18" x14ac:dyDescent="0.25">
      <c r="A79" s="85" t="str">
        <f>VLOOKUP(E79,'LISTADO ATM'!$A$2:$C$895,3,0)</f>
        <v>NORTE</v>
      </c>
      <c r="B79" s="114" t="s">
        <v>2566</v>
      </c>
      <c r="C79" s="105">
        <v>44215.154722222222</v>
      </c>
      <c r="D79" s="104" t="s">
        <v>2190</v>
      </c>
      <c r="E79" s="100">
        <v>664</v>
      </c>
      <c r="F79" s="85" t="str">
        <f>VLOOKUP(E79,VIP!$A$2:$O11420,2,0)</f>
        <v>DRBR664</v>
      </c>
      <c r="G79" s="99" t="str">
        <f>VLOOKUP(E79,'LISTADO ATM'!$A$2:$B$894,2,0)</f>
        <v>ATM S/M Asfer (Constanza)</v>
      </c>
      <c r="H79" s="99" t="str">
        <f>VLOOKUP(E79,VIP!$A$2:$O16341,7,FALSE)</f>
        <v>N/A</v>
      </c>
      <c r="I79" s="99" t="str">
        <f>VLOOKUP(E79,VIP!$A$2:$O8306,8,FALSE)</f>
        <v>N/A</v>
      </c>
      <c r="J79" s="99" t="str">
        <f>VLOOKUP(E79,VIP!$A$2:$O8256,8,FALSE)</f>
        <v>N/A</v>
      </c>
      <c r="K79" s="99" t="str">
        <f>VLOOKUP(E79,VIP!$A$2:$O11830,6,0)</f>
        <v>N/A</v>
      </c>
      <c r="L79" s="108" t="s">
        <v>2254</v>
      </c>
      <c r="M79" s="160" t="s">
        <v>2586</v>
      </c>
      <c r="N79" s="106" t="s">
        <v>2481</v>
      </c>
      <c r="O79" s="104" t="s">
        <v>2500</v>
      </c>
      <c r="P79" s="104"/>
      <c r="Q79" s="159">
        <v>44215.422210648147</v>
      </c>
    </row>
    <row r="80" spans="1:17" ht="18" x14ac:dyDescent="0.25">
      <c r="A80" s="85" t="str">
        <f>VLOOKUP(E80,'LISTADO ATM'!$A$2:$C$895,3,0)</f>
        <v>NORTE</v>
      </c>
      <c r="B80" s="114" t="s">
        <v>2606</v>
      </c>
      <c r="C80" s="105">
        <v>44215.449386574073</v>
      </c>
      <c r="D80" s="104" t="s">
        <v>2495</v>
      </c>
      <c r="E80" s="100">
        <v>664</v>
      </c>
      <c r="F80" s="85" t="str">
        <f>VLOOKUP(E80,VIP!$A$2:$O11425,2,0)</f>
        <v>DRBR664</v>
      </c>
      <c r="G80" s="99" t="str">
        <f>VLOOKUP(E80,'LISTADO ATM'!$A$2:$B$894,2,0)</f>
        <v>ATM S/M Asfer (Constanza)</v>
      </c>
      <c r="H80" s="99" t="str">
        <f>VLOOKUP(E80,VIP!$A$2:$O16346,7,FALSE)</f>
        <v>N/A</v>
      </c>
      <c r="I80" s="99" t="str">
        <f>VLOOKUP(E80,VIP!$A$2:$O8311,8,FALSE)</f>
        <v>N/A</v>
      </c>
      <c r="J80" s="99" t="str">
        <f>VLOOKUP(E80,VIP!$A$2:$O8261,8,FALSE)</f>
        <v>N/A</v>
      </c>
      <c r="K80" s="99" t="str">
        <f>VLOOKUP(E80,VIP!$A$2:$O11835,6,0)</f>
        <v>N/A</v>
      </c>
      <c r="L80" s="108" t="s">
        <v>2612</v>
      </c>
      <c r="M80" s="160" t="s">
        <v>2586</v>
      </c>
      <c r="N80" s="159" t="s">
        <v>2616</v>
      </c>
      <c r="O80" s="104" t="s">
        <v>2615</v>
      </c>
      <c r="P80" s="104" t="s">
        <v>2617</v>
      </c>
      <c r="Q80" s="107" t="s">
        <v>2612</v>
      </c>
    </row>
    <row r="81" spans="1:17" ht="18" x14ac:dyDescent="0.25">
      <c r="A81" s="85" t="str">
        <f>VLOOKUP(E81,'LISTADO ATM'!$A$2:$C$895,3,0)</f>
        <v>DISTRITO NACIONAL</v>
      </c>
      <c r="B81" s="114" t="s">
        <v>2563</v>
      </c>
      <c r="C81" s="105">
        <v>44214.814502314817</v>
      </c>
      <c r="D81" s="104" t="s">
        <v>2189</v>
      </c>
      <c r="E81" s="100">
        <v>672</v>
      </c>
      <c r="F81" s="85" t="str">
        <f>VLOOKUP(E81,VIP!$A$2:$O11411,2,0)</f>
        <v>DRBR672</v>
      </c>
      <c r="G81" s="99" t="str">
        <f>VLOOKUP(E81,'LISTADO ATM'!$A$2:$B$894,2,0)</f>
        <v>ATM Destacamento Policía Nacional La Victoria</v>
      </c>
      <c r="H81" s="99" t="str">
        <f>VLOOKUP(E81,VIP!$A$2:$O16332,7,FALSE)</f>
        <v>Si</v>
      </c>
      <c r="I81" s="99" t="str">
        <f>VLOOKUP(E81,VIP!$A$2:$O8297,8,FALSE)</f>
        <v>Si</v>
      </c>
      <c r="J81" s="99" t="str">
        <f>VLOOKUP(E81,VIP!$A$2:$O8247,8,FALSE)</f>
        <v>Si</v>
      </c>
      <c r="K81" s="99" t="str">
        <f>VLOOKUP(E81,VIP!$A$2:$O11821,6,0)</f>
        <v>SI</v>
      </c>
      <c r="L81" s="108" t="s">
        <v>2564</v>
      </c>
      <c r="M81" s="160" t="s">
        <v>2586</v>
      </c>
      <c r="N81" s="159" t="s">
        <v>2616</v>
      </c>
      <c r="O81" s="104" t="s">
        <v>2483</v>
      </c>
      <c r="P81" s="104"/>
      <c r="Q81" s="159">
        <v>44215.436331018522</v>
      </c>
    </row>
    <row r="82" spans="1:17" ht="18" x14ac:dyDescent="0.25">
      <c r="A82" s="85" t="str">
        <f>VLOOKUP(E82,'LISTADO ATM'!$A$2:$C$895,3,0)</f>
        <v>ESTE</v>
      </c>
      <c r="B82" s="114">
        <v>335765320</v>
      </c>
      <c r="C82" s="105">
        <v>44211.723564814813</v>
      </c>
      <c r="D82" s="104" t="s">
        <v>2189</v>
      </c>
      <c r="E82" s="100">
        <v>680</v>
      </c>
      <c r="F82" s="85" t="str">
        <f>VLOOKUP(E82,VIP!$A$2:$O11333,2,0)</f>
        <v>DRBR680</v>
      </c>
      <c r="G82" s="99" t="str">
        <f>VLOOKUP(E82,'LISTADO ATM'!$A$2:$B$894,2,0)</f>
        <v>ATM Hotel Royalton</v>
      </c>
      <c r="H82" s="99" t="str">
        <f>VLOOKUP(E82,VIP!$A$2:$O16254,7,FALSE)</f>
        <v>NO</v>
      </c>
      <c r="I82" s="99" t="str">
        <f>VLOOKUP(E82,VIP!$A$2:$O8219,8,FALSE)</f>
        <v>NO</v>
      </c>
      <c r="J82" s="99" t="str">
        <f>VLOOKUP(E82,VIP!$A$2:$O8169,8,FALSE)</f>
        <v>NO</v>
      </c>
      <c r="K82" s="99" t="str">
        <f>VLOOKUP(E82,VIP!$A$2:$O11743,6,0)</f>
        <v>NO</v>
      </c>
      <c r="L82" s="108" t="s">
        <v>2228</v>
      </c>
      <c r="M82" s="107" t="s">
        <v>2473</v>
      </c>
      <c r="N82" s="106" t="s">
        <v>2481</v>
      </c>
      <c r="O82" s="104" t="s">
        <v>2483</v>
      </c>
      <c r="P82" s="104"/>
      <c r="Q82" s="107" t="s">
        <v>2228</v>
      </c>
    </row>
    <row r="83" spans="1:17" ht="18" x14ac:dyDescent="0.25">
      <c r="A83" s="85" t="str">
        <f>VLOOKUP(E83,'LISTADO ATM'!$A$2:$C$895,3,0)</f>
        <v>DISTRITO NACIONAL</v>
      </c>
      <c r="B83" s="114" t="s">
        <v>2544</v>
      </c>
      <c r="C83" s="105">
        <v>44214.606296296297</v>
      </c>
      <c r="D83" s="104" t="s">
        <v>2477</v>
      </c>
      <c r="E83" s="100">
        <v>696</v>
      </c>
      <c r="F83" s="85" t="str">
        <f>VLOOKUP(E83,VIP!$A$2:$O11407,2,0)</f>
        <v>DRBR696</v>
      </c>
      <c r="G83" s="99" t="str">
        <f>VLOOKUP(E83,'LISTADO ATM'!$A$2:$B$894,2,0)</f>
        <v>ATM Olé Jacobo Majluta</v>
      </c>
      <c r="H83" s="99" t="str">
        <f>VLOOKUP(E83,VIP!$A$2:$O16328,7,FALSE)</f>
        <v>Si</v>
      </c>
      <c r="I83" s="99" t="str">
        <f>VLOOKUP(E83,VIP!$A$2:$O8293,8,FALSE)</f>
        <v>Si</v>
      </c>
      <c r="J83" s="99" t="str">
        <f>VLOOKUP(E83,VIP!$A$2:$O8243,8,FALSE)</f>
        <v>Si</v>
      </c>
      <c r="K83" s="99" t="str">
        <f>VLOOKUP(E83,VIP!$A$2:$O11817,6,0)</f>
        <v>NO</v>
      </c>
      <c r="L83" s="108" t="s">
        <v>2430</v>
      </c>
      <c r="M83" s="107" t="s">
        <v>2473</v>
      </c>
      <c r="N83" s="106" t="s">
        <v>2481</v>
      </c>
      <c r="O83" s="104" t="s">
        <v>2482</v>
      </c>
      <c r="P83" s="104"/>
      <c r="Q83" s="107" t="s">
        <v>2430</v>
      </c>
    </row>
    <row r="84" spans="1:17" ht="18" x14ac:dyDescent="0.25">
      <c r="A84" s="85" t="str">
        <f>VLOOKUP(E84,'LISTADO ATM'!$A$2:$C$895,3,0)</f>
        <v>DISTRITO NACIONAL</v>
      </c>
      <c r="B84" s="114" t="s">
        <v>2559</v>
      </c>
      <c r="C84" s="105">
        <v>44214.826747685183</v>
      </c>
      <c r="D84" s="104" t="s">
        <v>2477</v>
      </c>
      <c r="E84" s="100">
        <v>697</v>
      </c>
      <c r="F84" s="85" t="str">
        <f>VLOOKUP(E84,VIP!$A$2:$O11407,2,0)</f>
        <v>DRBR697</v>
      </c>
      <c r="G84" s="99" t="str">
        <f>VLOOKUP(E84,'LISTADO ATM'!$A$2:$B$894,2,0)</f>
        <v>ATM Hipermercado Olé Ciudad Juan Bosch</v>
      </c>
      <c r="H84" s="99" t="str">
        <f>VLOOKUP(E84,VIP!$A$2:$O16328,7,FALSE)</f>
        <v>Si</v>
      </c>
      <c r="I84" s="99" t="str">
        <f>VLOOKUP(E84,VIP!$A$2:$O8293,8,FALSE)</f>
        <v>Si</v>
      </c>
      <c r="J84" s="99" t="str">
        <f>VLOOKUP(E84,VIP!$A$2:$O8243,8,FALSE)</f>
        <v>Si</v>
      </c>
      <c r="K84" s="99" t="str">
        <f>VLOOKUP(E84,VIP!$A$2:$O11817,6,0)</f>
        <v>NO</v>
      </c>
      <c r="L84" s="108" t="s">
        <v>2430</v>
      </c>
      <c r="M84" s="107" t="s">
        <v>2473</v>
      </c>
      <c r="N84" s="106" t="s">
        <v>2481</v>
      </c>
      <c r="O84" s="104" t="s">
        <v>2482</v>
      </c>
      <c r="P84" s="104"/>
      <c r="Q84" s="107" t="s">
        <v>2430</v>
      </c>
    </row>
    <row r="85" spans="1:17" ht="18" x14ac:dyDescent="0.25">
      <c r="A85" s="85" t="str">
        <f>VLOOKUP(E85,'LISTADO ATM'!$A$2:$C$895,3,0)</f>
        <v>DISTRITO NACIONAL</v>
      </c>
      <c r="B85" s="114" t="s">
        <v>2611</v>
      </c>
      <c r="C85" s="105">
        <v>44215.360324074078</v>
      </c>
      <c r="D85" s="104" t="s">
        <v>2495</v>
      </c>
      <c r="E85" s="100">
        <v>710</v>
      </c>
      <c r="F85" s="85" t="str">
        <f>VLOOKUP(E85,VIP!$A$2:$O11430,2,0)</f>
        <v>DRBR506</v>
      </c>
      <c r="G85" s="99" t="str">
        <f>VLOOKUP(E85,'LISTADO ATM'!$A$2:$B$894,2,0)</f>
        <v xml:space="preserve">ATM S/M Soberano </v>
      </c>
      <c r="H85" s="99" t="str">
        <f>VLOOKUP(E85,VIP!$A$2:$O16351,7,FALSE)</f>
        <v>Si</v>
      </c>
      <c r="I85" s="99" t="str">
        <f>VLOOKUP(E85,VIP!$A$2:$O8316,8,FALSE)</f>
        <v>Si</v>
      </c>
      <c r="J85" s="99" t="str">
        <f>VLOOKUP(E85,VIP!$A$2:$O8266,8,FALSE)</f>
        <v>Si</v>
      </c>
      <c r="K85" s="99" t="str">
        <f>VLOOKUP(E85,VIP!$A$2:$O11840,6,0)</f>
        <v>NO</v>
      </c>
      <c r="L85" s="108" t="s">
        <v>2614</v>
      </c>
      <c r="M85" s="160" t="s">
        <v>2586</v>
      </c>
      <c r="N85" s="159" t="s">
        <v>2616</v>
      </c>
      <c r="O85" s="104" t="s">
        <v>2496</v>
      </c>
      <c r="P85" s="104" t="s">
        <v>2618</v>
      </c>
      <c r="Q85" s="107" t="s">
        <v>2614</v>
      </c>
    </row>
    <row r="86" spans="1:17" ht="18" x14ac:dyDescent="0.25">
      <c r="A86" s="85" t="str">
        <f>VLOOKUP(E86,'LISTADO ATM'!$A$2:$C$895,3,0)</f>
        <v>DISTRITO NACIONAL</v>
      </c>
      <c r="B86" s="114" t="s">
        <v>2546</v>
      </c>
      <c r="C86" s="105">
        <v>44214.594976851855</v>
      </c>
      <c r="D86" s="104" t="s">
        <v>2477</v>
      </c>
      <c r="E86" s="100">
        <v>713</v>
      </c>
      <c r="F86" s="85" t="str">
        <f>VLOOKUP(E86,VIP!$A$2:$O11410,2,0)</f>
        <v>DRBR016</v>
      </c>
      <c r="G86" s="99" t="str">
        <f>VLOOKUP(E86,'LISTADO ATM'!$A$2:$B$894,2,0)</f>
        <v xml:space="preserve">ATM Oficina Las Américas </v>
      </c>
      <c r="H86" s="99" t="str">
        <f>VLOOKUP(E86,VIP!$A$2:$O16331,7,FALSE)</f>
        <v>Si</v>
      </c>
      <c r="I86" s="99" t="str">
        <f>VLOOKUP(E86,VIP!$A$2:$O8296,8,FALSE)</f>
        <v>Si</v>
      </c>
      <c r="J86" s="99" t="str">
        <f>VLOOKUP(E86,VIP!$A$2:$O8246,8,FALSE)</f>
        <v>Si</v>
      </c>
      <c r="K86" s="99" t="str">
        <f>VLOOKUP(E86,VIP!$A$2:$O11820,6,0)</f>
        <v>NO</v>
      </c>
      <c r="L86" s="108" t="s">
        <v>2466</v>
      </c>
      <c r="M86" s="160" t="s">
        <v>2586</v>
      </c>
      <c r="N86" s="106" t="s">
        <v>2481</v>
      </c>
      <c r="O86" s="104" t="s">
        <v>2482</v>
      </c>
      <c r="P86" s="104"/>
      <c r="Q86" s="159">
        <v>44215.437754629631</v>
      </c>
    </row>
    <row r="87" spans="1:17" ht="18" x14ac:dyDescent="0.25">
      <c r="A87" s="85" t="str">
        <f>VLOOKUP(E87,'LISTADO ATM'!$A$2:$C$895,3,0)</f>
        <v>DISTRITO NACIONAL</v>
      </c>
      <c r="B87" s="114" t="s">
        <v>2509</v>
      </c>
      <c r="C87" s="105">
        <v>44214.580972222226</v>
      </c>
      <c r="D87" s="104" t="s">
        <v>2189</v>
      </c>
      <c r="E87" s="100">
        <v>744</v>
      </c>
      <c r="F87" s="85" t="str">
        <f>VLOOKUP(E87,VIP!$A$2:$O11390,2,0)</f>
        <v>DRBR289</v>
      </c>
      <c r="G87" s="99" t="str">
        <f>VLOOKUP(E87,'LISTADO ATM'!$A$2:$B$894,2,0)</f>
        <v xml:space="preserve">ATM Multicentro La Sirena Venezuela </v>
      </c>
      <c r="H87" s="99" t="str">
        <f>VLOOKUP(E87,VIP!$A$2:$O16311,7,FALSE)</f>
        <v>Si</v>
      </c>
      <c r="I87" s="99" t="str">
        <f>VLOOKUP(E87,VIP!$A$2:$O8276,8,FALSE)</f>
        <v>Si</v>
      </c>
      <c r="J87" s="99" t="str">
        <f>VLOOKUP(E87,VIP!$A$2:$O8226,8,FALSE)</f>
        <v>Si</v>
      </c>
      <c r="K87" s="99" t="str">
        <f>VLOOKUP(E87,VIP!$A$2:$O11800,6,0)</f>
        <v>SI</v>
      </c>
      <c r="L87" s="108" t="s">
        <v>2254</v>
      </c>
      <c r="M87" s="107" t="s">
        <v>2473</v>
      </c>
      <c r="N87" s="106" t="s">
        <v>2481</v>
      </c>
      <c r="O87" s="104" t="s">
        <v>2483</v>
      </c>
      <c r="P87" s="104"/>
      <c r="Q87" s="107" t="s">
        <v>2254</v>
      </c>
    </row>
    <row r="88" spans="1:17" ht="18" x14ac:dyDescent="0.25">
      <c r="A88" s="85" t="str">
        <f>VLOOKUP(E88,'LISTADO ATM'!$A$2:$C$895,3,0)</f>
        <v>DISTRITO NACIONAL</v>
      </c>
      <c r="B88" s="114" t="s">
        <v>2541</v>
      </c>
      <c r="C88" s="105">
        <v>44214.621041666665</v>
      </c>
      <c r="D88" s="104" t="s">
        <v>2477</v>
      </c>
      <c r="E88" s="100">
        <v>745</v>
      </c>
      <c r="F88" s="85" t="str">
        <f>VLOOKUP(E88,VIP!$A$2:$O11404,2,0)</f>
        <v>DRBR027</v>
      </c>
      <c r="G88" s="99" t="str">
        <f>VLOOKUP(E88,'LISTADO ATM'!$A$2:$B$894,2,0)</f>
        <v xml:space="preserve">ATM Oficina Ave. Duarte </v>
      </c>
      <c r="H88" s="99" t="str">
        <f>VLOOKUP(E88,VIP!$A$2:$O16325,7,FALSE)</f>
        <v>No</v>
      </c>
      <c r="I88" s="99" t="str">
        <f>VLOOKUP(E88,VIP!$A$2:$O8290,8,FALSE)</f>
        <v>No</v>
      </c>
      <c r="J88" s="99" t="str">
        <f>VLOOKUP(E88,VIP!$A$2:$O8240,8,FALSE)</f>
        <v>No</v>
      </c>
      <c r="K88" s="99" t="str">
        <f>VLOOKUP(E88,VIP!$A$2:$O11814,6,0)</f>
        <v>NO</v>
      </c>
      <c r="L88" s="108" t="s">
        <v>2466</v>
      </c>
      <c r="M88" s="160" t="s">
        <v>2586</v>
      </c>
      <c r="N88" s="106" t="s">
        <v>2481</v>
      </c>
      <c r="O88" s="104" t="s">
        <v>2482</v>
      </c>
      <c r="P88" s="104"/>
      <c r="Q88" s="159">
        <v>44215.437754629631</v>
      </c>
    </row>
    <row r="89" spans="1:17" ht="18" x14ac:dyDescent="0.25">
      <c r="A89" s="85" t="str">
        <f>VLOOKUP(E89,'LISTADO ATM'!$A$2:$C$895,3,0)</f>
        <v>NORTE</v>
      </c>
      <c r="B89" s="114" t="s">
        <v>2547</v>
      </c>
      <c r="C89" s="105">
        <v>44214.75503472222</v>
      </c>
      <c r="D89" s="104" t="s">
        <v>2190</v>
      </c>
      <c r="E89" s="100">
        <v>748</v>
      </c>
      <c r="F89" s="85" t="str">
        <f>VLOOKUP(E89,VIP!$A$2:$O11387,2,0)</f>
        <v>DRBR150</v>
      </c>
      <c r="G89" s="99" t="str">
        <f>VLOOKUP(E89,'LISTADO ATM'!$A$2:$B$894,2,0)</f>
        <v xml:space="preserve">ATM Centro de Caja (Santiago) </v>
      </c>
      <c r="H89" s="99" t="str">
        <f>VLOOKUP(E89,VIP!$A$2:$O16308,7,FALSE)</f>
        <v>Si</v>
      </c>
      <c r="I89" s="99" t="str">
        <f>VLOOKUP(E89,VIP!$A$2:$O8273,8,FALSE)</f>
        <v>Si</v>
      </c>
      <c r="J89" s="99" t="str">
        <f>VLOOKUP(E89,VIP!$A$2:$O8223,8,FALSE)</f>
        <v>Si</v>
      </c>
      <c r="K89" s="99" t="str">
        <f>VLOOKUP(E89,VIP!$A$2:$O11797,6,0)</f>
        <v>NO</v>
      </c>
      <c r="L89" s="108" t="s">
        <v>2254</v>
      </c>
      <c r="M89" s="160" t="s">
        <v>2586</v>
      </c>
      <c r="N89" s="106" t="s">
        <v>2481</v>
      </c>
      <c r="O89" s="104" t="s">
        <v>2491</v>
      </c>
      <c r="P89" s="104"/>
      <c r="Q89" s="159">
        <v>44215.42628472222</v>
      </c>
    </row>
    <row r="90" spans="1:17" ht="18" x14ac:dyDescent="0.25">
      <c r="A90" s="85" t="str">
        <f>VLOOKUP(E90,'LISTADO ATM'!$A$2:$C$895,3,0)</f>
        <v>NORTE</v>
      </c>
      <c r="B90" s="114" t="s">
        <v>2543</v>
      </c>
      <c r="C90" s="105">
        <v>44214.608796296299</v>
      </c>
      <c r="D90" s="104" t="s">
        <v>2499</v>
      </c>
      <c r="E90" s="100">
        <v>749</v>
      </c>
      <c r="F90" s="85" t="str">
        <f>VLOOKUP(E90,VIP!$A$2:$O11406,2,0)</f>
        <v>DRBR251</v>
      </c>
      <c r="G90" s="99" t="str">
        <f>VLOOKUP(E90,'LISTADO ATM'!$A$2:$B$894,2,0)</f>
        <v xml:space="preserve">ATM Oficina Yaque </v>
      </c>
      <c r="H90" s="99" t="str">
        <f>VLOOKUP(E90,VIP!$A$2:$O16327,7,FALSE)</f>
        <v>Si</v>
      </c>
      <c r="I90" s="99" t="str">
        <f>VLOOKUP(E90,VIP!$A$2:$O8292,8,FALSE)</f>
        <v>Si</v>
      </c>
      <c r="J90" s="99" t="str">
        <f>VLOOKUP(E90,VIP!$A$2:$O8242,8,FALSE)</f>
        <v>Si</v>
      </c>
      <c r="K90" s="99" t="str">
        <f>VLOOKUP(E90,VIP!$A$2:$O11816,6,0)</f>
        <v>NO</v>
      </c>
      <c r="L90" s="108" t="s">
        <v>2430</v>
      </c>
      <c r="M90" s="160" t="s">
        <v>2586</v>
      </c>
      <c r="N90" s="106" t="s">
        <v>2481</v>
      </c>
      <c r="O90" s="104" t="s">
        <v>2498</v>
      </c>
      <c r="P90" s="104"/>
      <c r="Q90" s="159">
        <v>44215.437754629631</v>
      </c>
    </row>
    <row r="91" spans="1:17" ht="18" x14ac:dyDescent="0.25">
      <c r="A91" s="85" t="str">
        <f>VLOOKUP(E91,'LISTADO ATM'!$A$2:$C$895,3,0)</f>
        <v>SUR</v>
      </c>
      <c r="B91" s="114">
        <v>335765712</v>
      </c>
      <c r="C91" s="105">
        <v>44213.577824074076</v>
      </c>
      <c r="D91" s="104" t="s">
        <v>2189</v>
      </c>
      <c r="E91" s="100">
        <v>751</v>
      </c>
      <c r="F91" s="85" t="str">
        <f>VLOOKUP(E91,VIP!$A$2:$O11389,2,0)</f>
        <v>DRBR751</v>
      </c>
      <c r="G91" s="99" t="str">
        <f>VLOOKUP(E91,'LISTADO ATM'!$A$2:$B$894,2,0)</f>
        <v>ATM Eco Petroleo Camilo</v>
      </c>
      <c r="H91" s="99" t="str">
        <f>VLOOKUP(E91,VIP!$A$2:$O16310,7,FALSE)</f>
        <v>N/A</v>
      </c>
      <c r="I91" s="99" t="str">
        <f>VLOOKUP(E91,VIP!$A$2:$O8275,8,FALSE)</f>
        <v>N/A</v>
      </c>
      <c r="J91" s="99" t="str">
        <f>VLOOKUP(E91,VIP!$A$2:$O8225,8,FALSE)</f>
        <v>N/A</v>
      </c>
      <c r="K91" s="99" t="str">
        <f>VLOOKUP(E91,VIP!$A$2:$O11799,6,0)</f>
        <v>N/A</v>
      </c>
      <c r="L91" s="108" t="s">
        <v>2254</v>
      </c>
      <c r="M91" s="107" t="s">
        <v>2473</v>
      </c>
      <c r="N91" s="106" t="s">
        <v>2481</v>
      </c>
      <c r="O91" s="104" t="s">
        <v>2483</v>
      </c>
      <c r="P91" s="104"/>
      <c r="Q91" s="107" t="s">
        <v>2254</v>
      </c>
    </row>
    <row r="92" spans="1:17" ht="18" x14ac:dyDescent="0.25">
      <c r="A92" s="85" t="str">
        <f>VLOOKUP(E92,'LISTADO ATM'!$A$2:$C$895,3,0)</f>
        <v>NORTE</v>
      </c>
      <c r="B92" s="114">
        <v>335765723</v>
      </c>
      <c r="C92" s="105">
        <v>44213.595601851855</v>
      </c>
      <c r="D92" s="104" t="s">
        <v>2495</v>
      </c>
      <c r="E92" s="100">
        <v>778</v>
      </c>
      <c r="F92" s="85" t="str">
        <f>VLOOKUP(E92,VIP!$A$2:$O11379,2,0)</f>
        <v>DRBR202</v>
      </c>
      <c r="G92" s="99" t="str">
        <f>VLOOKUP(E92,'LISTADO ATM'!$A$2:$B$894,2,0)</f>
        <v xml:space="preserve">ATM Oficina Esperanza (Mao) </v>
      </c>
      <c r="H92" s="99" t="str">
        <f>VLOOKUP(E92,VIP!$A$2:$O16300,7,FALSE)</f>
        <v>Si</v>
      </c>
      <c r="I92" s="99" t="str">
        <f>VLOOKUP(E92,VIP!$A$2:$O8265,8,FALSE)</f>
        <v>Si</v>
      </c>
      <c r="J92" s="99" t="str">
        <f>VLOOKUP(E92,VIP!$A$2:$O8215,8,FALSE)</f>
        <v>Si</v>
      </c>
      <c r="K92" s="99" t="str">
        <f>VLOOKUP(E92,VIP!$A$2:$O11789,6,0)</f>
        <v>NO</v>
      </c>
      <c r="L92" s="108" t="s">
        <v>2430</v>
      </c>
      <c r="M92" s="107" t="s">
        <v>2473</v>
      </c>
      <c r="N92" s="159" t="s">
        <v>2616</v>
      </c>
      <c r="O92" s="104" t="s">
        <v>2496</v>
      </c>
      <c r="P92" s="104"/>
      <c r="Q92" s="107" t="s">
        <v>2430</v>
      </c>
    </row>
    <row r="93" spans="1:17" ht="18" x14ac:dyDescent="0.25">
      <c r="A93" s="85" t="str">
        <f>VLOOKUP(E93,'LISTADO ATM'!$A$2:$C$895,3,0)</f>
        <v>DISTRITO NACIONAL</v>
      </c>
      <c r="B93" s="114" t="s">
        <v>2595</v>
      </c>
      <c r="C93" s="105">
        <v>44215.410509259258</v>
      </c>
      <c r="D93" s="104" t="s">
        <v>2189</v>
      </c>
      <c r="E93" s="100">
        <v>792</v>
      </c>
      <c r="F93" s="85" t="str">
        <f>VLOOKUP(E93,VIP!$A$2:$O11430,2,0)</f>
        <v>DRBR792</v>
      </c>
      <c r="G93" s="99" t="str">
        <f>VLOOKUP(E93,'LISTADO ATM'!$A$2:$B$894,2,0)</f>
        <v>ATM Hospital Salvador de Gautier</v>
      </c>
      <c r="H93" s="99" t="str">
        <f>VLOOKUP(E93,VIP!$A$2:$O16351,7,FALSE)</f>
        <v>Si</v>
      </c>
      <c r="I93" s="99" t="str">
        <f>VLOOKUP(E93,VIP!$A$2:$O8316,8,FALSE)</f>
        <v>Si</v>
      </c>
      <c r="J93" s="99" t="str">
        <f>VLOOKUP(E93,VIP!$A$2:$O8266,8,FALSE)</f>
        <v>Si</v>
      </c>
      <c r="K93" s="99" t="str">
        <f>VLOOKUP(E93,VIP!$A$2:$O11840,6,0)</f>
        <v>NO</v>
      </c>
      <c r="L93" s="108" t="s">
        <v>2228</v>
      </c>
      <c r="M93" s="107" t="s">
        <v>2473</v>
      </c>
      <c r="N93" s="106" t="s">
        <v>2481</v>
      </c>
      <c r="O93" s="104" t="s">
        <v>2483</v>
      </c>
      <c r="P93" s="104"/>
      <c r="Q93" s="107" t="s">
        <v>2228</v>
      </c>
    </row>
    <row r="94" spans="1:17" ht="18" x14ac:dyDescent="0.25">
      <c r="A94" s="85" t="str">
        <f>VLOOKUP(E94,'LISTADO ATM'!$A$2:$C$895,3,0)</f>
        <v>NORTE</v>
      </c>
      <c r="B94" s="114" t="s">
        <v>2599</v>
      </c>
      <c r="C94" s="105">
        <v>44215.36546296296</v>
      </c>
      <c r="D94" s="104" t="s">
        <v>2495</v>
      </c>
      <c r="E94" s="100">
        <v>796</v>
      </c>
      <c r="F94" s="85" t="str">
        <f>VLOOKUP(E94,VIP!$A$2:$O11434,2,0)</f>
        <v>DRBR155</v>
      </c>
      <c r="G94" s="99" t="str">
        <f>VLOOKUP(E94,'LISTADO ATM'!$A$2:$B$894,2,0)</f>
        <v xml:space="preserve">ATM Oficina Plaza Ventura (Nagua) </v>
      </c>
      <c r="H94" s="99" t="str">
        <f>VLOOKUP(E94,VIP!$A$2:$O16355,7,FALSE)</f>
        <v>Si</v>
      </c>
      <c r="I94" s="99" t="str">
        <f>VLOOKUP(E94,VIP!$A$2:$O8320,8,FALSE)</f>
        <v>Si</v>
      </c>
      <c r="J94" s="99" t="str">
        <f>VLOOKUP(E94,VIP!$A$2:$O8270,8,FALSE)</f>
        <v>Si</v>
      </c>
      <c r="K94" s="99" t="str">
        <f>VLOOKUP(E94,VIP!$A$2:$O11844,6,0)</f>
        <v>SI</v>
      </c>
      <c r="L94" s="108" t="s">
        <v>2430</v>
      </c>
      <c r="M94" s="107" t="s">
        <v>2473</v>
      </c>
      <c r="N94" s="106" t="s">
        <v>2481</v>
      </c>
      <c r="O94" s="104" t="s">
        <v>2496</v>
      </c>
      <c r="P94" s="104"/>
      <c r="Q94" s="107" t="s">
        <v>2430</v>
      </c>
    </row>
    <row r="95" spans="1:17" ht="18" x14ac:dyDescent="0.25">
      <c r="A95" s="85" t="str">
        <f>VLOOKUP(E95,'LISTADO ATM'!$A$2:$C$895,3,0)</f>
        <v>DISTRITO NACIONAL</v>
      </c>
      <c r="B95" s="114" t="s">
        <v>2517</v>
      </c>
      <c r="C95" s="105">
        <v>44214.503460648149</v>
      </c>
      <c r="D95" s="104" t="s">
        <v>2189</v>
      </c>
      <c r="E95" s="100">
        <v>816</v>
      </c>
      <c r="F95" s="85" t="str">
        <f>VLOOKUP(E95,VIP!$A$2:$O11403,2,0)</f>
        <v>DRBR816</v>
      </c>
      <c r="G95" s="99" t="str">
        <f>VLOOKUP(E95,'LISTADO ATM'!$A$2:$B$894,2,0)</f>
        <v xml:space="preserve">ATM Oficina Pedro Brand </v>
      </c>
      <c r="H95" s="99" t="str">
        <f>VLOOKUP(E95,VIP!$A$2:$O16324,7,FALSE)</f>
        <v>Si</v>
      </c>
      <c r="I95" s="99" t="str">
        <f>VLOOKUP(E95,VIP!$A$2:$O8289,8,FALSE)</f>
        <v>Si</v>
      </c>
      <c r="J95" s="99" t="str">
        <f>VLOOKUP(E95,VIP!$A$2:$O8239,8,FALSE)</f>
        <v>Si</v>
      </c>
      <c r="K95" s="99" t="str">
        <f>VLOOKUP(E95,VIP!$A$2:$O11813,6,0)</f>
        <v>NO</v>
      </c>
      <c r="L95" s="108" t="s">
        <v>2529</v>
      </c>
      <c r="M95" s="160" t="s">
        <v>2586</v>
      </c>
      <c r="N95" s="159" t="s">
        <v>2616</v>
      </c>
      <c r="O95" s="104" t="s">
        <v>2483</v>
      </c>
      <c r="P95" s="104"/>
      <c r="Q95" s="159">
        <v>44215.428807870368</v>
      </c>
    </row>
    <row r="96" spans="1:17" ht="18" x14ac:dyDescent="0.25">
      <c r="A96" s="85" t="str">
        <f>VLOOKUP(E96,'LISTADO ATM'!$A$2:$C$895,3,0)</f>
        <v>SUR</v>
      </c>
      <c r="B96" s="114" t="s">
        <v>2552</v>
      </c>
      <c r="C96" s="105">
        <v>44214.685682870368</v>
      </c>
      <c r="D96" s="104" t="s">
        <v>2189</v>
      </c>
      <c r="E96" s="100">
        <v>817</v>
      </c>
      <c r="F96" s="85" t="str">
        <f>VLOOKUP(E96,VIP!$A$2:$O11392,2,0)</f>
        <v>DRBR817</v>
      </c>
      <c r="G96" s="99" t="str">
        <f>VLOOKUP(E96,'LISTADO ATM'!$A$2:$B$894,2,0)</f>
        <v xml:space="preserve">ATM Ayuntamiento Sabana Larga (San José de Ocoa) </v>
      </c>
      <c r="H96" s="99" t="str">
        <f>VLOOKUP(E96,VIP!$A$2:$O16313,7,FALSE)</f>
        <v>Si</v>
      </c>
      <c r="I96" s="99" t="str">
        <f>VLOOKUP(E96,VIP!$A$2:$O8278,8,FALSE)</f>
        <v>Si</v>
      </c>
      <c r="J96" s="99" t="str">
        <f>VLOOKUP(E96,VIP!$A$2:$O8228,8,FALSE)</f>
        <v>Si</v>
      </c>
      <c r="K96" s="99" t="str">
        <f>VLOOKUP(E96,VIP!$A$2:$O11802,6,0)</f>
        <v>NO</v>
      </c>
      <c r="L96" s="108" t="s">
        <v>2254</v>
      </c>
      <c r="M96" s="107" t="s">
        <v>2473</v>
      </c>
      <c r="N96" s="106" t="s">
        <v>2481</v>
      </c>
      <c r="O96" s="104" t="s">
        <v>2483</v>
      </c>
      <c r="P96" s="104"/>
      <c r="Q96" s="107" t="s">
        <v>2254</v>
      </c>
    </row>
    <row r="97" spans="1:17" ht="18" x14ac:dyDescent="0.25">
      <c r="A97" s="85" t="str">
        <f>VLOOKUP(E97,'LISTADO ATM'!$A$2:$C$895,3,0)</f>
        <v>NORTE</v>
      </c>
      <c r="B97" s="114" t="s">
        <v>2597</v>
      </c>
      <c r="C97" s="105">
        <v>44215.376006944447</v>
      </c>
      <c r="D97" s="104" t="s">
        <v>2499</v>
      </c>
      <c r="E97" s="100">
        <v>853</v>
      </c>
      <c r="F97" s="85" t="str">
        <f>VLOOKUP(E97,VIP!$A$2:$O11432,2,0)</f>
        <v>DRBR853</v>
      </c>
      <c r="G97" s="99" t="str">
        <f>VLOOKUP(E97,'LISTADO ATM'!$A$2:$B$894,2,0)</f>
        <v xml:space="preserve">ATM Inversiones JF Group (Shell Canabacoa) </v>
      </c>
      <c r="H97" s="99" t="str">
        <f>VLOOKUP(E97,VIP!$A$2:$O16353,7,FALSE)</f>
        <v>Si</v>
      </c>
      <c r="I97" s="99" t="str">
        <f>VLOOKUP(E97,VIP!$A$2:$O8318,8,FALSE)</f>
        <v>Si</v>
      </c>
      <c r="J97" s="99" t="str">
        <f>VLOOKUP(E97,VIP!$A$2:$O8268,8,FALSE)</f>
        <v>Si</v>
      </c>
      <c r="K97" s="99" t="str">
        <f>VLOOKUP(E97,VIP!$A$2:$O11842,6,0)</f>
        <v>NO</v>
      </c>
      <c r="L97" s="108" t="s">
        <v>2466</v>
      </c>
      <c r="M97" s="107" t="s">
        <v>2473</v>
      </c>
      <c r="N97" s="106" t="s">
        <v>2481</v>
      </c>
      <c r="O97" s="104" t="s">
        <v>2498</v>
      </c>
      <c r="P97" s="104"/>
      <c r="Q97" s="107" t="s">
        <v>2466</v>
      </c>
    </row>
    <row r="98" spans="1:17" ht="18" x14ac:dyDescent="0.25">
      <c r="A98" s="85" t="str">
        <f>VLOOKUP(E98,'LISTADO ATM'!$A$2:$C$895,3,0)</f>
        <v>SUR</v>
      </c>
      <c r="B98" s="114" t="s">
        <v>2548</v>
      </c>
      <c r="C98" s="105">
        <v>44214.744872685187</v>
      </c>
      <c r="D98" s="104" t="s">
        <v>2189</v>
      </c>
      <c r="E98" s="100">
        <v>885</v>
      </c>
      <c r="F98" s="85" t="str">
        <f>VLOOKUP(E98,VIP!$A$2:$O11388,2,0)</f>
        <v>DRBR885</v>
      </c>
      <c r="G98" s="99" t="str">
        <f>VLOOKUP(E98,'LISTADO ATM'!$A$2:$B$894,2,0)</f>
        <v xml:space="preserve">ATM UNP Rancho Arriba </v>
      </c>
      <c r="H98" s="99" t="str">
        <f>VLOOKUP(E98,VIP!$A$2:$O16309,7,FALSE)</f>
        <v>Si</v>
      </c>
      <c r="I98" s="99" t="str">
        <f>VLOOKUP(E98,VIP!$A$2:$O8274,8,FALSE)</f>
        <v>Si</v>
      </c>
      <c r="J98" s="99" t="str">
        <f>VLOOKUP(E98,VIP!$A$2:$O8224,8,FALSE)</f>
        <v>Si</v>
      </c>
      <c r="K98" s="99" t="str">
        <f>VLOOKUP(E98,VIP!$A$2:$O11798,6,0)</f>
        <v>NO</v>
      </c>
      <c r="L98" s="108" t="s">
        <v>2254</v>
      </c>
      <c r="M98" s="160" t="s">
        <v>2586</v>
      </c>
      <c r="N98" s="159" t="s">
        <v>2616</v>
      </c>
      <c r="O98" s="104" t="s">
        <v>2483</v>
      </c>
      <c r="P98" s="104"/>
      <c r="Q98" s="159">
        <v>44215.42863425926</v>
      </c>
    </row>
    <row r="99" spans="1:17" ht="18" x14ac:dyDescent="0.25">
      <c r="A99" s="85" t="str">
        <f>VLOOKUP(E99,'LISTADO ATM'!$A$2:$C$895,3,0)</f>
        <v>NORTE</v>
      </c>
      <c r="B99" s="114" t="s">
        <v>2558</v>
      </c>
      <c r="C99" s="105">
        <v>44214.828923611109</v>
      </c>
      <c r="D99" s="104" t="s">
        <v>2495</v>
      </c>
      <c r="E99" s="100">
        <v>888</v>
      </c>
      <c r="F99" s="85" t="str">
        <f>VLOOKUP(E99,VIP!$A$2:$O11406,2,0)</f>
        <v>DRBR888</v>
      </c>
      <c r="G99" s="99" t="str">
        <f>VLOOKUP(E99,'LISTADO ATM'!$A$2:$B$894,2,0)</f>
        <v>ATM Oficina galeria 56 II (SFM)</v>
      </c>
      <c r="H99" s="99" t="str">
        <f>VLOOKUP(E99,VIP!$A$2:$O16327,7,FALSE)</f>
        <v>Si</v>
      </c>
      <c r="I99" s="99" t="str">
        <f>VLOOKUP(E99,VIP!$A$2:$O8292,8,FALSE)</f>
        <v>Si</v>
      </c>
      <c r="J99" s="99" t="str">
        <f>VLOOKUP(E99,VIP!$A$2:$O8242,8,FALSE)</f>
        <v>Si</v>
      </c>
      <c r="K99" s="99" t="str">
        <f>VLOOKUP(E99,VIP!$A$2:$O11816,6,0)</f>
        <v>SI</v>
      </c>
      <c r="L99" s="108" t="s">
        <v>2466</v>
      </c>
      <c r="M99" s="107" t="s">
        <v>2473</v>
      </c>
      <c r="N99" s="106" t="s">
        <v>2481</v>
      </c>
      <c r="O99" s="104" t="s">
        <v>2496</v>
      </c>
      <c r="P99" s="104"/>
      <c r="Q99" s="107" t="s">
        <v>2466</v>
      </c>
    </row>
    <row r="100" spans="1:17" ht="18" x14ac:dyDescent="0.25">
      <c r="A100" s="85" t="str">
        <f>VLOOKUP(E100,'LISTADO ATM'!$A$2:$C$895,3,0)</f>
        <v>NORTE</v>
      </c>
      <c r="B100" s="114" t="s">
        <v>2553</v>
      </c>
      <c r="C100" s="105">
        <v>44214.662164351852</v>
      </c>
      <c r="D100" s="104" t="s">
        <v>2499</v>
      </c>
      <c r="E100" s="100">
        <v>895</v>
      </c>
      <c r="F100" s="85" t="str">
        <f>VLOOKUP(E100,VIP!$A$2:$O11394,2,0)</f>
        <v>DRBR895</v>
      </c>
      <c r="G100" s="99" t="str">
        <f>VLOOKUP(E100,'LISTADO ATM'!$A$2:$B$894,2,0)</f>
        <v xml:space="preserve">ATM S/M Bravo (Santiago) </v>
      </c>
      <c r="H100" s="99" t="str">
        <f>VLOOKUP(E100,VIP!$A$2:$O16315,7,FALSE)</f>
        <v>Si</v>
      </c>
      <c r="I100" s="99" t="str">
        <f>VLOOKUP(E100,VIP!$A$2:$O8280,8,FALSE)</f>
        <v>No</v>
      </c>
      <c r="J100" s="99" t="str">
        <f>VLOOKUP(E100,VIP!$A$2:$O8230,8,FALSE)</f>
        <v>No</v>
      </c>
      <c r="K100" s="99" t="str">
        <f>VLOOKUP(E100,VIP!$A$2:$O11804,6,0)</f>
        <v>NO</v>
      </c>
      <c r="L100" s="108" t="s">
        <v>2430</v>
      </c>
      <c r="M100" s="107" t="s">
        <v>2473</v>
      </c>
      <c r="N100" s="106" t="s">
        <v>2481</v>
      </c>
      <c r="O100" s="104" t="s">
        <v>2498</v>
      </c>
      <c r="P100" s="104"/>
      <c r="Q100" s="107" t="s">
        <v>2430</v>
      </c>
    </row>
    <row r="101" spans="1:17" ht="18" x14ac:dyDescent="0.25">
      <c r="A101" s="85" t="str">
        <f>VLOOKUP(E101,'LISTADO ATM'!$A$2:$C$895,3,0)</f>
        <v>DISTRITO NACIONAL</v>
      </c>
      <c r="B101" s="114" t="s">
        <v>2531</v>
      </c>
      <c r="C101" s="105">
        <v>44214.646817129629</v>
      </c>
      <c r="D101" s="104" t="s">
        <v>2189</v>
      </c>
      <c r="E101" s="100">
        <v>896</v>
      </c>
      <c r="F101" s="85" t="str">
        <f>VLOOKUP(E101,VIP!$A$2:$O11386,2,0)</f>
        <v>DRBR896</v>
      </c>
      <c r="G101" s="99" t="str">
        <f>VLOOKUP(E101,'LISTADO ATM'!$A$2:$B$894,2,0)</f>
        <v xml:space="preserve">ATM Campamento Militar 16 de Agosto I </v>
      </c>
      <c r="H101" s="99" t="str">
        <f>VLOOKUP(E101,VIP!$A$2:$O16307,7,FALSE)</f>
        <v>Si</v>
      </c>
      <c r="I101" s="99" t="str">
        <f>VLOOKUP(E101,VIP!$A$2:$O8272,8,FALSE)</f>
        <v>Si</v>
      </c>
      <c r="J101" s="99" t="str">
        <f>VLOOKUP(E101,VIP!$A$2:$O8222,8,FALSE)</f>
        <v>Si</v>
      </c>
      <c r="K101" s="99" t="str">
        <f>VLOOKUP(E101,VIP!$A$2:$O11796,6,0)</f>
        <v>NO</v>
      </c>
      <c r="L101" s="108" t="s">
        <v>2463</v>
      </c>
      <c r="M101" s="160" t="s">
        <v>2586</v>
      </c>
      <c r="N101" s="159" t="s">
        <v>2616</v>
      </c>
      <c r="O101" s="104" t="s">
        <v>2483</v>
      </c>
      <c r="P101" s="104"/>
      <c r="Q101" s="159">
        <v>44215.439074074071</v>
      </c>
    </row>
    <row r="102" spans="1:17" ht="18" x14ac:dyDescent="0.25">
      <c r="A102" s="85" t="str">
        <f>VLOOKUP(E102,'LISTADO ATM'!$A$2:$C$895,3,0)</f>
        <v>DISTRITO NACIONAL</v>
      </c>
      <c r="B102" s="114" t="s">
        <v>2507</v>
      </c>
      <c r="C102" s="105">
        <v>44214.584386574075</v>
      </c>
      <c r="D102" s="104" t="s">
        <v>2189</v>
      </c>
      <c r="E102" s="100">
        <v>902</v>
      </c>
      <c r="F102" s="85" t="str">
        <f>VLOOKUP(E102,VIP!$A$2:$O11388,2,0)</f>
        <v>DRBR16A</v>
      </c>
      <c r="G102" s="99" t="str">
        <f>VLOOKUP(E102,'LISTADO ATM'!$A$2:$B$894,2,0)</f>
        <v xml:space="preserve">ATM Oficina Plaza Florida </v>
      </c>
      <c r="H102" s="99" t="str">
        <f>VLOOKUP(E102,VIP!$A$2:$O16309,7,FALSE)</f>
        <v>Si</v>
      </c>
      <c r="I102" s="99" t="str">
        <f>VLOOKUP(E102,VIP!$A$2:$O8274,8,FALSE)</f>
        <v>Si</v>
      </c>
      <c r="J102" s="99" t="str">
        <f>VLOOKUP(E102,VIP!$A$2:$O8224,8,FALSE)</f>
        <v>Si</v>
      </c>
      <c r="K102" s="99" t="str">
        <f>VLOOKUP(E102,VIP!$A$2:$O11798,6,0)</f>
        <v>NO</v>
      </c>
      <c r="L102" s="108" t="s">
        <v>2228</v>
      </c>
      <c r="M102" s="107" t="s">
        <v>2473</v>
      </c>
      <c r="N102" s="159" t="s">
        <v>2616</v>
      </c>
      <c r="O102" s="104" t="s">
        <v>2483</v>
      </c>
      <c r="P102" s="104"/>
      <c r="Q102" s="107" t="s">
        <v>2228</v>
      </c>
    </row>
    <row r="103" spans="1:17" ht="18" x14ac:dyDescent="0.25">
      <c r="A103" s="85" t="str">
        <f>VLOOKUP(E103,'LISTADO ATM'!$A$2:$C$895,3,0)</f>
        <v>DISTRITO NACIONAL</v>
      </c>
      <c r="B103" s="114" t="s">
        <v>2516</v>
      </c>
      <c r="C103" s="105">
        <v>44214.556527777779</v>
      </c>
      <c r="D103" s="104" t="s">
        <v>2499</v>
      </c>
      <c r="E103" s="100">
        <v>904</v>
      </c>
      <c r="F103" s="85" t="str">
        <f>VLOOKUP(E103,VIP!$A$2:$O11399,2,0)</f>
        <v>DRBR24B</v>
      </c>
      <c r="G103" s="99" t="str">
        <f>VLOOKUP(E103,'LISTADO ATM'!$A$2:$B$894,2,0)</f>
        <v xml:space="preserve">ATM Oficina Multicentro La Sirena Churchill </v>
      </c>
      <c r="H103" s="99" t="str">
        <f>VLOOKUP(E103,VIP!$A$2:$O16320,7,FALSE)</f>
        <v>Si</v>
      </c>
      <c r="I103" s="99" t="str">
        <f>VLOOKUP(E103,VIP!$A$2:$O8285,8,FALSE)</f>
        <v>Si</v>
      </c>
      <c r="J103" s="99" t="str">
        <f>VLOOKUP(E103,VIP!$A$2:$O8235,8,FALSE)</f>
        <v>Si</v>
      </c>
      <c r="K103" s="99" t="str">
        <f>VLOOKUP(E103,VIP!$A$2:$O11809,6,0)</f>
        <v>SI</v>
      </c>
      <c r="L103" s="108" t="s">
        <v>2430</v>
      </c>
      <c r="M103" s="107" t="s">
        <v>2473</v>
      </c>
      <c r="N103" s="159" t="s">
        <v>2616</v>
      </c>
      <c r="O103" s="104" t="s">
        <v>2498</v>
      </c>
      <c r="P103" s="104"/>
      <c r="Q103" s="107" t="s">
        <v>2430</v>
      </c>
    </row>
    <row r="104" spans="1:17" ht="18" x14ac:dyDescent="0.25">
      <c r="A104" s="85" t="str">
        <f>VLOOKUP(E104,'LISTADO ATM'!$A$2:$C$895,3,0)</f>
        <v>DISTRITO NACIONAL</v>
      </c>
      <c r="B104" s="114" t="s">
        <v>2528</v>
      </c>
      <c r="C104" s="105">
        <v>44214.4608912037</v>
      </c>
      <c r="D104" s="104" t="s">
        <v>2477</v>
      </c>
      <c r="E104" s="100">
        <v>908</v>
      </c>
      <c r="F104" s="85" t="str">
        <f>VLOOKUP(E104,VIP!$A$2:$O11424,2,0)</f>
        <v>DRBR16D</v>
      </c>
      <c r="G104" s="99" t="str">
        <f>VLOOKUP(E104,'LISTADO ATM'!$A$2:$B$894,2,0)</f>
        <v xml:space="preserve">ATM Oficina Plaza Botánika </v>
      </c>
      <c r="H104" s="99" t="str">
        <f>VLOOKUP(E104,VIP!$A$2:$O16345,7,FALSE)</f>
        <v>Si</v>
      </c>
      <c r="I104" s="99" t="str">
        <f>VLOOKUP(E104,VIP!$A$2:$O8310,8,FALSE)</f>
        <v>Si</v>
      </c>
      <c r="J104" s="99" t="str">
        <f>VLOOKUP(E104,VIP!$A$2:$O8260,8,FALSE)</f>
        <v>Si</v>
      </c>
      <c r="K104" s="99" t="str">
        <f>VLOOKUP(E104,VIP!$A$2:$O11834,6,0)</f>
        <v>NO</v>
      </c>
      <c r="L104" s="108" t="s">
        <v>2466</v>
      </c>
      <c r="M104" s="107" t="s">
        <v>2473</v>
      </c>
      <c r="N104" s="106" t="s">
        <v>2481</v>
      </c>
      <c r="O104" s="104" t="s">
        <v>2482</v>
      </c>
      <c r="P104" s="104"/>
      <c r="Q104" s="107" t="s">
        <v>2466</v>
      </c>
    </row>
    <row r="105" spans="1:17" ht="18" x14ac:dyDescent="0.25">
      <c r="A105" s="85" t="str">
        <f>VLOOKUP(E105,'LISTADO ATM'!$A$2:$C$895,3,0)</f>
        <v>DISTRITO NACIONAL</v>
      </c>
      <c r="B105" s="114" t="s">
        <v>2578</v>
      </c>
      <c r="C105" s="105">
        <v>44215.334780092591</v>
      </c>
      <c r="D105" s="104" t="s">
        <v>2189</v>
      </c>
      <c r="E105" s="100">
        <v>915</v>
      </c>
      <c r="F105" s="85" t="str">
        <f>VLOOKUP(E105,VIP!$A$2:$O11427,2,0)</f>
        <v>DRBR24F</v>
      </c>
      <c r="G105" s="99" t="str">
        <f>VLOOKUP(E105,'LISTADO ATM'!$A$2:$B$894,2,0)</f>
        <v xml:space="preserve">ATM Multicentro La Sirena Aut. Duarte </v>
      </c>
      <c r="H105" s="99" t="str">
        <f>VLOOKUP(E105,VIP!$A$2:$O16348,7,FALSE)</f>
        <v>Si</v>
      </c>
      <c r="I105" s="99" t="str">
        <f>VLOOKUP(E105,VIP!$A$2:$O8313,8,FALSE)</f>
        <v>Si</v>
      </c>
      <c r="J105" s="99" t="str">
        <f>VLOOKUP(E105,VIP!$A$2:$O8263,8,FALSE)</f>
        <v>Si</v>
      </c>
      <c r="K105" s="99" t="str">
        <f>VLOOKUP(E105,VIP!$A$2:$O11837,6,0)</f>
        <v>SI</v>
      </c>
      <c r="L105" s="108" t="s">
        <v>2228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DISTRITO NACIONAL</v>
      </c>
      <c r="B106" s="114" t="s">
        <v>2590</v>
      </c>
      <c r="C106" s="105">
        <v>44215.427777777775</v>
      </c>
      <c r="D106" s="104" t="s">
        <v>2189</v>
      </c>
      <c r="E106" s="100">
        <v>919</v>
      </c>
      <c r="F106" s="85" t="str">
        <f>VLOOKUP(E106,VIP!$A$2:$O11425,2,0)</f>
        <v>DRBR16F</v>
      </c>
      <c r="G106" s="99" t="str">
        <f>VLOOKUP(E106,'LISTADO ATM'!$A$2:$B$894,2,0)</f>
        <v xml:space="preserve">ATM S/M La Cadena Sarasota </v>
      </c>
      <c r="H106" s="99" t="str">
        <f>VLOOKUP(E106,VIP!$A$2:$O16346,7,FALSE)</f>
        <v>Si</v>
      </c>
      <c r="I106" s="99" t="str">
        <f>VLOOKUP(E106,VIP!$A$2:$O8311,8,FALSE)</f>
        <v>Si</v>
      </c>
      <c r="J106" s="99" t="str">
        <f>VLOOKUP(E106,VIP!$A$2:$O8261,8,FALSE)</f>
        <v>Si</v>
      </c>
      <c r="K106" s="99" t="str">
        <f>VLOOKUP(E106,VIP!$A$2:$O11835,6,0)</f>
        <v>SI</v>
      </c>
      <c r="L106" s="108" t="s">
        <v>2529</v>
      </c>
      <c r="M106" s="107" t="s">
        <v>2473</v>
      </c>
      <c r="N106" s="106" t="s">
        <v>2481</v>
      </c>
      <c r="O106" s="104" t="s">
        <v>2483</v>
      </c>
      <c r="P106" s="104" t="s">
        <v>2619</v>
      </c>
      <c r="Q106" s="107" t="s">
        <v>2529</v>
      </c>
    </row>
    <row r="107" spans="1:17" ht="18" x14ac:dyDescent="0.25">
      <c r="A107" s="85" t="str">
        <f>VLOOKUP(E107,'LISTADO ATM'!$A$2:$C$895,3,0)</f>
        <v>DISTRITO NACIONAL</v>
      </c>
      <c r="B107" s="114" t="s">
        <v>2524</v>
      </c>
      <c r="C107" s="105">
        <v>44214.477442129632</v>
      </c>
      <c r="D107" s="104" t="s">
        <v>2189</v>
      </c>
      <c r="E107" s="100">
        <v>935</v>
      </c>
      <c r="F107" s="85" t="str">
        <f>VLOOKUP(E107,VIP!$A$2:$O11417,2,0)</f>
        <v>DRBR16J</v>
      </c>
      <c r="G107" s="99" t="str">
        <f>VLOOKUP(E107,'LISTADO ATM'!$A$2:$B$894,2,0)</f>
        <v xml:space="preserve">ATM Oficina John F. Kennedy </v>
      </c>
      <c r="H107" s="99" t="str">
        <f>VLOOKUP(E107,VIP!$A$2:$O16338,7,FALSE)</f>
        <v>Si</v>
      </c>
      <c r="I107" s="99" t="str">
        <f>VLOOKUP(E107,VIP!$A$2:$O8303,8,FALSE)</f>
        <v>Si</v>
      </c>
      <c r="J107" s="99" t="str">
        <f>VLOOKUP(E107,VIP!$A$2:$O8253,8,FALSE)</f>
        <v>Si</v>
      </c>
      <c r="K107" s="99" t="str">
        <f>VLOOKUP(E107,VIP!$A$2:$O11827,6,0)</f>
        <v>SI</v>
      </c>
      <c r="L107" s="108" t="s">
        <v>2228</v>
      </c>
      <c r="M107" s="107" t="s">
        <v>2473</v>
      </c>
      <c r="N107" s="159" t="s">
        <v>2616</v>
      </c>
      <c r="O107" s="104" t="s">
        <v>2483</v>
      </c>
      <c r="P107" s="104"/>
      <c r="Q107" s="107" t="s">
        <v>2228</v>
      </c>
    </row>
    <row r="108" spans="1:17" ht="18" x14ac:dyDescent="0.25">
      <c r="A108" s="85" t="str">
        <f>VLOOKUP(E108,'LISTADO ATM'!$A$2:$C$895,3,0)</f>
        <v>NORTE</v>
      </c>
      <c r="B108" s="114" t="s">
        <v>2504</v>
      </c>
      <c r="C108" s="105">
        <v>44214.588275462964</v>
      </c>
      <c r="D108" s="104" t="s">
        <v>2190</v>
      </c>
      <c r="E108" s="100">
        <v>940</v>
      </c>
      <c r="F108" s="85" t="str">
        <f>VLOOKUP(E108,VIP!$A$2:$O11385,2,0)</f>
        <v>DRBR12C</v>
      </c>
      <c r="G108" s="99" t="str">
        <f>VLOOKUP(E108,'LISTADO ATM'!$A$2:$B$894,2,0)</f>
        <v xml:space="preserve">ATM Oficina El Portal (Santiago) </v>
      </c>
      <c r="H108" s="99" t="str">
        <f>VLOOKUP(E108,VIP!$A$2:$O16306,7,FALSE)</f>
        <v>Si</v>
      </c>
      <c r="I108" s="99" t="str">
        <f>VLOOKUP(E108,VIP!$A$2:$O8271,8,FALSE)</f>
        <v>Si</v>
      </c>
      <c r="J108" s="99" t="str">
        <f>VLOOKUP(E108,VIP!$A$2:$O8221,8,FALSE)</f>
        <v>Si</v>
      </c>
      <c r="K108" s="99" t="str">
        <f>VLOOKUP(E108,VIP!$A$2:$O11795,6,0)</f>
        <v>SI</v>
      </c>
      <c r="L108" s="108" t="s">
        <v>2228</v>
      </c>
      <c r="M108" s="107" t="s">
        <v>2473</v>
      </c>
      <c r="N108" s="106" t="s">
        <v>2481</v>
      </c>
      <c r="O108" s="104" t="s">
        <v>2491</v>
      </c>
      <c r="P108" s="104"/>
      <c r="Q108" s="107" t="s">
        <v>2228</v>
      </c>
    </row>
    <row r="109" spans="1:17" ht="18" x14ac:dyDescent="0.25">
      <c r="A109" s="85" t="str">
        <f>VLOOKUP(E109,'LISTADO ATM'!$A$2:$C$895,3,0)</f>
        <v>DISTRITO NACIONAL</v>
      </c>
      <c r="B109" s="114" t="s">
        <v>2506</v>
      </c>
      <c r="C109" s="105">
        <v>44214.584791666668</v>
      </c>
      <c r="D109" s="104" t="s">
        <v>2189</v>
      </c>
      <c r="E109" s="100">
        <v>943</v>
      </c>
      <c r="F109" s="85" t="str">
        <f>VLOOKUP(E109,VIP!$A$2:$O11387,2,0)</f>
        <v>DRBR16K</v>
      </c>
      <c r="G109" s="99" t="str">
        <f>VLOOKUP(E109,'LISTADO ATM'!$A$2:$B$894,2,0)</f>
        <v xml:space="preserve">ATM Oficina Tránsito Terreste </v>
      </c>
      <c r="H109" s="99" t="str">
        <f>VLOOKUP(E109,VIP!$A$2:$O16308,7,FALSE)</f>
        <v>Si</v>
      </c>
      <c r="I109" s="99" t="str">
        <f>VLOOKUP(E109,VIP!$A$2:$O8273,8,FALSE)</f>
        <v>Si</v>
      </c>
      <c r="J109" s="99" t="str">
        <f>VLOOKUP(E109,VIP!$A$2:$O8223,8,FALSE)</f>
        <v>Si</v>
      </c>
      <c r="K109" s="99" t="str">
        <f>VLOOKUP(E109,VIP!$A$2:$O11797,6,0)</f>
        <v>NO</v>
      </c>
      <c r="L109" s="108" t="s">
        <v>2228</v>
      </c>
      <c r="M109" s="107" t="s">
        <v>2473</v>
      </c>
      <c r="N109" s="106" t="s">
        <v>2481</v>
      </c>
      <c r="O109" s="104" t="s">
        <v>2483</v>
      </c>
      <c r="P109" s="104"/>
      <c r="Q109" s="107" t="s">
        <v>2228</v>
      </c>
    </row>
    <row r="110" spans="1:17" ht="18" x14ac:dyDescent="0.25">
      <c r="A110" s="85" t="str">
        <f>VLOOKUP(E110,'LISTADO ATM'!$A$2:$C$895,3,0)</f>
        <v>NORTE</v>
      </c>
      <c r="B110" s="114" t="s">
        <v>2557</v>
      </c>
      <c r="C110" s="105">
        <v>44214.831655092596</v>
      </c>
      <c r="D110" s="104" t="s">
        <v>2495</v>
      </c>
      <c r="E110" s="100">
        <v>944</v>
      </c>
      <c r="F110" s="85" t="str">
        <f>VLOOKUP(E110,VIP!$A$2:$O11405,2,0)</f>
        <v>DRBR944</v>
      </c>
      <c r="G110" s="99" t="str">
        <f>VLOOKUP(E110,'LISTADO ATM'!$A$2:$B$894,2,0)</f>
        <v xml:space="preserve">ATM UNP Mao </v>
      </c>
      <c r="H110" s="99" t="str">
        <f>VLOOKUP(E110,VIP!$A$2:$O16326,7,FALSE)</f>
        <v>Si</v>
      </c>
      <c r="I110" s="99" t="str">
        <f>VLOOKUP(E110,VIP!$A$2:$O8291,8,FALSE)</f>
        <v>Si</v>
      </c>
      <c r="J110" s="99" t="str">
        <f>VLOOKUP(E110,VIP!$A$2:$O8241,8,FALSE)</f>
        <v>Si</v>
      </c>
      <c r="K110" s="99" t="str">
        <f>VLOOKUP(E110,VIP!$A$2:$O11815,6,0)</f>
        <v>NO</v>
      </c>
      <c r="L110" s="108" t="s">
        <v>2430</v>
      </c>
      <c r="M110" s="107" t="s">
        <v>2473</v>
      </c>
      <c r="N110" s="106" t="s">
        <v>2481</v>
      </c>
      <c r="O110" s="104" t="s">
        <v>2496</v>
      </c>
      <c r="P110" s="104"/>
      <c r="Q110" s="107" t="s">
        <v>2430</v>
      </c>
    </row>
    <row r="111" spans="1:17" ht="18" x14ac:dyDescent="0.25">
      <c r="A111" s="85" t="str">
        <f>VLOOKUP(E111,'LISTADO ATM'!$A$2:$C$895,3,0)</f>
        <v>DISTRITO NACIONAL</v>
      </c>
      <c r="B111" s="114">
        <v>335765580</v>
      </c>
      <c r="C111" s="105">
        <v>44212.490428240744</v>
      </c>
      <c r="D111" s="104" t="s">
        <v>2495</v>
      </c>
      <c r="E111" s="100">
        <v>946</v>
      </c>
      <c r="F111" s="85" t="str">
        <f>VLOOKUP(E111,VIP!$A$2:$O11347,2,0)</f>
        <v>DRBR24R</v>
      </c>
      <c r="G111" s="99" t="str">
        <f>VLOOKUP(E111,'LISTADO ATM'!$A$2:$B$894,2,0)</f>
        <v xml:space="preserve">ATM Oficina Núñez de Cáceres I </v>
      </c>
      <c r="H111" s="99" t="str">
        <f>VLOOKUP(E111,VIP!$A$2:$O16268,7,FALSE)</f>
        <v>Si</v>
      </c>
      <c r="I111" s="99" t="str">
        <f>VLOOKUP(E111,VIP!$A$2:$O8233,8,FALSE)</f>
        <v>Si</v>
      </c>
      <c r="J111" s="99" t="str">
        <f>VLOOKUP(E111,VIP!$A$2:$O8183,8,FALSE)</f>
        <v>Si</v>
      </c>
      <c r="K111" s="99" t="str">
        <f>VLOOKUP(E111,VIP!$A$2:$O11757,6,0)</f>
        <v>NO</v>
      </c>
      <c r="L111" s="108" t="s">
        <v>2430</v>
      </c>
      <c r="M111" s="160" t="s">
        <v>2586</v>
      </c>
      <c r="N111" s="159" t="s">
        <v>2616</v>
      </c>
      <c r="O111" s="104" t="s">
        <v>2496</v>
      </c>
      <c r="P111" s="104"/>
      <c r="Q111" s="159">
        <v>44215.437754629631</v>
      </c>
    </row>
    <row r="112" spans="1:17" ht="18" x14ac:dyDescent="0.25">
      <c r="A112" s="85" t="str">
        <f>VLOOKUP(E112,'LISTADO ATM'!$A$2:$C$895,3,0)</f>
        <v>DISTRITO NACIONAL</v>
      </c>
      <c r="B112" s="114" t="s">
        <v>2532</v>
      </c>
      <c r="C112" s="105">
        <v>44214.644212962965</v>
      </c>
      <c r="D112" s="104" t="s">
        <v>2189</v>
      </c>
      <c r="E112" s="100">
        <v>951</v>
      </c>
      <c r="F112" s="85" t="str">
        <f>VLOOKUP(E112,VIP!$A$2:$O11389,2,0)</f>
        <v>DRBR203</v>
      </c>
      <c r="G112" s="99" t="str">
        <f>VLOOKUP(E112,'LISTADO ATM'!$A$2:$B$894,2,0)</f>
        <v xml:space="preserve">ATM Oficina Plaza Haché JFK </v>
      </c>
      <c r="H112" s="99" t="str">
        <f>VLOOKUP(E112,VIP!$A$2:$O16310,7,FALSE)</f>
        <v>Si</v>
      </c>
      <c r="I112" s="99" t="str">
        <f>VLOOKUP(E112,VIP!$A$2:$O8275,8,FALSE)</f>
        <v>Si</v>
      </c>
      <c r="J112" s="99" t="str">
        <f>VLOOKUP(E112,VIP!$A$2:$O8225,8,FALSE)</f>
        <v>Si</v>
      </c>
      <c r="K112" s="99" t="str">
        <f>VLOOKUP(E112,VIP!$A$2:$O11799,6,0)</f>
        <v>NO</v>
      </c>
      <c r="L112" s="108" t="s">
        <v>2228</v>
      </c>
      <c r="M112" s="107" t="s">
        <v>2473</v>
      </c>
      <c r="N112" s="106" t="s">
        <v>2481</v>
      </c>
      <c r="O112" s="104" t="s">
        <v>2483</v>
      </c>
      <c r="P112" s="104"/>
      <c r="Q112" s="107" t="s">
        <v>2228</v>
      </c>
    </row>
    <row r="113" spans="1:17" ht="18" x14ac:dyDescent="0.25">
      <c r="A113" s="85" t="str">
        <f>VLOOKUP(E113,'LISTADO ATM'!$A$2:$C$895,3,0)</f>
        <v>DISTRITO NACIONAL</v>
      </c>
      <c r="B113" s="114" t="s">
        <v>2577</v>
      </c>
      <c r="C113" s="105">
        <v>44215.335694444446</v>
      </c>
      <c r="D113" s="104" t="s">
        <v>2189</v>
      </c>
      <c r="E113" s="100">
        <v>953</v>
      </c>
      <c r="F113" s="85" t="str">
        <f>VLOOKUP(E113,VIP!$A$2:$O11426,2,0)</f>
        <v>DRBR01I</v>
      </c>
      <c r="G113" s="99" t="str">
        <f>VLOOKUP(E113,'LISTADO ATM'!$A$2:$B$894,2,0)</f>
        <v xml:space="preserve">ATM Estafeta Dirección General de Pasaportes/Migración </v>
      </c>
      <c r="H113" s="99" t="str">
        <f>VLOOKUP(E113,VIP!$A$2:$O16347,7,FALSE)</f>
        <v>Si</v>
      </c>
      <c r="I113" s="99" t="str">
        <f>VLOOKUP(E113,VIP!$A$2:$O8312,8,FALSE)</f>
        <v>Si</v>
      </c>
      <c r="J113" s="99" t="str">
        <f>VLOOKUP(E113,VIP!$A$2:$O8262,8,FALSE)</f>
        <v>Si</v>
      </c>
      <c r="K113" s="99" t="str">
        <f>VLOOKUP(E113,VIP!$A$2:$O11836,6,0)</f>
        <v>No</v>
      </c>
      <c r="L113" s="108" t="s">
        <v>2228</v>
      </c>
      <c r="M113" s="107" t="s">
        <v>2473</v>
      </c>
      <c r="N113" s="159" t="s">
        <v>2616</v>
      </c>
      <c r="O113" s="104" t="s">
        <v>2483</v>
      </c>
      <c r="P113" s="104"/>
      <c r="Q113" s="107" t="s">
        <v>2228</v>
      </c>
    </row>
    <row r="114" spans="1:17" ht="18" x14ac:dyDescent="0.25">
      <c r="A114" s="85" t="str">
        <f>VLOOKUP(E114,'LISTADO ATM'!$A$2:$C$895,3,0)</f>
        <v>DISTRITO NACIONAL</v>
      </c>
      <c r="B114" s="114">
        <v>335764689</v>
      </c>
      <c r="C114" s="105">
        <v>44211.47284722222</v>
      </c>
      <c r="D114" s="104" t="s">
        <v>2477</v>
      </c>
      <c r="E114" s="100">
        <v>958</v>
      </c>
      <c r="F114" s="85" t="str">
        <f>VLOOKUP(E114,VIP!$A$2:$O11363,2,0)</f>
        <v>DRBR958</v>
      </c>
      <c r="G114" s="99" t="str">
        <f>VLOOKUP(E114,'LISTADO ATM'!$A$2:$B$894,2,0)</f>
        <v xml:space="preserve">ATM Olé Aut. San Isidro </v>
      </c>
      <c r="H114" s="99" t="str">
        <f>VLOOKUP(E114,VIP!$A$2:$O16284,7,FALSE)</f>
        <v>Si</v>
      </c>
      <c r="I114" s="99" t="str">
        <f>VLOOKUP(E114,VIP!$A$2:$O8249,8,FALSE)</f>
        <v>Si</v>
      </c>
      <c r="J114" s="99" t="str">
        <f>VLOOKUP(E114,VIP!$A$2:$O8199,8,FALSE)</f>
        <v>Si</v>
      </c>
      <c r="K114" s="99" t="str">
        <f>VLOOKUP(E114,VIP!$A$2:$O11773,6,0)</f>
        <v>NO</v>
      </c>
      <c r="L114" s="108" t="s">
        <v>2430</v>
      </c>
      <c r="M114" s="107" t="s">
        <v>2473</v>
      </c>
      <c r="N114" s="106" t="s">
        <v>2481</v>
      </c>
      <c r="O114" s="104" t="s">
        <v>2482</v>
      </c>
      <c r="P114" s="104"/>
      <c r="Q114" s="107" t="s">
        <v>2430</v>
      </c>
    </row>
    <row r="115" spans="1:17" ht="18" x14ac:dyDescent="0.25">
      <c r="A115" s="85" t="str">
        <f>VLOOKUP(E115,'LISTADO ATM'!$A$2:$C$895,3,0)</f>
        <v>NORTE</v>
      </c>
      <c r="B115" s="114" t="s">
        <v>2569</v>
      </c>
      <c r="C115" s="105">
        <v>44215.017025462963</v>
      </c>
      <c r="D115" s="104" t="s">
        <v>2189</v>
      </c>
      <c r="E115" s="100">
        <v>964</v>
      </c>
      <c r="F115" s="85" t="str">
        <f>VLOOKUP(E115,VIP!$A$2:$O11423,2,0)</f>
        <v>DRBR964</v>
      </c>
      <c r="G115" s="99" t="str">
        <f>VLOOKUP(E115,'LISTADO ATM'!$A$2:$B$894,2,0)</f>
        <v>ATM Hotel Sunscape (Norte)</v>
      </c>
      <c r="H115" s="99" t="str">
        <f>VLOOKUP(E115,VIP!$A$2:$O16344,7,FALSE)</f>
        <v>Si</v>
      </c>
      <c r="I115" s="99" t="str">
        <f>VLOOKUP(E115,VIP!$A$2:$O8309,8,FALSE)</f>
        <v>Si</v>
      </c>
      <c r="J115" s="99" t="str">
        <f>VLOOKUP(E115,VIP!$A$2:$O8259,8,FALSE)</f>
        <v>Si</v>
      </c>
      <c r="K115" s="99" t="str">
        <f>VLOOKUP(E115,VIP!$A$2:$O11833,6,0)</f>
        <v>NO</v>
      </c>
      <c r="L115" s="108" t="s">
        <v>2254</v>
      </c>
      <c r="M115" s="160" t="s">
        <v>2586</v>
      </c>
      <c r="N115" s="106" t="s">
        <v>2481</v>
      </c>
      <c r="O115" s="104" t="s">
        <v>2483</v>
      </c>
      <c r="P115" s="104"/>
      <c r="Q115" s="159">
        <v>44215.433622685188</v>
      </c>
    </row>
    <row r="116" spans="1:17" ht="18" x14ac:dyDescent="0.25">
      <c r="A116" s="85" t="str">
        <f>VLOOKUP(E116,'LISTADO ATM'!$A$2:$C$895,3,0)</f>
        <v>DISTRITO NACIONAL</v>
      </c>
      <c r="B116" s="114" t="s">
        <v>2600</v>
      </c>
      <c r="C116" s="105">
        <v>44215.358703703707</v>
      </c>
      <c r="D116" s="104" t="s">
        <v>2189</v>
      </c>
      <c r="E116" s="100">
        <v>966</v>
      </c>
      <c r="F116" s="85" t="str">
        <f>VLOOKUP(E116,VIP!$A$2:$O11435,2,0)</f>
        <v>DRBR966</v>
      </c>
      <c r="G116" s="99" t="str">
        <f>VLOOKUP(E116,'LISTADO ATM'!$A$2:$B$894,2,0)</f>
        <v>ATM Centro Medico Real</v>
      </c>
      <c r="H116" s="99" t="str">
        <f>VLOOKUP(E116,VIP!$A$2:$O16356,7,FALSE)</f>
        <v>Si</v>
      </c>
      <c r="I116" s="99" t="str">
        <f>VLOOKUP(E116,VIP!$A$2:$O8321,8,FALSE)</f>
        <v>Si</v>
      </c>
      <c r="J116" s="99" t="str">
        <f>VLOOKUP(E116,VIP!$A$2:$O8271,8,FALSE)</f>
        <v>Si</v>
      </c>
      <c r="K116" s="99" t="str">
        <f>VLOOKUP(E116,VIP!$A$2:$O11845,6,0)</f>
        <v>NO</v>
      </c>
      <c r="L116" s="108" t="s">
        <v>2228</v>
      </c>
      <c r="M116" s="107" t="s">
        <v>2473</v>
      </c>
      <c r="N116" s="106" t="s">
        <v>2481</v>
      </c>
      <c r="O116" s="104" t="s">
        <v>2483</v>
      </c>
      <c r="P116" s="104"/>
      <c r="Q116" s="107" t="s">
        <v>2228</v>
      </c>
    </row>
    <row r="117" spans="1:17" ht="18" x14ac:dyDescent="0.25">
      <c r="A117" s="85" t="str">
        <f>VLOOKUP(E117,'LISTADO ATM'!$A$2:$C$895,3,0)</f>
        <v>SUR</v>
      </c>
      <c r="B117" s="114" t="s">
        <v>2525</v>
      </c>
      <c r="C117" s="105">
        <v>44214.468356481484</v>
      </c>
      <c r="D117" s="104" t="s">
        <v>2189</v>
      </c>
      <c r="E117" s="100">
        <v>984</v>
      </c>
      <c r="F117" s="85" t="str">
        <f>VLOOKUP(E117,VIP!$A$2:$O11419,2,0)</f>
        <v>DRBR984</v>
      </c>
      <c r="G117" s="99" t="str">
        <f>VLOOKUP(E117,'LISTADO ATM'!$A$2:$B$894,2,0)</f>
        <v xml:space="preserve">ATM Oficina Neiba II </v>
      </c>
      <c r="H117" s="99" t="str">
        <f>VLOOKUP(E117,VIP!$A$2:$O16340,7,FALSE)</f>
        <v>Si</v>
      </c>
      <c r="I117" s="99" t="str">
        <f>VLOOKUP(E117,VIP!$A$2:$O8305,8,FALSE)</f>
        <v>Si</v>
      </c>
      <c r="J117" s="99" t="str">
        <f>VLOOKUP(E117,VIP!$A$2:$O8255,8,FALSE)</f>
        <v>Si</v>
      </c>
      <c r="K117" s="99" t="str">
        <f>VLOOKUP(E117,VIP!$A$2:$O11829,6,0)</f>
        <v>NO</v>
      </c>
      <c r="L117" s="108" t="s">
        <v>2463</v>
      </c>
      <c r="M117" s="107" t="s">
        <v>2473</v>
      </c>
      <c r="N117" s="106" t="s">
        <v>2481</v>
      </c>
      <c r="O117" s="104" t="s">
        <v>2483</v>
      </c>
      <c r="P117" s="104"/>
      <c r="Q117" s="107" t="s">
        <v>2463</v>
      </c>
    </row>
    <row r="118" spans="1:17" ht="18" x14ac:dyDescent="0.25">
      <c r="A118" s="85" t="str">
        <f>VLOOKUP(E118,'LISTADO ATM'!$A$2:$C$895,3,0)</f>
        <v>DISTRITO NACIONAL</v>
      </c>
      <c r="B118" s="114" t="s">
        <v>2539</v>
      </c>
      <c r="C118" s="105">
        <v>44214.635196759256</v>
      </c>
      <c r="D118" s="104" t="s">
        <v>2189</v>
      </c>
      <c r="E118" s="100">
        <v>988</v>
      </c>
      <c r="F118" s="85" t="str">
        <f>VLOOKUP(E118,VIP!$A$2:$O11399,2,0)</f>
        <v>DRBR988</v>
      </c>
      <c r="G118" s="99" t="str">
        <f>VLOOKUP(E118,'LISTADO ATM'!$A$2:$B$894,2,0)</f>
        <v xml:space="preserve">ATM Estación Sigma 27 de Febrero </v>
      </c>
      <c r="H118" s="99" t="str">
        <f>VLOOKUP(E118,VIP!$A$2:$O16320,7,FALSE)</f>
        <v>Si</v>
      </c>
      <c r="I118" s="99" t="str">
        <f>VLOOKUP(E118,VIP!$A$2:$O8285,8,FALSE)</f>
        <v>Si</v>
      </c>
      <c r="J118" s="99" t="str">
        <f>VLOOKUP(E118,VIP!$A$2:$O8235,8,FALSE)</f>
        <v>Si</v>
      </c>
      <c r="K118" s="99" t="str">
        <f>VLOOKUP(E118,VIP!$A$2:$O11809,6,0)</f>
        <v>NO</v>
      </c>
      <c r="L118" s="108" t="s">
        <v>2254</v>
      </c>
      <c r="M118" s="107" t="s">
        <v>2473</v>
      </c>
      <c r="N118" s="159" t="s">
        <v>2616</v>
      </c>
      <c r="O118" s="104" t="s">
        <v>2483</v>
      </c>
      <c r="P118" s="104"/>
      <c r="Q118" s="107" t="s">
        <v>2254</v>
      </c>
    </row>
  </sheetData>
  <autoFilter ref="A4:Q118">
    <sortState ref="A5:Q118">
      <sortCondition ref="E4:E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9:B1048576 B1:B4">
    <cfRule type="duplicateValues" dxfId="186" priority="306979"/>
  </conditionalFormatting>
  <conditionalFormatting sqref="B119:B1048576">
    <cfRule type="duplicateValues" dxfId="185" priority="306983"/>
  </conditionalFormatting>
  <conditionalFormatting sqref="B119:B1048576 B1:B4">
    <cfRule type="duplicateValues" dxfId="184" priority="306986"/>
    <cfRule type="duplicateValues" dxfId="183" priority="306987"/>
    <cfRule type="duplicateValues" dxfId="182" priority="306988"/>
  </conditionalFormatting>
  <conditionalFormatting sqref="B119:B1048576 B1:B4">
    <cfRule type="duplicateValues" dxfId="181" priority="306998"/>
    <cfRule type="duplicateValues" dxfId="180" priority="306999"/>
  </conditionalFormatting>
  <conditionalFormatting sqref="B119:B1048576">
    <cfRule type="duplicateValues" dxfId="179" priority="307006"/>
    <cfRule type="duplicateValues" dxfId="178" priority="307007"/>
    <cfRule type="duplicateValues" dxfId="177" priority="307008"/>
  </conditionalFormatting>
  <conditionalFormatting sqref="B119:B1048576">
    <cfRule type="duplicateValues" dxfId="176" priority="1085"/>
  </conditionalFormatting>
  <conditionalFormatting sqref="E119:E1048576 E40:E61 E1:E4 E67:E70">
    <cfRule type="duplicateValues" dxfId="175" priority="939"/>
    <cfRule type="duplicateValues" dxfId="174" priority="940"/>
  </conditionalFormatting>
  <conditionalFormatting sqref="E119:E1048576 E40:E61 E67:E70">
    <cfRule type="duplicateValues" dxfId="173" priority="316203"/>
    <cfRule type="duplicateValues" dxfId="172" priority="316204"/>
  </conditionalFormatting>
  <conditionalFormatting sqref="E119:E1048576 E40:E61 E67:E70">
    <cfRule type="duplicateValues" dxfId="171" priority="316211"/>
  </conditionalFormatting>
  <conditionalFormatting sqref="E119:E1048576 E40:E61 E1:E4 E67:E70">
    <cfRule type="duplicateValues" dxfId="170" priority="316215"/>
    <cfRule type="duplicateValues" dxfId="169" priority="316216"/>
    <cfRule type="duplicateValues" dxfId="168" priority="316217"/>
  </conditionalFormatting>
  <conditionalFormatting sqref="E119:E1048576 E40:E61 E67:E70">
    <cfRule type="duplicateValues" dxfId="167" priority="316227"/>
    <cfRule type="duplicateValues" dxfId="166" priority="316228"/>
    <cfRule type="duplicateValues" dxfId="165" priority="316229"/>
  </conditionalFormatting>
  <conditionalFormatting sqref="E119:E1048576 E40:E61 E1:E4 E67:E70">
    <cfRule type="duplicateValues" dxfId="164" priority="316239"/>
  </conditionalFormatting>
  <conditionalFormatting sqref="E119:E1048576">
    <cfRule type="duplicateValues" dxfId="163" priority="532"/>
  </conditionalFormatting>
  <conditionalFormatting sqref="E119:E1048576">
    <cfRule type="duplicateValues" dxfId="162" priority="477"/>
    <cfRule type="duplicateValues" dxfId="161" priority="478"/>
  </conditionalFormatting>
  <conditionalFormatting sqref="E119:E1048576">
    <cfRule type="duplicateValues" dxfId="160" priority="434"/>
  </conditionalFormatting>
  <conditionalFormatting sqref="E119:E1048576">
    <cfRule type="duplicateValues" dxfId="159" priority="367"/>
  </conditionalFormatting>
  <conditionalFormatting sqref="B36:B39">
    <cfRule type="duplicateValues" dxfId="158" priority="286"/>
  </conditionalFormatting>
  <conditionalFormatting sqref="B36:B39">
    <cfRule type="duplicateValues" dxfId="157" priority="283"/>
    <cfRule type="duplicateValues" dxfId="156" priority="284"/>
    <cfRule type="duplicateValues" dxfId="155" priority="285"/>
  </conditionalFormatting>
  <conditionalFormatting sqref="B36:B39">
    <cfRule type="duplicateValues" dxfId="154" priority="281"/>
    <cfRule type="duplicateValues" dxfId="153" priority="282"/>
  </conditionalFormatting>
  <conditionalFormatting sqref="E119:E1048576 E1:E70">
    <cfRule type="duplicateValues" dxfId="152" priority="245"/>
  </conditionalFormatting>
  <conditionalFormatting sqref="B67:B70">
    <cfRule type="duplicateValues" dxfId="151" priority="244"/>
  </conditionalFormatting>
  <conditionalFormatting sqref="B67:B70">
    <cfRule type="duplicateValues" dxfId="150" priority="241"/>
    <cfRule type="duplicateValues" dxfId="149" priority="242"/>
    <cfRule type="duplicateValues" dxfId="148" priority="243"/>
  </conditionalFormatting>
  <conditionalFormatting sqref="B67:B70">
    <cfRule type="duplicateValues" dxfId="147" priority="239"/>
    <cfRule type="duplicateValues" dxfId="146" priority="240"/>
  </conditionalFormatting>
  <conditionalFormatting sqref="E67:E70">
    <cfRule type="duplicateValues" dxfId="145" priority="237"/>
    <cfRule type="duplicateValues" dxfId="144" priority="238"/>
  </conditionalFormatting>
  <conditionalFormatting sqref="E67:E70">
    <cfRule type="duplicateValues" dxfId="143" priority="235"/>
    <cfRule type="duplicateValues" dxfId="142" priority="236"/>
  </conditionalFormatting>
  <conditionalFormatting sqref="E67:E70">
    <cfRule type="duplicateValues" dxfId="141" priority="234"/>
  </conditionalFormatting>
  <conditionalFormatting sqref="E67:E70">
    <cfRule type="duplicateValues" dxfId="140" priority="231"/>
    <cfRule type="duplicateValues" dxfId="139" priority="232"/>
    <cfRule type="duplicateValues" dxfId="138" priority="233"/>
  </conditionalFormatting>
  <conditionalFormatting sqref="E67:E70">
    <cfRule type="duplicateValues" dxfId="137" priority="228"/>
    <cfRule type="duplicateValues" dxfId="136" priority="229"/>
    <cfRule type="duplicateValues" dxfId="135" priority="230"/>
  </conditionalFormatting>
  <conditionalFormatting sqref="E67:E70">
    <cfRule type="duplicateValues" dxfId="134" priority="227"/>
  </conditionalFormatting>
  <conditionalFormatting sqref="E67:E70">
    <cfRule type="duplicateValues" dxfId="133" priority="226"/>
  </conditionalFormatting>
  <conditionalFormatting sqref="E67:E70">
    <cfRule type="duplicateValues" dxfId="132" priority="224"/>
    <cfRule type="duplicateValues" dxfId="131" priority="225"/>
  </conditionalFormatting>
  <conditionalFormatting sqref="E67:E70">
    <cfRule type="duplicateValues" dxfId="130" priority="223"/>
  </conditionalFormatting>
  <conditionalFormatting sqref="E67:E70">
    <cfRule type="duplicateValues" dxfId="129" priority="222"/>
  </conditionalFormatting>
  <conditionalFormatting sqref="E67:E70">
    <cfRule type="duplicateValues" dxfId="128" priority="220"/>
    <cfRule type="duplicateValues" dxfId="127" priority="221"/>
  </conditionalFormatting>
  <conditionalFormatting sqref="E67:E70">
    <cfRule type="duplicateValues" dxfId="126" priority="219"/>
  </conditionalFormatting>
  <conditionalFormatting sqref="E67:E70">
    <cfRule type="duplicateValues" dxfId="125" priority="216"/>
    <cfRule type="duplicateValues" dxfId="124" priority="217"/>
    <cfRule type="duplicateValues" dxfId="123" priority="218"/>
  </conditionalFormatting>
  <conditionalFormatting sqref="E119:E1048576 E1:E77">
    <cfRule type="duplicateValues" dxfId="122" priority="153"/>
  </conditionalFormatting>
  <conditionalFormatting sqref="E71:E77">
    <cfRule type="duplicateValues" dxfId="121" priority="321452"/>
  </conditionalFormatting>
  <conditionalFormatting sqref="E71:E77">
    <cfRule type="duplicateValues" dxfId="120" priority="321454"/>
    <cfRule type="duplicateValues" dxfId="119" priority="321455"/>
  </conditionalFormatting>
  <conditionalFormatting sqref="E71:E77">
    <cfRule type="duplicateValues" dxfId="118" priority="321458"/>
    <cfRule type="duplicateValues" dxfId="117" priority="321459"/>
    <cfRule type="duplicateValues" dxfId="116" priority="321460"/>
    <cfRule type="duplicateValues" dxfId="115" priority="321461"/>
    <cfRule type="duplicateValues" dxfId="114" priority="321462"/>
    <cfRule type="duplicateValues" dxfId="113" priority="321463"/>
  </conditionalFormatting>
  <conditionalFormatting sqref="B71:B79">
    <cfRule type="duplicateValues" dxfId="112" priority="321470"/>
  </conditionalFormatting>
  <conditionalFormatting sqref="B71:B79">
    <cfRule type="duplicateValues" dxfId="111" priority="321472"/>
    <cfRule type="duplicateValues" dxfId="110" priority="321473"/>
    <cfRule type="duplicateValues" dxfId="109" priority="321474"/>
  </conditionalFormatting>
  <conditionalFormatting sqref="B71:B79">
    <cfRule type="duplicateValues" dxfId="108" priority="321478"/>
    <cfRule type="duplicateValues" dxfId="107" priority="321479"/>
  </conditionalFormatting>
  <conditionalFormatting sqref="B80:B82">
    <cfRule type="duplicateValues" dxfId="106" priority="322161"/>
  </conditionalFormatting>
  <conditionalFormatting sqref="B80:B82">
    <cfRule type="duplicateValues" dxfId="105" priority="322162"/>
    <cfRule type="duplicateValues" dxfId="104" priority="322163"/>
    <cfRule type="duplicateValues" dxfId="103" priority="322164"/>
  </conditionalFormatting>
  <conditionalFormatting sqref="B80:B82">
    <cfRule type="duplicateValues" dxfId="102" priority="322165"/>
    <cfRule type="duplicateValues" dxfId="101" priority="322166"/>
  </conditionalFormatting>
  <conditionalFormatting sqref="E78:E82">
    <cfRule type="duplicateValues" dxfId="100" priority="322167"/>
    <cfRule type="duplicateValues" dxfId="99" priority="322168"/>
  </conditionalFormatting>
  <conditionalFormatting sqref="E78:E82">
    <cfRule type="duplicateValues" dxfId="98" priority="322169"/>
  </conditionalFormatting>
  <conditionalFormatting sqref="E78:E82">
    <cfRule type="duplicateValues" dxfId="97" priority="322170"/>
    <cfRule type="duplicateValues" dxfId="96" priority="322171"/>
  </conditionalFormatting>
  <conditionalFormatting sqref="E78:E82">
    <cfRule type="duplicateValues" dxfId="95" priority="322172"/>
    <cfRule type="duplicateValues" dxfId="94" priority="322173"/>
    <cfRule type="duplicateValues" dxfId="93" priority="322174"/>
    <cfRule type="duplicateValues" dxfId="92" priority="322175"/>
    <cfRule type="duplicateValues" dxfId="91" priority="322176"/>
    <cfRule type="duplicateValues" dxfId="90" priority="322177"/>
  </conditionalFormatting>
  <conditionalFormatting sqref="B5:B35">
    <cfRule type="duplicateValues" dxfId="89" priority="322292"/>
  </conditionalFormatting>
  <conditionalFormatting sqref="B5:B35">
    <cfRule type="duplicateValues" dxfId="88" priority="322293"/>
    <cfRule type="duplicateValues" dxfId="87" priority="322294"/>
    <cfRule type="duplicateValues" dxfId="86" priority="322295"/>
  </conditionalFormatting>
  <conditionalFormatting sqref="B5:B35">
    <cfRule type="duplicateValues" dxfId="85" priority="322296"/>
    <cfRule type="duplicateValues" dxfId="84" priority="322297"/>
  </conditionalFormatting>
  <conditionalFormatting sqref="E5:E35">
    <cfRule type="duplicateValues" dxfId="83" priority="322298"/>
    <cfRule type="duplicateValues" dxfId="82" priority="322299"/>
  </conditionalFormatting>
  <conditionalFormatting sqref="E5:E35">
    <cfRule type="duplicateValues" dxfId="81" priority="322300"/>
  </conditionalFormatting>
  <conditionalFormatting sqref="E5:E35">
    <cfRule type="duplicateValues" dxfId="80" priority="322301"/>
    <cfRule type="duplicateValues" dxfId="79" priority="322302"/>
    <cfRule type="duplicateValues" dxfId="78" priority="322303"/>
  </conditionalFormatting>
  <conditionalFormatting sqref="E36:E61">
    <cfRule type="duplicateValues" dxfId="77" priority="322356"/>
    <cfRule type="duplicateValues" dxfId="76" priority="322357"/>
  </conditionalFormatting>
  <conditionalFormatting sqref="E36:E61">
    <cfRule type="duplicateValues" dxfId="75" priority="322360"/>
  </conditionalFormatting>
  <conditionalFormatting sqref="E36:E61">
    <cfRule type="duplicateValues" dxfId="74" priority="322362"/>
    <cfRule type="duplicateValues" dxfId="73" priority="322363"/>
    <cfRule type="duplicateValues" dxfId="72" priority="322364"/>
  </conditionalFormatting>
  <conditionalFormatting sqref="B40:B61">
    <cfRule type="duplicateValues" dxfId="71" priority="322368"/>
  </conditionalFormatting>
  <conditionalFormatting sqref="B40:B61">
    <cfRule type="duplicateValues" dxfId="70" priority="322370"/>
    <cfRule type="duplicateValues" dxfId="69" priority="322371"/>
    <cfRule type="duplicateValues" dxfId="68" priority="322372"/>
  </conditionalFormatting>
  <conditionalFormatting sqref="B40:B61">
    <cfRule type="duplicateValues" dxfId="67" priority="322376"/>
    <cfRule type="duplicateValues" dxfId="66" priority="322377"/>
  </conditionalFormatting>
  <conditionalFormatting sqref="B83:B95">
    <cfRule type="duplicateValues" dxfId="65" priority="54"/>
  </conditionalFormatting>
  <conditionalFormatting sqref="B83:B95">
    <cfRule type="duplicateValues" dxfId="64" priority="51"/>
    <cfRule type="duplicateValues" dxfId="63" priority="52"/>
    <cfRule type="duplicateValues" dxfId="62" priority="53"/>
  </conditionalFormatting>
  <conditionalFormatting sqref="B83:B95">
    <cfRule type="duplicateValues" dxfId="61" priority="49"/>
    <cfRule type="duplicateValues" dxfId="60" priority="50"/>
  </conditionalFormatting>
  <conditionalFormatting sqref="E83:E95">
    <cfRule type="duplicateValues" dxfId="59" priority="47"/>
    <cfRule type="duplicateValues" dxfId="58" priority="48"/>
  </conditionalFormatting>
  <conditionalFormatting sqref="E83:E95">
    <cfRule type="duplicateValues" dxfId="57" priority="46"/>
  </conditionalFormatting>
  <conditionalFormatting sqref="E83:E95">
    <cfRule type="duplicateValues" dxfId="56" priority="44"/>
    <cfRule type="duplicateValues" dxfId="55" priority="45"/>
  </conditionalFormatting>
  <conditionalFormatting sqref="E83:E95">
    <cfRule type="duplicateValues" dxfId="54" priority="38"/>
    <cfRule type="duplicateValues" dxfId="53" priority="39"/>
    <cfRule type="duplicateValues" dxfId="52" priority="40"/>
    <cfRule type="duplicateValues" dxfId="51" priority="41"/>
    <cfRule type="duplicateValues" dxfId="50" priority="42"/>
    <cfRule type="duplicateValues" dxfId="49" priority="43"/>
  </conditionalFormatting>
  <conditionalFormatting sqref="B96:B110">
    <cfRule type="duplicateValues" dxfId="48" priority="37"/>
  </conditionalFormatting>
  <conditionalFormatting sqref="B96:B110">
    <cfRule type="duplicateValues" dxfId="47" priority="34"/>
    <cfRule type="duplicateValues" dxfId="46" priority="35"/>
    <cfRule type="duplicateValues" dxfId="45" priority="36"/>
  </conditionalFormatting>
  <conditionalFormatting sqref="B96:B110">
    <cfRule type="duplicateValues" dxfId="44" priority="32"/>
    <cfRule type="duplicateValues" dxfId="43" priority="33"/>
  </conditionalFormatting>
  <conditionalFormatting sqref="E96:E110">
    <cfRule type="duplicateValues" dxfId="42" priority="30"/>
    <cfRule type="duplicateValues" dxfId="41" priority="31"/>
  </conditionalFormatting>
  <conditionalFormatting sqref="E96:E110">
    <cfRule type="duplicateValues" dxfId="40" priority="29"/>
  </conditionalFormatting>
  <conditionalFormatting sqref="E96:E110">
    <cfRule type="duplicateValues" dxfId="39" priority="27"/>
    <cfRule type="duplicateValues" dxfId="38" priority="28"/>
  </conditionalFormatting>
  <conditionalFormatting sqref="E96:E110">
    <cfRule type="duplicateValues" dxfId="37" priority="21"/>
    <cfRule type="duplicateValues" dxfId="36" priority="22"/>
    <cfRule type="duplicateValues" dxfId="35" priority="23"/>
    <cfRule type="duplicateValues" dxfId="34" priority="24"/>
    <cfRule type="duplicateValues" dxfId="33" priority="25"/>
    <cfRule type="duplicateValues" dxfId="32" priority="26"/>
  </conditionalFormatting>
  <conditionalFormatting sqref="E119:E1048576 E1:E110">
    <cfRule type="duplicateValues" dxfId="31" priority="20"/>
  </conditionalFormatting>
  <conditionalFormatting sqref="B111:B118">
    <cfRule type="duplicateValues" dxfId="30" priority="19"/>
  </conditionalFormatting>
  <conditionalFormatting sqref="B111:B118">
    <cfRule type="duplicateValues" dxfId="29" priority="16"/>
    <cfRule type="duplicateValues" dxfId="28" priority="17"/>
    <cfRule type="duplicateValues" dxfId="27" priority="18"/>
  </conditionalFormatting>
  <conditionalFormatting sqref="B111:B118">
    <cfRule type="duplicateValues" dxfId="26" priority="14"/>
    <cfRule type="duplicateValues" dxfId="25" priority="15"/>
  </conditionalFormatting>
  <conditionalFormatting sqref="E111:E118">
    <cfRule type="duplicateValues" dxfId="24" priority="12"/>
    <cfRule type="duplicateValues" dxfId="23" priority="13"/>
  </conditionalFormatting>
  <conditionalFormatting sqref="E111:E118">
    <cfRule type="duplicateValues" dxfId="22" priority="11"/>
  </conditionalFormatting>
  <conditionalFormatting sqref="E111:E118">
    <cfRule type="duplicateValues" dxfId="21" priority="9"/>
    <cfRule type="duplicateValues" dxfId="20" priority="10"/>
  </conditionalFormatting>
  <conditionalFormatting sqref="E111:E118">
    <cfRule type="duplicateValues" dxfId="19" priority="3"/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</conditionalFormatting>
  <conditionalFormatting sqref="E111:E118">
    <cfRule type="duplicateValues" dxfId="13" priority="2"/>
  </conditionalFormatting>
  <conditionalFormatting sqref="E62:E66">
    <cfRule type="duplicateValues" dxfId="12" priority="322472"/>
    <cfRule type="duplicateValues" dxfId="11" priority="322473"/>
  </conditionalFormatting>
  <conditionalFormatting sqref="E62:E66">
    <cfRule type="duplicateValues" dxfId="10" priority="322474"/>
  </conditionalFormatting>
  <conditionalFormatting sqref="E62:E66">
    <cfRule type="duplicateValues" dxfId="9" priority="322475"/>
    <cfRule type="duplicateValues" dxfId="8" priority="322476"/>
    <cfRule type="duplicateValues" dxfId="7" priority="322477"/>
  </conditionalFormatting>
  <conditionalFormatting sqref="B62:B66">
    <cfRule type="duplicateValues" dxfId="6" priority="322478"/>
  </conditionalFormatting>
  <conditionalFormatting sqref="B62:B66">
    <cfRule type="duplicateValues" dxfId="5" priority="322479"/>
    <cfRule type="duplicateValues" dxfId="4" priority="322480"/>
    <cfRule type="duplicateValues" dxfId="3" priority="322481"/>
  </conditionalFormatting>
  <conditionalFormatting sqref="B62:B66">
    <cfRule type="duplicateValues" dxfId="2" priority="322482"/>
    <cfRule type="duplicateValues" dxfId="1" priority="32248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36" zoomScale="80" zoomScaleNormal="80" workbookViewId="0">
      <selection activeCell="F46" sqref="F46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2556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2603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749</v>
      </c>
      <c r="C10" s="100" t="str">
        <f>VLOOKUP(B10,'[1]LISTADO ATM'!$A$2:$B$816,2,0)</f>
        <v xml:space="preserve">ATM Oficina Yaque </v>
      </c>
      <c r="D10" s="101" t="s">
        <v>2485</v>
      </c>
      <c r="E10" s="77">
        <v>335766770</v>
      </c>
    </row>
    <row r="11" spans="1:5" ht="18" x14ac:dyDescent="0.25">
      <c r="A11" s="100" t="str">
        <f>VLOOKUP(B11,'[1]LISTADO ATM'!$A$2:$C$817,3,0)</f>
        <v>DISTRITO NACIONAL</v>
      </c>
      <c r="B11" s="100">
        <v>551</v>
      </c>
      <c r="C11" s="100" t="str">
        <f>VLOOKUP(B11,'[1]LISTADO ATM'!$A$2:$B$816,2,0)</f>
        <v xml:space="preserve">ATM Oficina Padre Castellanos </v>
      </c>
      <c r="D11" s="101" t="s">
        <v>2485</v>
      </c>
      <c r="E11" s="77">
        <v>335767346</v>
      </c>
    </row>
    <row r="12" spans="1:5" ht="18" x14ac:dyDescent="0.25">
      <c r="A12" s="100" t="str">
        <f>VLOOKUP(B12,'[1]LISTADO ATM'!$A$2:$C$817,3,0)</f>
        <v>DISTRITO NACIONAL</v>
      </c>
      <c r="B12" s="100">
        <v>354</v>
      </c>
      <c r="C12" s="100" t="str">
        <f>VLOOKUP(B12,'[1]LISTADO ATM'!$A$2:$B$816,2,0)</f>
        <v xml:space="preserve">ATM Oficina Núñez de Cáceres II </v>
      </c>
      <c r="D12" s="101" t="s">
        <v>2485</v>
      </c>
      <c r="E12" s="77">
        <v>335765561</v>
      </c>
    </row>
    <row r="13" spans="1:5" ht="18" x14ac:dyDescent="0.25">
      <c r="A13" s="100" t="str">
        <f>VLOOKUP(B13,'[1]LISTADO ATM'!$A$2:$C$817,3,0)</f>
        <v>DISTRITO NACIONAL</v>
      </c>
      <c r="B13" s="100">
        <v>713</v>
      </c>
      <c r="C13" s="100" t="str">
        <f>VLOOKUP(B13,'[1]LISTADO ATM'!$A$2:$B$816,2,0)</f>
        <v xml:space="preserve">ATM Oficina Las Américas </v>
      </c>
      <c r="D13" s="101" t="s">
        <v>2485</v>
      </c>
      <c r="E13" s="77">
        <v>335766697</v>
      </c>
    </row>
    <row r="14" spans="1:5" ht="18" x14ac:dyDescent="0.25">
      <c r="A14" s="100" t="str">
        <f>VLOOKUP(B14,'[1]LISTADO ATM'!$A$2:$C$817,3,0)</f>
        <v>DISTRITO NACIONAL</v>
      </c>
      <c r="B14" s="100">
        <v>745</v>
      </c>
      <c r="C14" s="100" t="str">
        <f>VLOOKUP(B14,'[1]LISTADO ATM'!$A$2:$B$816,2,0)</f>
        <v xml:space="preserve">ATM Oficina Ave. Duarte </v>
      </c>
      <c r="D14" s="101" t="s">
        <v>2485</v>
      </c>
      <c r="E14" s="77">
        <v>335766799</v>
      </c>
    </row>
    <row r="15" spans="1:5" ht="18" x14ac:dyDescent="0.25">
      <c r="A15" s="117" t="str">
        <f>VLOOKUP(B15,'[1]LISTADO ATM'!$A$2:$C$817,3,0)</f>
        <v>DISTRITO NACIONAL</v>
      </c>
      <c r="B15" s="100">
        <v>946</v>
      </c>
      <c r="C15" s="117" t="str">
        <f>VLOOKUP(B15,'[1]LISTADO ATM'!$A$2:$B$816,2,0)</f>
        <v xml:space="preserve">ATM Oficina Núñez de Cáceres I </v>
      </c>
      <c r="D15" s="101" t="s">
        <v>2485</v>
      </c>
      <c r="E15" s="100">
        <v>335765580</v>
      </c>
    </row>
    <row r="16" spans="1:5" ht="18" x14ac:dyDescent="0.25">
      <c r="A16" s="100" t="e">
        <f>VLOOKUP(B16,'[1]LISTADO ATM'!$A$2:$C$817,3,0)</f>
        <v>#N/A</v>
      </c>
      <c r="B16" s="100"/>
      <c r="C16" s="100" t="e">
        <f>VLOOKUP(B16,'[1]LISTADO ATM'!$A$2:$B$816,2,0)</f>
        <v>#N/A</v>
      </c>
      <c r="D16" s="101" t="s">
        <v>2485</v>
      </c>
      <c r="E16" s="77"/>
    </row>
    <row r="17" spans="1:5" ht="18.75" thickBot="1" x14ac:dyDescent="0.3">
      <c r="A17" s="96" t="s">
        <v>2428</v>
      </c>
      <c r="B17" s="110">
        <f>COUNT(B10:B16)</f>
        <v>6</v>
      </c>
      <c r="C17" s="146"/>
      <c r="D17" s="147"/>
      <c r="E17" s="148"/>
    </row>
    <row r="18" spans="1:5" ht="15.75" thickBot="1" x14ac:dyDescent="0.3">
      <c r="B18" s="111"/>
    </row>
    <row r="19" spans="1:5" ht="18.75" thickBot="1" x14ac:dyDescent="0.3">
      <c r="A19" s="133" t="s">
        <v>2430</v>
      </c>
      <c r="B19" s="134"/>
      <c r="C19" s="134"/>
      <c r="D19" s="134"/>
      <c r="E19" s="135"/>
    </row>
    <row r="20" spans="1:5" ht="18" x14ac:dyDescent="0.25">
      <c r="A20" s="92" t="s">
        <v>15</v>
      </c>
      <c r="B20" s="92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958</v>
      </c>
      <c r="C21" s="100" t="str">
        <f>VLOOKUP(B21,'[1]LISTADO ATM'!$A$2:$B$816,2,0)</f>
        <v xml:space="preserve">ATM Olé Aut. San Isidro </v>
      </c>
      <c r="D21" s="102" t="s">
        <v>2455</v>
      </c>
      <c r="E21" s="77">
        <v>335764689</v>
      </c>
    </row>
    <row r="22" spans="1:5" ht="18" x14ac:dyDescent="0.25">
      <c r="A22" s="100" t="str">
        <f>VLOOKUP(B22,'[1]LISTADO ATM'!$A$2:$C$817,3,0)</f>
        <v>DISTRITO NACIONAL</v>
      </c>
      <c r="B22" s="100">
        <v>377</v>
      </c>
      <c r="C22" s="100" t="str">
        <f>VLOOKUP(B22,'[1]LISTADO ATM'!$A$2:$B$816,2,0)</f>
        <v>ATM Estación del Metro Eduardo Brito</v>
      </c>
      <c r="D22" s="102" t="s">
        <v>2455</v>
      </c>
      <c r="E22" s="77">
        <v>335765374</v>
      </c>
    </row>
    <row r="23" spans="1:5" ht="18" x14ac:dyDescent="0.25">
      <c r="A23" s="100" t="str">
        <f>VLOOKUP(B23,'[1]LISTADO ATM'!$A$2:$C$817,3,0)</f>
        <v>NORTE</v>
      </c>
      <c r="B23" s="100">
        <v>778</v>
      </c>
      <c r="C23" s="100" t="str">
        <f>VLOOKUP(B23,'[1]LISTADO ATM'!$A$2:$B$816,2,0)</f>
        <v xml:space="preserve">ATM Oficina Esperanza (Mao) </v>
      </c>
      <c r="D23" s="102" t="s">
        <v>2455</v>
      </c>
      <c r="E23" s="77">
        <v>335765723</v>
      </c>
    </row>
    <row r="24" spans="1:5" ht="18" x14ac:dyDescent="0.25">
      <c r="A24" s="100" t="str">
        <f>VLOOKUP(B24,'[1]LISTADO ATM'!$A$2:$C$817,3,0)</f>
        <v>NORTE</v>
      </c>
      <c r="B24" s="100">
        <v>599</v>
      </c>
      <c r="C24" s="100" t="str">
        <f>VLOOKUP(B24,'[1]LISTADO ATM'!$A$2:$B$816,2,0)</f>
        <v xml:space="preserve">ATM Oficina Plaza Internacional (Santiago) </v>
      </c>
      <c r="D24" s="118" t="s">
        <v>2455</v>
      </c>
      <c r="E24" s="77">
        <v>335766467</v>
      </c>
    </row>
    <row r="25" spans="1:5" ht="18" x14ac:dyDescent="0.25">
      <c r="A25" s="100" t="str">
        <f>VLOOKUP(B25,'[1]LISTADO ATM'!$A$2:$C$817,3,0)</f>
        <v>NORTE</v>
      </c>
      <c r="B25" s="100">
        <v>119</v>
      </c>
      <c r="C25" s="100" t="str">
        <f>VLOOKUP(B25,'[1]LISTADO ATM'!$A$2:$B$816,2,0)</f>
        <v>ATM Oficina La Barranquita</v>
      </c>
      <c r="D25" s="118" t="s">
        <v>2455</v>
      </c>
      <c r="E25" s="77">
        <v>335766482</v>
      </c>
    </row>
    <row r="26" spans="1:5" ht="18" x14ac:dyDescent="0.25">
      <c r="A26" s="100" t="str">
        <f>VLOOKUP(B26,'[1]LISTADO ATM'!$A$2:$C$817,3,0)</f>
        <v>DISTRITO NACIONAL</v>
      </c>
      <c r="B26" s="100">
        <v>527</v>
      </c>
      <c r="C26" s="100" t="str">
        <f>VLOOKUP(B26,'[1]LISTADO ATM'!$A$2:$B$816,2,0)</f>
        <v>ATM Oficina Zona Oriental II</v>
      </c>
      <c r="D26" s="118" t="s">
        <v>2455</v>
      </c>
      <c r="E26" s="77">
        <v>335766505</v>
      </c>
    </row>
    <row r="27" spans="1:5" ht="18" x14ac:dyDescent="0.25">
      <c r="A27" s="100" t="str">
        <f>VLOOKUP(B27,'[1]LISTADO ATM'!$A$2:$C$817,3,0)</f>
        <v>DISTRITO NACIONAL</v>
      </c>
      <c r="B27" s="100">
        <v>409</v>
      </c>
      <c r="C27" s="100" t="str">
        <f>VLOOKUP(B27,'[1]LISTADO ATM'!$A$2:$B$816,2,0)</f>
        <v xml:space="preserve">ATM Oficina Las Palmas de Herrera I </v>
      </c>
      <c r="D27" s="118" t="s">
        <v>2455</v>
      </c>
      <c r="E27" s="77">
        <v>335766621</v>
      </c>
    </row>
    <row r="28" spans="1:5" ht="18" x14ac:dyDescent="0.25">
      <c r="A28" s="100" t="str">
        <f>VLOOKUP(B28,'[1]LISTADO ATM'!$A$2:$C$817,3,0)</f>
        <v>ESTE</v>
      </c>
      <c r="B28" s="100">
        <v>480</v>
      </c>
      <c r="C28" s="100" t="str">
        <f>VLOOKUP(B28,'[1]LISTADO ATM'!$A$2:$B$816,2,0)</f>
        <v>ATM UNP Farmaconal Higuey</v>
      </c>
      <c r="D28" s="118" t="s">
        <v>2455</v>
      </c>
      <c r="E28" s="77">
        <v>335766625</v>
      </c>
    </row>
    <row r="29" spans="1:5" ht="18" x14ac:dyDescent="0.25">
      <c r="A29" s="100" t="str">
        <f>VLOOKUP(B29,'[1]LISTADO ATM'!$A$2:$C$817,3,0)</f>
        <v>DISTRITO NACIONAL</v>
      </c>
      <c r="B29" s="100">
        <v>696</v>
      </c>
      <c r="C29" s="100" t="str">
        <f>VLOOKUP(B29,'[1]LISTADO ATM'!$A$2:$B$816,2,0)</f>
        <v>ATM Olé Jacobo Majluta</v>
      </c>
      <c r="D29" s="118" t="s">
        <v>2455</v>
      </c>
      <c r="E29" s="77">
        <v>335766758</v>
      </c>
    </row>
    <row r="30" spans="1:5" ht="18" x14ac:dyDescent="0.25">
      <c r="A30" s="100" t="str">
        <f>VLOOKUP(B30,'[1]LISTADO ATM'!$A$2:$C$817,3,0)</f>
        <v>DISTRITO NACIONAL</v>
      </c>
      <c r="B30" s="100">
        <v>574</v>
      </c>
      <c r="C30" s="100" t="str">
        <f>VLOOKUP(B30,'[1]LISTADO ATM'!$A$2:$B$816,2,0)</f>
        <v xml:space="preserve">ATM Club Obras Públicas </v>
      </c>
      <c r="D30" s="118" t="s">
        <v>2455</v>
      </c>
      <c r="E30" s="77">
        <v>335766787</v>
      </c>
    </row>
    <row r="31" spans="1:5" ht="18" x14ac:dyDescent="0.25">
      <c r="A31" s="100" t="str">
        <f>VLOOKUP(B31,'[1]LISTADO ATM'!$A$2:$C$817,3,0)</f>
        <v>ESTE</v>
      </c>
      <c r="B31" s="100">
        <v>612</v>
      </c>
      <c r="C31" s="100" t="str">
        <f>VLOOKUP(B31,'[1]LISTADO ATM'!$A$2:$B$816,2,0)</f>
        <v xml:space="preserve">ATM Plaza Orense (La Romana) </v>
      </c>
      <c r="D31" s="118" t="s">
        <v>2455</v>
      </c>
      <c r="E31" s="77">
        <v>335766850</v>
      </c>
    </row>
    <row r="32" spans="1:5" ht="18" x14ac:dyDescent="0.25">
      <c r="A32" s="100" t="str">
        <f>VLOOKUP(B32,'[1]LISTADO ATM'!$A$2:$C$817,3,0)</f>
        <v>DISTRITO NACIONAL</v>
      </c>
      <c r="B32" s="100">
        <v>422</v>
      </c>
      <c r="C32" s="100" t="str">
        <f>VLOOKUP(B32,'[1]LISTADO ATM'!$A$2:$B$816,2,0)</f>
        <v xml:space="preserve">ATM Olé Manoguayabo </v>
      </c>
      <c r="D32" s="118" t="s">
        <v>2455</v>
      </c>
      <c r="E32" s="77">
        <v>335766879</v>
      </c>
    </row>
    <row r="33" spans="1:5" ht="18" x14ac:dyDescent="0.25">
      <c r="A33" s="100" t="e">
        <f>VLOOKUP(B33,'[1]LISTADO ATM'!$A$2:$C$817,3,0)</f>
        <v>#N/A</v>
      </c>
      <c r="B33" s="100">
        <v>497</v>
      </c>
      <c r="C33" s="100" t="e">
        <f>VLOOKUP(B33,'[1]LISTADO ATM'!$A$2:$B$816,2,0)</f>
        <v>#N/A</v>
      </c>
      <c r="D33" s="118" t="s">
        <v>2455</v>
      </c>
      <c r="E33" s="77">
        <v>335766439</v>
      </c>
    </row>
    <row r="34" spans="1:5" ht="18" x14ac:dyDescent="0.25">
      <c r="A34" s="100" t="str">
        <f>VLOOKUP(B34,'[1]LISTADO ATM'!$A$2:$C$817,3,0)</f>
        <v>DISTRITO NACIONAL</v>
      </c>
      <c r="B34" s="100">
        <v>160</v>
      </c>
      <c r="C34" s="100" t="str">
        <f>VLOOKUP(B34,'[1]LISTADO ATM'!$A$2:$B$816,2,0)</f>
        <v xml:space="preserve">ATM Oficina Herrera </v>
      </c>
      <c r="D34" s="118" t="s">
        <v>2455</v>
      </c>
      <c r="E34" s="77">
        <v>335767143</v>
      </c>
    </row>
    <row r="35" spans="1:5" ht="18" x14ac:dyDescent="0.25">
      <c r="A35" s="100" t="str">
        <f>VLOOKUP(B35,'[1]LISTADO ATM'!$A$2:$C$817,3,0)</f>
        <v>NORTE</v>
      </c>
      <c r="B35" s="100">
        <v>645</v>
      </c>
      <c r="C35" s="100" t="str">
        <f>VLOOKUP(B35,'[1]LISTADO ATM'!$A$2:$B$816,2,0)</f>
        <v xml:space="preserve">ATM UNP Cabrera </v>
      </c>
      <c r="D35" s="118" t="s">
        <v>2455</v>
      </c>
      <c r="E35" s="77" t="s">
        <v>2571</v>
      </c>
    </row>
    <row r="36" spans="1:5" ht="18" x14ac:dyDescent="0.25">
      <c r="A36" s="100" t="str">
        <f>VLOOKUP(B36,'[1]LISTADO ATM'!$A$2:$C$817,3,0)</f>
        <v>DISTRITO NACIONAL</v>
      </c>
      <c r="B36" s="100">
        <v>697</v>
      </c>
      <c r="C36" s="100" t="str">
        <f>VLOOKUP(B36,'[1]LISTADO ATM'!$A$2:$B$816,2,0)</f>
        <v>ATM Hipermercado Olé Ciudad Juan Bosch</v>
      </c>
      <c r="D36" s="118" t="s">
        <v>2455</v>
      </c>
      <c r="E36" s="77">
        <v>335767148</v>
      </c>
    </row>
    <row r="37" spans="1:5" ht="18" x14ac:dyDescent="0.25">
      <c r="A37" s="100" t="str">
        <f>VLOOKUP(B37,'[1]LISTADO ATM'!$A$2:$C$817,3,0)</f>
        <v>NORTE</v>
      </c>
      <c r="B37" s="100">
        <v>944</v>
      </c>
      <c r="C37" s="100" t="str">
        <f>VLOOKUP(B37,'[1]LISTADO ATM'!$A$2:$B$816,2,0)</f>
        <v xml:space="preserve">ATM UNP Mao </v>
      </c>
      <c r="D37" s="118" t="s">
        <v>2455</v>
      </c>
      <c r="E37" s="77">
        <v>335767151</v>
      </c>
    </row>
    <row r="38" spans="1:5" ht="18" x14ac:dyDescent="0.25">
      <c r="A38" s="100" t="str">
        <f>VLOOKUP(B38,'[1]LISTADO ATM'!$A$2:$C$817,3,0)</f>
        <v>NORTE</v>
      </c>
      <c r="B38" s="100">
        <v>895</v>
      </c>
      <c r="C38" s="100" t="str">
        <f>VLOOKUP(B38,'[1]LISTADO ATM'!$A$2:$B$816,2,0)</f>
        <v xml:space="preserve">ATM S/M Bravo (Santiago) </v>
      </c>
      <c r="D38" s="118" t="s">
        <v>2455</v>
      </c>
      <c r="E38" s="77">
        <v>335765559</v>
      </c>
    </row>
    <row r="39" spans="1:5" ht="18" x14ac:dyDescent="0.25">
      <c r="A39" s="100" t="str">
        <f>VLOOKUP(B39,'[1]LISTADO ATM'!$A$2:$C$817,3,0)</f>
        <v>NORTE</v>
      </c>
      <c r="B39" s="100">
        <v>796</v>
      </c>
      <c r="C39" s="100" t="str">
        <f>VLOOKUP(B39,'[1]LISTADO ATM'!$A$2:$B$816,2,0)</f>
        <v xml:space="preserve">ATM Oficina Plaza Ventura (Nagua) </v>
      </c>
      <c r="D39" s="118" t="s">
        <v>2455</v>
      </c>
      <c r="E39" s="77">
        <v>335767317</v>
      </c>
    </row>
    <row r="40" spans="1:5" ht="18" x14ac:dyDescent="0.25">
      <c r="A40" s="100" t="str">
        <f>VLOOKUP(B40,'[1]LISTADO ATM'!$A$2:$C$817,3,0)</f>
        <v>DISTRITO NACIONAL</v>
      </c>
      <c r="B40" s="100">
        <v>525</v>
      </c>
      <c r="C40" s="100" t="str">
        <f>VLOOKUP(B40,'[1]LISTADO ATM'!$A$2:$B$816,2,0)</f>
        <v>ATM S/M Bravo Las Americas</v>
      </c>
      <c r="D40" s="118" t="s">
        <v>2455</v>
      </c>
      <c r="E40" s="77">
        <v>335767501</v>
      </c>
    </row>
    <row r="41" spans="1:5" ht="18" x14ac:dyDescent="0.25">
      <c r="A41" s="100" t="str">
        <f>VLOOKUP(B41,'[1]LISTADO ATM'!$A$2:$C$817,3,0)</f>
        <v>DISTRITO NACIONAL</v>
      </c>
      <c r="B41" s="100">
        <v>378</v>
      </c>
      <c r="C41" s="100" t="str">
        <f>VLOOKUP(B41,'[1]LISTADO ATM'!$A$2:$B$816,2,0)</f>
        <v>ATM UNP Villa Flores</v>
      </c>
      <c r="D41" s="118" t="s">
        <v>2455</v>
      </c>
      <c r="E41" s="77">
        <v>335767537</v>
      </c>
    </row>
    <row r="42" spans="1:5" ht="18" x14ac:dyDescent="0.25">
      <c r="A42" s="100" t="e">
        <f>VLOOKUP(B42,'[1]LISTADO ATM'!$A$2:$C$817,3,0)</f>
        <v>#N/A</v>
      </c>
      <c r="B42" s="100"/>
      <c r="C42" s="100" t="e">
        <f>VLOOKUP(B42,'[1]LISTADO ATM'!$A$2:$B$816,2,0)</f>
        <v>#N/A</v>
      </c>
      <c r="D42" s="118"/>
      <c r="E42" s="77"/>
    </row>
    <row r="43" spans="1:5" ht="18" x14ac:dyDescent="0.25">
      <c r="A43" s="119" t="s">
        <v>2428</v>
      </c>
      <c r="B43" s="120">
        <f>COUNT(B21:B42)</f>
        <v>21</v>
      </c>
      <c r="C43" s="121"/>
      <c r="D43" s="121"/>
      <c r="E43" s="121"/>
    </row>
    <row r="44" spans="1:5" ht="15.75" thickBot="1" x14ac:dyDescent="0.3">
      <c r="B44" s="111"/>
    </row>
    <row r="45" spans="1:5" ht="18.75" thickBot="1" x14ac:dyDescent="0.3">
      <c r="A45" s="133" t="s">
        <v>2431</v>
      </c>
      <c r="B45" s="134"/>
      <c r="C45" s="134"/>
      <c r="D45" s="134"/>
      <c r="E45" s="135"/>
    </row>
    <row r="46" spans="1:5" ht="18" x14ac:dyDescent="0.25">
      <c r="A46" s="92" t="s">
        <v>15</v>
      </c>
      <c r="B46" s="92" t="s">
        <v>2426</v>
      </c>
      <c r="C46" s="93" t="s">
        <v>46</v>
      </c>
      <c r="D46" s="93" t="s">
        <v>2433</v>
      </c>
      <c r="E46" s="93" t="s">
        <v>2427</v>
      </c>
    </row>
    <row r="47" spans="1:5" ht="18" x14ac:dyDescent="0.25">
      <c r="A47" s="100" t="str">
        <f>VLOOKUP(B47,'[1]LISTADO ATM'!$A$2:$C$817,3,0)</f>
        <v>DISTRITO NACIONAL</v>
      </c>
      <c r="B47" s="100">
        <v>298</v>
      </c>
      <c r="C47" s="100" t="str">
        <f>VLOOKUP(B47,'[1]LISTADO ATM'!$A$2:$B$816,2,0)</f>
        <v xml:space="preserve">ATM S/M Aprezio Engombe </v>
      </c>
      <c r="D47" s="100" t="s">
        <v>2459</v>
      </c>
      <c r="E47" s="77">
        <v>335765682</v>
      </c>
    </row>
    <row r="48" spans="1:5" ht="18" x14ac:dyDescent="0.25">
      <c r="A48" s="100" t="str">
        <f>VLOOKUP(B48,'[1]LISTADO ATM'!$A$2:$C$817,3,0)</f>
        <v>NORTE</v>
      </c>
      <c r="B48" s="100">
        <v>383</v>
      </c>
      <c r="C48" s="100" t="str">
        <f>VLOOKUP(B48,'[1]LISTADO ATM'!$A$2:$B$816,2,0)</f>
        <v>ATM S/M Daniel (Dajabón)</v>
      </c>
      <c r="D48" s="100" t="s">
        <v>2459</v>
      </c>
      <c r="E48" s="77">
        <v>335765699</v>
      </c>
    </row>
    <row r="49" spans="1:5" ht="18" x14ac:dyDescent="0.25">
      <c r="A49" s="100" t="str">
        <f>VLOOKUP(B49,'[1]LISTADO ATM'!$A$2:$C$817,3,0)</f>
        <v>DISTRITO NACIONAL</v>
      </c>
      <c r="B49" s="100">
        <v>908</v>
      </c>
      <c r="C49" s="100" t="str">
        <f>VLOOKUP(B49,'[1]LISTADO ATM'!$A$2:$B$816,2,0)</f>
        <v xml:space="preserve">ATM Oficina Plaza Botánika </v>
      </c>
      <c r="D49" s="100" t="s">
        <v>2459</v>
      </c>
      <c r="E49" s="77">
        <v>335766310</v>
      </c>
    </row>
    <row r="50" spans="1:5" ht="18" x14ac:dyDescent="0.25">
      <c r="A50" s="100" t="str">
        <f>VLOOKUP(B50,'[1]LISTADO ATM'!$A$2:$C$817,3,0)</f>
        <v>DISTRITO NACIONAL</v>
      </c>
      <c r="B50" s="100">
        <v>580</v>
      </c>
      <c r="C50" s="100" t="str">
        <f>VLOOKUP(B50,'[1]LISTADO ATM'!$A$2:$B$816,2,0)</f>
        <v xml:space="preserve">ATM Edificio Propagas </v>
      </c>
      <c r="D50" s="100" t="s">
        <v>2459</v>
      </c>
      <c r="E50" s="77">
        <v>335766739</v>
      </c>
    </row>
    <row r="51" spans="1:5" ht="18" x14ac:dyDescent="0.25">
      <c r="A51" s="100" t="str">
        <f>VLOOKUP(B51,'[1]LISTADO ATM'!$A$2:$C$817,3,0)</f>
        <v>DISTRITO NACIONAL</v>
      </c>
      <c r="B51" s="100">
        <v>642</v>
      </c>
      <c r="C51" s="100" t="str">
        <f>VLOOKUP(B51,'[1]LISTADO ATM'!$A$2:$B$816,2,0)</f>
        <v xml:space="preserve">ATM OMSA Sto. Dgo. </v>
      </c>
      <c r="D51" s="100" t="s">
        <v>2459</v>
      </c>
      <c r="E51" s="77">
        <v>335766867</v>
      </c>
    </row>
    <row r="52" spans="1:5" ht="18" x14ac:dyDescent="0.25">
      <c r="A52" s="100" t="str">
        <f>VLOOKUP(B52,'[1]LISTADO ATM'!$A$2:$C$817,3,0)</f>
        <v>NORTE</v>
      </c>
      <c r="B52" s="100">
        <v>888</v>
      </c>
      <c r="C52" s="100" t="str">
        <f>VLOOKUP(B52,'[1]LISTADO ATM'!$A$2:$B$816,2,0)</f>
        <v>ATM Oficina galeria 56 II (SFM)</v>
      </c>
      <c r="D52" s="100" t="s">
        <v>2459</v>
      </c>
      <c r="E52" s="77">
        <v>335767149</v>
      </c>
    </row>
    <row r="53" spans="1:5" ht="18" x14ac:dyDescent="0.25">
      <c r="A53" s="100" t="str">
        <f>VLOOKUP(B53,'[1]LISTADO ATM'!$A$2:$C$817,3,0)</f>
        <v>NORTE</v>
      </c>
      <c r="B53" s="100">
        <v>853</v>
      </c>
      <c r="C53" s="116" t="str">
        <f>VLOOKUP(B53,'[1]LISTADO ATM'!$A$2:$B$816,2,0)</f>
        <v xml:space="preserve">ATM Inversiones JF Group (Shell Canabacoa) </v>
      </c>
      <c r="D53" s="100" t="s">
        <v>2459</v>
      </c>
      <c r="E53" s="77">
        <v>335767360</v>
      </c>
    </row>
    <row r="54" spans="1:5" ht="18" x14ac:dyDescent="0.25">
      <c r="A54" s="100" t="str">
        <f>VLOOKUP(B54,'[1]LISTADO ATM'!$A$2:$C$817,3,0)</f>
        <v>NORTE</v>
      </c>
      <c r="B54" s="100">
        <v>501</v>
      </c>
      <c r="C54" s="116" t="str">
        <f>VLOOKUP(B54,'[1]LISTADO ATM'!$A$2:$B$816,2,0)</f>
        <v xml:space="preserve">ATM UNP La Canela </v>
      </c>
      <c r="D54" s="100" t="s">
        <v>2459</v>
      </c>
      <c r="E54" s="77">
        <v>335767410</v>
      </c>
    </row>
    <row r="55" spans="1:5" ht="18.75" thickBot="1" x14ac:dyDescent="0.3">
      <c r="A55" s="96" t="s">
        <v>2428</v>
      </c>
      <c r="B55" s="110">
        <f>COUNT(B47:B54)</f>
        <v>8</v>
      </c>
      <c r="C55" s="94"/>
      <c r="D55" s="94"/>
      <c r="E55" s="95"/>
    </row>
    <row r="56" spans="1:5" ht="15.75" thickBot="1" x14ac:dyDescent="0.3">
      <c r="B56" s="111"/>
    </row>
    <row r="57" spans="1:5" ht="18.75" thickBot="1" x14ac:dyDescent="0.3">
      <c r="A57" s="136" t="s">
        <v>2429</v>
      </c>
      <c r="B57" s="137"/>
    </row>
    <row r="58" spans="1:5" ht="18.75" thickBot="1" x14ac:dyDescent="0.3">
      <c r="A58" s="138">
        <f>+B43+B55</f>
        <v>29</v>
      </c>
      <c r="B58" s="139"/>
    </row>
    <row r="59" spans="1:5" ht="15.75" thickBot="1" x14ac:dyDescent="0.3">
      <c r="B59" s="111"/>
    </row>
    <row r="60" spans="1:5" ht="18.75" thickBot="1" x14ac:dyDescent="0.3">
      <c r="A60" s="133" t="s">
        <v>2432</v>
      </c>
      <c r="B60" s="134"/>
      <c r="C60" s="134"/>
      <c r="D60" s="134"/>
      <c r="E60" s="135"/>
    </row>
    <row r="61" spans="1:5" ht="18" x14ac:dyDescent="0.25">
      <c r="A61" s="92" t="s">
        <v>15</v>
      </c>
      <c r="B61" s="92" t="s">
        <v>2426</v>
      </c>
      <c r="C61" s="97" t="s">
        <v>46</v>
      </c>
      <c r="D61" s="131" t="s">
        <v>2433</v>
      </c>
      <c r="E61" s="132"/>
    </row>
    <row r="62" spans="1:5" ht="18" x14ac:dyDescent="0.25">
      <c r="A62" s="100" t="str">
        <f>VLOOKUP(B62,'[1]LISTADO ATM'!$A$2:$C$817,3,0)</f>
        <v>SUR</v>
      </c>
      <c r="B62" s="100">
        <v>44</v>
      </c>
      <c r="C62" s="116" t="str">
        <f>VLOOKUP(B62,'[1]LISTADO ATM'!$A$2:$B$816,2,0)</f>
        <v xml:space="preserve">ATM Oficina Pedernales </v>
      </c>
      <c r="D62" s="129" t="s">
        <v>2476</v>
      </c>
      <c r="E62" s="130"/>
    </row>
    <row r="63" spans="1:5" ht="18" x14ac:dyDescent="0.25">
      <c r="A63" s="100" t="str">
        <f>VLOOKUP(B63,'[1]LISTADO ATM'!$A$2:$C$817,3,0)</f>
        <v>ESTE</v>
      </c>
      <c r="B63" s="100">
        <v>366</v>
      </c>
      <c r="C63" s="116" t="str">
        <f>VLOOKUP(B63,'[1]LISTADO ATM'!$A$2:$B$816,2,0)</f>
        <v>ATM Oficina Boulevard (Higuey) II</v>
      </c>
      <c r="D63" s="129" t="s">
        <v>2476</v>
      </c>
      <c r="E63" s="130"/>
    </row>
    <row r="64" spans="1:5" ht="18" x14ac:dyDescent="0.25">
      <c r="A64" s="100" t="str">
        <f>VLOOKUP(B64,'[1]LISTADO ATM'!$A$2:$C$817,3,0)</f>
        <v>DISTRITO NACIONAL</v>
      </c>
      <c r="B64" s="100">
        <v>557</v>
      </c>
      <c r="C64" s="116" t="str">
        <f>VLOOKUP(B64,'[1]LISTADO ATM'!$A$2:$B$816,2,0)</f>
        <v xml:space="preserve">ATM Multicentro La Sirena Ave. Mella </v>
      </c>
      <c r="D64" s="129" t="s">
        <v>2555</v>
      </c>
      <c r="E64" s="130"/>
    </row>
    <row r="65" spans="1:5" ht="18" x14ac:dyDescent="0.25">
      <c r="A65" s="100" t="str">
        <f>VLOOKUP(B65,'[1]LISTADO ATM'!$A$2:$C$817,3,0)</f>
        <v>NORTE</v>
      </c>
      <c r="B65" s="100">
        <v>740</v>
      </c>
      <c r="C65" s="116" t="str">
        <f>VLOOKUP(B65,'[1]LISTADO ATM'!$A$2:$B$816,2,0)</f>
        <v xml:space="preserve">ATM EDENORTE (Santiago) </v>
      </c>
      <c r="D65" s="129" t="s">
        <v>2476</v>
      </c>
      <c r="E65" s="130"/>
    </row>
    <row r="66" spans="1:5" ht="18" x14ac:dyDescent="0.25">
      <c r="A66" s="100" t="str">
        <f>VLOOKUP(B66,'[1]LISTADO ATM'!$A$2:$C$817,3,0)</f>
        <v>DISTRITO NACIONAL</v>
      </c>
      <c r="B66" s="100">
        <v>815</v>
      </c>
      <c r="C66" s="116" t="str">
        <f>VLOOKUP(B66,'[1]LISTADO ATM'!$A$2:$B$816,2,0)</f>
        <v xml:space="preserve">ATM Oficina Atalaya del Mar </v>
      </c>
      <c r="D66" s="129" t="s">
        <v>2555</v>
      </c>
      <c r="E66" s="130"/>
    </row>
    <row r="67" spans="1:5" ht="18" x14ac:dyDescent="0.25">
      <c r="A67" s="100" t="str">
        <f>VLOOKUP(B67,'[1]LISTADO ATM'!$A$2:$C$817,3,0)</f>
        <v>ESTE</v>
      </c>
      <c r="B67" s="100">
        <v>158</v>
      </c>
      <c r="C67" s="116" t="str">
        <f>VLOOKUP(B67,'[1]LISTADO ATM'!$A$2:$B$816,2,0)</f>
        <v xml:space="preserve">ATM Oficina Romana Norte </v>
      </c>
      <c r="D67" s="129" t="s">
        <v>2476</v>
      </c>
      <c r="E67" s="130"/>
    </row>
    <row r="68" spans="1:5" ht="18" x14ac:dyDescent="0.25">
      <c r="A68" s="100" t="str">
        <f>VLOOKUP(B68,'[1]LISTADO ATM'!$A$2:$C$817,3,0)</f>
        <v>NORTE</v>
      </c>
      <c r="B68" s="100">
        <v>282</v>
      </c>
      <c r="C68" s="116" t="str">
        <f>VLOOKUP(B68,'[1]LISTADO ATM'!$A$2:$B$816,2,0)</f>
        <v xml:space="preserve">ATM Autobanco Nibaje </v>
      </c>
      <c r="D68" s="129" t="s">
        <v>2486</v>
      </c>
      <c r="E68" s="130"/>
    </row>
    <row r="69" spans="1:5" ht="18" x14ac:dyDescent="0.25">
      <c r="A69" s="100" t="str">
        <f>VLOOKUP(B69,'[1]LISTADO ATM'!$A$2:$C$817,3,0)</f>
        <v>NORTE</v>
      </c>
      <c r="B69" s="100">
        <v>351</v>
      </c>
      <c r="C69" s="116" t="str">
        <f>VLOOKUP(B69,'[1]LISTADO ATM'!$A$2:$B$816,2,0)</f>
        <v xml:space="preserve">ATM S/M José Luís (Puerto Plata) </v>
      </c>
      <c r="D69" s="129" t="s">
        <v>2476</v>
      </c>
      <c r="E69" s="130"/>
    </row>
    <row r="70" spans="1:5" ht="18" x14ac:dyDescent="0.25">
      <c r="A70" s="100" t="str">
        <f>VLOOKUP(B70,'[1]LISTADO ATM'!$A$2:$C$817,3,0)</f>
        <v>DISTRITO NACIONAL</v>
      </c>
      <c r="B70" s="100">
        <v>565</v>
      </c>
      <c r="C70" s="116" t="str">
        <f>VLOOKUP(B70,'[1]LISTADO ATM'!$A$2:$B$816,2,0)</f>
        <v xml:space="preserve">ATM S/M La Cadena Núñez de Cáceres </v>
      </c>
      <c r="D70" s="129" t="s">
        <v>2476</v>
      </c>
      <c r="E70" s="130"/>
    </row>
    <row r="71" spans="1:5" ht="18" x14ac:dyDescent="0.25">
      <c r="A71" s="100" t="str">
        <f>VLOOKUP(B71,'[1]LISTADO ATM'!$A$2:$C$817,3,0)</f>
        <v>NORTE</v>
      </c>
      <c r="B71" s="100">
        <v>511</v>
      </c>
      <c r="C71" s="116" t="str">
        <f>VLOOKUP(B71,'[1]LISTADO ATM'!$A$2:$B$816,2,0)</f>
        <v xml:space="preserve">ATM UNP Río San Juan (Nagua) </v>
      </c>
      <c r="D71" s="129" t="s">
        <v>2476</v>
      </c>
      <c r="E71" s="130"/>
    </row>
    <row r="72" spans="1:5" ht="18" x14ac:dyDescent="0.25">
      <c r="A72" s="100" t="str">
        <f>VLOOKUP(B72,'[1]LISTADO ATM'!$A$2:$C$817,3,0)</f>
        <v>DISTRITO NACIONAL</v>
      </c>
      <c r="B72" s="100">
        <v>884</v>
      </c>
      <c r="C72" s="116" t="str">
        <f>VLOOKUP(B72,'[1]LISTADO ATM'!$A$2:$B$816,2,0)</f>
        <v xml:space="preserve">ATM UNP Olé Sabana Perdida </v>
      </c>
      <c r="D72" s="129" t="s">
        <v>2486</v>
      </c>
      <c r="E72" s="130"/>
    </row>
    <row r="73" spans="1:5" ht="18" x14ac:dyDescent="0.25">
      <c r="A73" s="100" t="str">
        <f>VLOOKUP(B73,'[1]LISTADO ATM'!$A$2:$C$817,3,0)</f>
        <v>NORTE</v>
      </c>
      <c r="B73" s="100">
        <v>532</v>
      </c>
      <c r="C73" s="116" t="str">
        <f>VLOOKUP(B73,'[1]LISTADO ATM'!$A$2:$B$816,2,0)</f>
        <v xml:space="preserve">ATM UNP Guanábano (Moca) </v>
      </c>
      <c r="D73" s="129" t="s">
        <v>2476</v>
      </c>
      <c r="E73" s="130"/>
    </row>
    <row r="74" spans="1:5" ht="18" x14ac:dyDescent="0.25">
      <c r="A74" s="100" t="str">
        <f>VLOOKUP(B74,'[1]LISTADO ATM'!$A$2:$C$817,3,0)</f>
        <v>NORTE</v>
      </c>
      <c r="B74" s="100">
        <v>653</v>
      </c>
      <c r="C74" s="116" t="str">
        <f>VLOOKUP(B74,'[1]LISTADO ATM'!$A$2:$B$816,2,0)</f>
        <v>ATM Estación Isla Jarabacoa</v>
      </c>
      <c r="D74" s="129" t="s">
        <v>2476</v>
      </c>
      <c r="E74" s="130"/>
    </row>
    <row r="75" spans="1:5" ht="18" x14ac:dyDescent="0.25">
      <c r="A75" s="100" t="str">
        <f>VLOOKUP(B75,'[1]LISTADO ATM'!$A$2:$C$817,3,0)</f>
        <v>DISTRITO NACIONAL</v>
      </c>
      <c r="B75" s="100">
        <v>925</v>
      </c>
      <c r="C75" s="116" t="str">
        <f>VLOOKUP(B75,'[1]LISTADO ATM'!$A$2:$B$816,2,0)</f>
        <v xml:space="preserve">ATM Oficina Plaza Lama Av. 27 de Febrero </v>
      </c>
      <c r="D75" s="129" t="s">
        <v>2476</v>
      </c>
      <c r="E75" s="130"/>
    </row>
    <row r="76" spans="1:5" ht="18" x14ac:dyDescent="0.25">
      <c r="A76" s="100" t="str">
        <f>VLOOKUP(B76,'[1]LISTADO ATM'!$A$2:$C$817,3,0)</f>
        <v>DISTRITO NACIONAL</v>
      </c>
      <c r="B76" s="100">
        <v>139</v>
      </c>
      <c r="C76" s="116" t="str">
        <f>VLOOKUP(B76,'[1]LISTADO ATM'!$A$2:$B$816,2,0)</f>
        <v xml:space="preserve">ATM Oficina Plaza Lama Zona Oriental I </v>
      </c>
      <c r="D76" s="129" t="s">
        <v>2476</v>
      </c>
      <c r="E76" s="130"/>
    </row>
    <row r="77" spans="1:5" ht="18" x14ac:dyDescent="0.25">
      <c r="A77" s="100" t="str">
        <f>VLOOKUP(B77,'[1]LISTADO ATM'!$A$2:$C$817,3,0)</f>
        <v>NORTE</v>
      </c>
      <c r="B77" s="100">
        <v>965</v>
      </c>
      <c r="C77" s="116" t="str">
        <f>VLOOKUP(B77,'[1]LISTADO ATM'!$A$2:$B$816,2,0)</f>
        <v xml:space="preserve">ATM S/M La Fuente FUN (Santiago) </v>
      </c>
      <c r="D77" s="129" t="s">
        <v>2476</v>
      </c>
      <c r="E77" s="130"/>
    </row>
    <row r="78" spans="1:5" ht="18.75" thickBot="1" x14ac:dyDescent="0.3">
      <c r="A78" s="96" t="s">
        <v>2428</v>
      </c>
      <c r="B78" s="110">
        <f>COUNT(B62:B77)</f>
        <v>16</v>
      </c>
      <c r="C78" s="94"/>
      <c r="D78" s="94"/>
      <c r="E78" s="95"/>
    </row>
  </sheetData>
  <mergeCells count="27">
    <mergeCell ref="D75:E75"/>
    <mergeCell ref="D76:E76"/>
    <mergeCell ref="D77:E77"/>
    <mergeCell ref="A57:B57"/>
    <mergeCell ref="A58:B58"/>
    <mergeCell ref="A60:E60"/>
    <mergeCell ref="D73:E73"/>
    <mergeCell ref="D74:E74"/>
    <mergeCell ref="A2:E2"/>
    <mergeCell ref="A3:E3"/>
    <mergeCell ref="A1:E1"/>
    <mergeCell ref="A8:E8"/>
    <mergeCell ref="C17:E17"/>
    <mergeCell ref="A19:E19"/>
    <mergeCell ref="A45:E45"/>
    <mergeCell ref="D61:E61"/>
    <mergeCell ref="D62:E62"/>
    <mergeCell ref="D63:E63"/>
    <mergeCell ref="D64:E64"/>
    <mergeCell ref="D65:E65"/>
    <mergeCell ref="D71:E71"/>
    <mergeCell ref="D72:E72"/>
    <mergeCell ref="D66:E66"/>
    <mergeCell ref="D67:E67"/>
    <mergeCell ref="D68:E68"/>
    <mergeCell ref="D69:E69"/>
    <mergeCell ref="D70:E70"/>
  </mergeCells>
  <phoneticPr fontId="47" type="noConversion"/>
  <conditionalFormatting sqref="B33 B38 B16">
    <cfRule type="duplicateValues" dxfId="337" priority="43"/>
  </conditionalFormatting>
  <conditionalFormatting sqref="B33 B38 B16">
    <cfRule type="duplicateValues" dxfId="336" priority="37"/>
    <cfRule type="duplicateValues" dxfId="335" priority="38"/>
    <cfRule type="duplicateValues" dxfId="334" priority="39"/>
    <cfRule type="duplicateValues" dxfId="333" priority="40"/>
    <cfRule type="duplicateValues" dxfId="332" priority="41"/>
    <cfRule type="duplicateValues" dxfId="331" priority="42"/>
  </conditionalFormatting>
  <conditionalFormatting sqref="B33 B38">
    <cfRule type="duplicateValues" dxfId="330" priority="36"/>
  </conditionalFormatting>
  <conditionalFormatting sqref="E78 E43:E46 E12 E1:E8 E55:E61 E17:E19 E21:E23 E15">
    <cfRule type="duplicateValues" dxfId="329" priority="35"/>
  </conditionalFormatting>
  <conditionalFormatting sqref="E38">
    <cfRule type="duplicateValues" dxfId="328" priority="34"/>
  </conditionalFormatting>
  <conditionalFormatting sqref="E63">
    <cfRule type="duplicateValues" dxfId="327" priority="33"/>
  </conditionalFormatting>
  <conditionalFormatting sqref="E64">
    <cfRule type="duplicateValues" dxfId="326" priority="32"/>
  </conditionalFormatting>
  <conditionalFormatting sqref="E64">
    <cfRule type="duplicateValues" dxfId="325" priority="31"/>
  </conditionalFormatting>
  <conditionalFormatting sqref="E65">
    <cfRule type="duplicateValues" dxfId="324" priority="30"/>
  </conditionalFormatting>
  <conditionalFormatting sqref="E66">
    <cfRule type="duplicateValues" dxfId="323" priority="29"/>
  </conditionalFormatting>
  <conditionalFormatting sqref="E66">
    <cfRule type="duplicateValues" dxfId="322" priority="28"/>
  </conditionalFormatting>
  <conditionalFormatting sqref="E78 E1:E8 E21:E38 E10 E42:E52 E55:E61 E12:E19">
    <cfRule type="duplicateValues" dxfId="321" priority="44"/>
  </conditionalFormatting>
  <conditionalFormatting sqref="E42 E24:E32 E10">
    <cfRule type="duplicateValues" dxfId="320" priority="45"/>
  </conditionalFormatting>
  <conditionalFormatting sqref="E67">
    <cfRule type="duplicateValues" dxfId="319" priority="27"/>
  </conditionalFormatting>
  <conditionalFormatting sqref="E68">
    <cfRule type="duplicateValues" dxfId="318" priority="25"/>
  </conditionalFormatting>
  <conditionalFormatting sqref="E68">
    <cfRule type="duplicateValues" dxfId="317" priority="26"/>
  </conditionalFormatting>
  <conditionalFormatting sqref="E69">
    <cfRule type="duplicateValues" dxfId="316" priority="24"/>
  </conditionalFormatting>
  <conditionalFormatting sqref="E70">
    <cfRule type="duplicateValues" dxfId="315" priority="23"/>
  </conditionalFormatting>
  <conditionalFormatting sqref="E33:E38 E16">
    <cfRule type="duplicateValues" dxfId="314" priority="46"/>
  </conditionalFormatting>
  <conditionalFormatting sqref="E33:E38">
    <cfRule type="duplicateValues" dxfId="313" priority="47"/>
  </conditionalFormatting>
  <conditionalFormatting sqref="B34:B37 B39">
    <cfRule type="duplicateValues" dxfId="312" priority="48"/>
  </conditionalFormatting>
  <conditionalFormatting sqref="B34:B37 B39">
    <cfRule type="duplicateValues" dxfId="311" priority="49"/>
    <cfRule type="duplicateValues" dxfId="310" priority="50"/>
  </conditionalFormatting>
  <conditionalFormatting sqref="B34:B37 B39">
    <cfRule type="duplicateValues" dxfId="309" priority="51"/>
    <cfRule type="duplicateValues" dxfId="308" priority="52"/>
    <cfRule type="duplicateValues" dxfId="307" priority="53"/>
    <cfRule type="duplicateValues" dxfId="306" priority="54"/>
    <cfRule type="duplicateValues" dxfId="305" priority="55"/>
    <cfRule type="duplicateValues" dxfId="304" priority="56"/>
  </conditionalFormatting>
  <conditionalFormatting sqref="E62">
    <cfRule type="duplicateValues" dxfId="303" priority="57"/>
  </conditionalFormatting>
  <conditionalFormatting sqref="B78">
    <cfRule type="duplicateValues" dxfId="302" priority="58"/>
  </conditionalFormatting>
  <conditionalFormatting sqref="B78 B12 B43:B45 B17:B19 B21:B23 B15 B53:B60 B62:B66 B1:B8">
    <cfRule type="duplicateValues" dxfId="301" priority="59"/>
  </conditionalFormatting>
  <conditionalFormatting sqref="E71">
    <cfRule type="duplicateValues" dxfId="300" priority="22"/>
  </conditionalFormatting>
  <conditionalFormatting sqref="E47:E52 E13:E14">
    <cfRule type="duplicateValues" dxfId="299" priority="60"/>
  </conditionalFormatting>
  <conditionalFormatting sqref="B47:B52 B13:B14">
    <cfRule type="duplicateValues" dxfId="298" priority="61"/>
  </conditionalFormatting>
  <conditionalFormatting sqref="B21:B32 B15 B10">
    <cfRule type="duplicateValues" dxfId="297" priority="62"/>
  </conditionalFormatting>
  <conditionalFormatting sqref="B21:B32 B15 B10">
    <cfRule type="duplicateValues" dxfId="296" priority="63"/>
    <cfRule type="duplicateValues" dxfId="295" priority="64"/>
    <cfRule type="duplicateValues" dxfId="294" priority="65"/>
    <cfRule type="duplicateValues" dxfId="293" priority="66"/>
    <cfRule type="duplicateValues" dxfId="292" priority="67"/>
    <cfRule type="duplicateValues" dxfId="291" priority="68"/>
  </conditionalFormatting>
  <conditionalFormatting sqref="E72">
    <cfRule type="duplicateValues" dxfId="290" priority="20"/>
  </conditionalFormatting>
  <conditionalFormatting sqref="E72">
    <cfRule type="duplicateValues" dxfId="289" priority="21"/>
  </conditionalFormatting>
  <conditionalFormatting sqref="E53">
    <cfRule type="duplicateValues" dxfId="288" priority="18"/>
  </conditionalFormatting>
  <conditionalFormatting sqref="E53">
    <cfRule type="duplicateValues" dxfId="287" priority="19"/>
  </conditionalFormatting>
  <conditionalFormatting sqref="E39 E11">
    <cfRule type="duplicateValues" dxfId="286" priority="17"/>
  </conditionalFormatting>
  <conditionalFormatting sqref="E54">
    <cfRule type="duplicateValues" dxfId="285" priority="15"/>
  </conditionalFormatting>
  <conditionalFormatting sqref="E54">
    <cfRule type="duplicateValues" dxfId="284" priority="16"/>
  </conditionalFormatting>
  <conditionalFormatting sqref="E40">
    <cfRule type="duplicateValues" dxfId="283" priority="11"/>
  </conditionalFormatting>
  <conditionalFormatting sqref="E40">
    <cfRule type="duplicateValues" dxfId="282" priority="12"/>
  </conditionalFormatting>
  <conditionalFormatting sqref="E40">
    <cfRule type="duplicateValues" dxfId="281" priority="13"/>
  </conditionalFormatting>
  <conditionalFormatting sqref="E40">
    <cfRule type="duplicateValues" dxfId="280" priority="14"/>
  </conditionalFormatting>
  <conditionalFormatting sqref="E74">
    <cfRule type="duplicateValues" dxfId="279" priority="10"/>
  </conditionalFormatting>
  <conditionalFormatting sqref="E75">
    <cfRule type="duplicateValues" dxfId="278" priority="9"/>
  </conditionalFormatting>
  <conditionalFormatting sqref="E77">
    <cfRule type="duplicateValues" dxfId="277" priority="8"/>
  </conditionalFormatting>
  <conditionalFormatting sqref="E41">
    <cfRule type="duplicateValues" dxfId="276" priority="4"/>
  </conditionalFormatting>
  <conditionalFormatting sqref="E41">
    <cfRule type="duplicateValues" dxfId="275" priority="5"/>
  </conditionalFormatting>
  <conditionalFormatting sqref="E41">
    <cfRule type="duplicateValues" dxfId="274" priority="6"/>
  </conditionalFormatting>
  <conditionalFormatting sqref="E41">
    <cfRule type="duplicateValues" dxfId="273" priority="7"/>
  </conditionalFormatting>
  <conditionalFormatting sqref="B40:B42 B24:B32 B10:B11">
    <cfRule type="duplicateValues" dxfId="272" priority="69"/>
  </conditionalFormatting>
  <conditionalFormatting sqref="B78 B17:B19 B53:B60 B21:B32 B15 B62:B66 B40:B45 B10:B12 B1:B8">
    <cfRule type="duplicateValues" dxfId="271" priority="70"/>
  </conditionalFormatting>
  <conditionalFormatting sqref="B47:B78 B1:B8 B21:B45 B10:B19">
    <cfRule type="duplicateValues" dxfId="270" priority="71"/>
    <cfRule type="duplicateValues" dxfId="269" priority="72"/>
  </conditionalFormatting>
  <conditionalFormatting sqref="B78 B62:B66 B38 B47:B60 B21:B33 B40:B45 B1:B8 B10:B19">
    <cfRule type="duplicateValues" dxfId="268" priority="73"/>
  </conditionalFormatting>
  <conditionalFormatting sqref="B78 B62:B66 B38 B47:B60 B21:B33 B40:B45 B1:B8 B10:B19">
    <cfRule type="duplicateValues" dxfId="267" priority="74"/>
    <cfRule type="duplicateValues" dxfId="266" priority="75"/>
  </conditionalFormatting>
  <conditionalFormatting sqref="B78 B38 B40:B45 B1:B8 B21:B33 B47:B66 B10:B19">
    <cfRule type="duplicateValues" dxfId="265" priority="76"/>
  </conditionalFormatting>
  <conditionalFormatting sqref="B78 B62:B66 B17:B19 B21:B32 B47:B60 B40:B45 B1:B8 B10:B15">
    <cfRule type="duplicateValues" dxfId="264" priority="77"/>
    <cfRule type="duplicateValues" dxfId="263" priority="78"/>
    <cfRule type="duplicateValues" dxfId="262" priority="79"/>
    <cfRule type="duplicateValues" dxfId="261" priority="80"/>
    <cfRule type="duplicateValues" dxfId="260" priority="81"/>
    <cfRule type="duplicateValues" dxfId="259" priority="82"/>
  </conditionalFormatting>
  <conditionalFormatting sqref="B78 B62:B66 B38 B47:B60 B21:B33 B40:B45 B1:B8 B10:B19">
    <cfRule type="duplicateValues" dxfId="258" priority="83"/>
  </conditionalFormatting>
  <conditionalFormatting sqref="B78 B62:B66 B38 B47:B60 B21:B33 B40:B45 B10:B19">
    <cfRule type="duplicateValues" dxfId="257" priority="84"/>
  </conditionalFormatting>
  <conditionalFormatting sqref="B78 B62:B66 B17:B19 B47:B60 B21:B32 B40:B45 B1:B8 B10:B15">
    <cfRule type="duplicateValues" dxfId="256" priority="85"/>
  </conditionalFormatting>
  <conditionalFormatting sqref="B78 B62:B66 B17:B19 B47:B60 B21:B32 B40:B45 B10:B15">
    <cfRule type="duplicateValues" dxfId="255" priority="86"/>
  </conditionalFormatting>
  <conditionalFormatting sqref="E73">
    <cfRule type="duplicateValues" dxfId="254" priority="87"/>
  </conditionalFormatting>
  <conditionalFormatting sqref="B67:B77">
    <cfRule type="duplicateValues" dxfId="253" priority="88"/>
  </conditionalFormatting>
  <conditionalFormatting sqref="B67:B77">
    <cfRule type="duplicateValues" dxfId="252" priority="89"/>
    <cfRule type="duplicateValues" dxfId="251" priority="90"/>
  </conditionalFormatting>
  <conditionalFormatting sqref="B67:B77">
    <cfRule type="duplicateValues" dxfId="250" priority="91"/>
    <cfRule type="duplicateValues" dxfId="249" priority="92"/>
    <cfRule type="duplicateValues" dxfId="248" priority="93"/>
    <cfRule type="duplicateValues" dxfId="247" priority="94"/>
    <cfRule type="duplicateValues" dxfId="246" priority="95"/>
    <cfRule type="duplicateValues" dxfId="245" priority="96"/>
  </conditionalFormatting>
  <conditionalFormatting sqref="E76">
    <cfRule type="duplicateValues" dxfId="244" priority="3"/>
  </conditionalFormatting>
  <conditionalFormatting sqref="B15">
    <cfRule type="duplicateValues" dxfId="243" priority="2"/>
  </conditionalFormatting>
  <conditionalFormatting sqref="B1:B1048576">
    <cfRule type="duplicateValues" dxfId="2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2">
        <v>384</v>
      </c>
      <c r="B268" s="122" t="s">
        <v>2530</v>
      </c>
      <c r="C268" s="12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41" priority="119152"/>
  </conditionalFormatting>
  <conditionalFormatting sqref="A7:A11">
    <cfRule type="duplicateValues" dxfId="240" priority="119156"/>
    <cfRule type="duplicateValues" dxfId="239" priority="119157"/>
  </conditionalFormatting>
  <conditionalFormatting sqref="A7:A11">
    <cfRule type="duplicateValues" dxfId="238" priority="119160"/>
    <cfRule type="duplicateValues" dxfId="237" priority="119161"/>
  </conditionalFormatting>
  <conditionalFormatting sqref="B37:B39">
    <cfRule type="duplicateValues" dxfId="236" priority="219"/>
    <cfRule type="duplicateValues" dxfId="235" priority="220"/>
  </conditionalFormatting>
  <conditionalFormatting sqref="B37:B39">
    <cfRule type="duplicateValues" dxfId="234" priority="218"/>
  </conditionalFormatting>
  <conditionalFormatting sqref="B37:B39">
    <cfRule type="duplicateValues" dxfId="233" priority="217"/>
  </conditionalFormatting>
  <conditionalFormatting sqref="B37:B39">
    <cfRule type="duplicateValues" dxfId="232" priority="215"/>
    <cfRule type="duplicateValues" dxfId="231" priority="216"/>
  </conditionalFormatting>
  <conditionalFormatting sqref="B3">
    <cfRule type="duplicateValues" dxfId="230" priority="193"/>
    <cfRule type="duplicateValues" dxfId="229" priority="194"/>
  </conditionalFormatting>
  <conditionalFormatting sqref="B3">
    <cfRule type="duplicateValues" dxfId="228" priority="192"/>
  </conditionalFormatting>
  <conditionalFormatting sqref="B3">
    <cfRule type="duplicateValues" dxfId="227" priority="191"/>
  </conditionalFormatting>
  <conditionalFormatting sqref="B3">
    <cfRule type="duplicateValues" dxfId="226" priority="189"/>
    <cfRule type="duplicateValues" dxfId="225" priority="190"/>
  </conditionalFormatting>
  <conditionalFormatting sqref="A4:A6">
    <cfRule type="duplicateValues" dxfId="224" priority="188"/>
  </conditionalFormatting>
  <conditionalFormatting sqref="A4:A6">
    <cfRule type="duplicateValues" dxfId="223" priority="186"/>
    <cfRule type="duplicateValues" dxfId="222" priority="187"/>
  </conditionalFormatting>
  <conditionalFormatting sqref="A4:A6">
    <cfRule type="duplicateValues" dxfId="221" priority="184"/>
    <cfRule type="duplicateValues" dxfId="220" priority="185"/>
  </conditionalFormatting>
  <conditionalFormatting sqref="A3:A6">
    <cfRule type="duplicateValues" dxfId="219" priority="165"/>
  </conditionalFormatting>
  <conditionalFormatting sqref="A3:A6">
    <cfRule type="duplicateValues" dxfId="218" priority="163"/>
    <cfRule type="duplicateValues" dxfId="217" priority="164"/>
  </conditionalFormatting>
  <conditionalFormatting sqref="A3:A6">
    <cfRule type="duplicateValues" dxfId="216" priority="161"/>
    <cfRule type="duplicateValues" dxfId="215" priority="162"/>
  </conditionalFormatting>
  <conditionalFormatting sqref="B4:B6">
    <cfRule type="duplicateValues" dxfId="214" priority="158"/>
    <cfRule type="duplicateValues" dxfId="213" priority="159"/>
  </conditionalFormatting>
  <conditionalFormatting sqref="B4:B6">
    <cfRule type="duplicateValues" dxfId="212" priority="157"/>
  </conditionalFormatting>
  <conditionalFormatting sqref="B4:B6">
    <cfRule type="duplicateValues" dxfId="211" priority="156"/>
  </conditionalFormatting>
  <conditionalFormatting sqref="B4:B6">
    <cfRule type="duplicateValues" dxfId="210" priority="154"/>
    <cfRule type="duplicateValues" dxfId="2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8" priority="51"/>
  </conditionalFormatting>
  <conditionalFormatting sqref="E9:E1048576 E1:E2">
    <cfRule type="duplicateValues" dxfId="207" priority="99232"/>
  </conditionalFormatting>
  <conditionalFormatting sqref="E4">
    <cfRule type="duplicateValues" dxfId="206" priority="44"/>
  </conditionalFormatting>
  <conditionalFormatting sqref="E5:E8">
    <cfRule type="duplicateValues" dxfId="205" priority="42"/>
  </conditionalFormatting>
  <conditionalFormatting sqref="B12">
    <cfRule type="duplicateValues" dxfId="204" priority="16"/>
    <cfRule type="duplicateValues" dxfId="203" priority="17"/>
    <cfRule type="duplicateValues" dxfId="202" priority="18"/>
  </conditionalFormatting>
  <conditionalFormatting sqref="B12">
    <cfRule type="duplicateValues" dxfId="201" priority="15"/>
  </conditionalFormatting>
  <conditionalFormatting sqref="B12">
    <cfRule type="duplicateValues" dxfId="200" priority="13"/>
    <cfRule type="duplicateValues" dxfId="199" priority="14"/>
  </conditionalFormatting>
  <conditionalFormatting sqref="B12">
    <cfRule type="duplicateValues" dxfId="198" priority="10"/>
    <cfRule type="duplicateValues" dxfId="197" priority="11"/>
    <cfRule type="duplicateValues" dxfId="196" priority="12"/>
  </conditionalFormatting>
  <conditionalFormatting sqref="B12">
    <cfRule type="duplicateValues" dxfId="195" priority="9"/>
  </conditionalFormatting>
  <conditionalFormatting sqref="B12">
    <cfRule type="duplicateValues" dxfId="194" priority="7"/>
    <cfRule type="duplicateValues" dxfId="193" priority="8"/>
  </conditionalFormatting>
  <conditionalFormatting sqref="B12">
    <cfRule type="duplicateValues" dxfId="192" priority="6"/>
  </conditionalFormatting>
  <conditionalFormatting sqref="B12">
    <cfRule type="duplicateValues" dxfId="191" priority="3"/>
    <cfRule type="duplicateValues" dxfId="190" priority="4"/>
    <cfRule type="duplicateValues" dxfId="189" priority="5"/>
  </conditionalFormatting>
  <conditionalFormatting sqref="B12">
    <cfRule type="duplicateValues" dxfId="188" priority="2"/>
  </conditionalFormatting>
  <conditionalFormatting sqref="B12">
    <cfRule type="duplicateValues" dxfId="1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2021-01-19T16:19:47Z</dcterms:modified>
</cp:coreProperties>
</file>