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0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7" i="1"/>
  <c r="A8" i="1"/>
  <c r="C18" i="16" l="1"/>
  <c r="C17" i="16"/>
  <c r="B26" i="16"/>
  <c r="B57" i="16" l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A18" i="16"/>
  <c r="A17" i="16"/>
  <c r="C16" i="16"/>
  <c r="A16" i="16"/>
  <c r="C15" i="16"/>
  <c r="A15" i="16"/>
  <c r="B11" i="16"/>
  <c r="C10" i="16"/>
  <c r="A10" i="16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A40" i="16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4" i="1" l="1"/>
  <c r="F50" i="1"/>
  <c r="G50" i="1"/>
  <c r="H50" i="1"/>
  <c r="I50" i="1"/>
  <c r="J50" i="1"/>
  <c r="K50" i="1"/>
  <c r="F42" i="1"/>
  <c r="G42" i="1"/>
  <c r="H42" i="1"/>
  <c r="I42" i="1"/>
  <c r="J42" i="1"/>
  <c r="K42" i="1"/>
  <c r="F43" i="1"/>
  <c r="G43" i="1"/>
  <c r="H43" i="1"/>
  <c r="I43" i="1"/>
  <c r="J43" i="1"/>
  <c r="K43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A42" i="1"/>
  <c r="A43" i="1"/>
  <c r="A44" i="1"/>
  <c r="A45" i="1"/>
  <c r="A46" i="1"/>
  <c r="A47" i="1"/>
  <c r="A48" i="1"/>
  <c r="A49" i="1"/>
  <c r="A50" i="1"/>
  <c r="F51" i="1" l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51" i="1"/>
  <c r="A52" i="1"/>
  <c r="A53" i="1"/>
  <c r="F54" i="1" l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A54" i="1"/>
  <c r="A55" i="1"/>
  <c r="A56" i="1"/>
  <c r="F57" i="1" l="1"/>
  <c r="G57" i="1"/>
  <c r="H57" i="1"/>
  <c r="I57" i="1"/>
  <c r="J57" i="1"/>
  <c r="K57" i="1"/>
  <c r="A58" i="1" l="1"/>
  <c r="F58" i="1"/>
  <c r="G58" i="1"/>
  <c r="H58" i="1"/>
  <c r="I58" i="1"/>
  <c r="J58" i="1"/>
  <c r="K58" i="1"/>
  <c r="A57" i="1"/>
  <c r="F59" i="1" l="1"/>
  <c r="G59" i="1"/>
  <c r="H59" i="1"/>
  <c r="I59" i="1"/>
  <c r="J59" i="1"/>
  <c r="K59" i="1"/>
  <c r="A59" i="1"/>
  <c r="F60" i="1" l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60" i="1"/>
  <c r="A61" i="1"/>
  <c r="A62" i="1"/>
  <c r="A63" i="1"/>
  <c r="F64" i="1" l="1"/>
  <c r="G64" i="1"/>
  <c r="H64" i="1"/>
  <c r="I64" i="1"/>
  <c r="J64" i="1"/>
  <c r="K64" i="1"/>
  <c r="A64" i="1"/>
  <c r="F65" i="1" l="1"/>
  <c r="G65" i="1"/>
  <c r="H65" i="1"/>
  <c r="I65" i="1"/>
  <c r="J65" i="1"/>
  <c r="K65" i="1"/>
  <c r="A65" i="1"/>
  <c r="A66" i="1" l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 l="1"/>
  <c r="A69" i="1"/>
  <c r="A70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<sst xmlns="http://schemas.openxmlformats.org/spreadsheetml/2006/main" count="13208" uniqueCount="2570">
  <si>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</si>
  <si>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</si>
  <si>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</si>
  <si>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</si>
  <si>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</si>
  <si>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</si>
  <si>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</si>
  <si>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</si>
  <si>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</si>
  <si>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</si>
  <si>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</si>
  <si>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</si>
  <si>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</si>
  <si>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</si>
  <si>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</si>
  <si>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</si>
  <si>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</si>
  <si>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</si>
  <si>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</si>
  <si>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</si>
  <si>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</si>
  <si>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</si>
  <si>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</si>
  <si>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</si>
  <si>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</si>
  <si>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</si>
  <si>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</si>
  <si>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</si>
  <si>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</si>
  <si>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</si>
  <si>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</si>
  <si>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</si>
  <si>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</si>
  <si>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</si>
  <si>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</si>
  <si>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</si>
  <si>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</si>
  <si>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</si>
  <si>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</si>
  <si>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</si>
  <si>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</si>
  <si>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</si>
  <si>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</si>
  <si>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</si>
  <si>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</si>
  <si>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</si>
  <si>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</si>
  <si>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</si>
  <si>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</si>
  <si>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</si>
  <si>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</si>
  <si>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</si>
  <si>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</si>
  <si>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</si>
  <si>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</si>
  <si>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</si>
  <si>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</si>
  <si>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</si>
  <si>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</si>
  <si>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</si>
  <si>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</si>
  <si>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</si>
  <si>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</si>
  <si>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</si>
  <si>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</si>
  <si>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</si>
  <si>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</si>
  <si>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</si>
  <si>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</si>
  <si>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</si>
  <si>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</si>
  <si>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</si>
  <si>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</si>
  <si>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</si>
  <si>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</si>
  <si>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</si>
  <si>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</si>
  <si>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</si>
  <si>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</si>
  <si>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</si>
  <si>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</si>
  <si>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</si>
  <si>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</si>
  <si>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</si>
  <si>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</si>
  <si>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</si>
  <si>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</si>
  <si>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</si>
  <si>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</si>
  <si>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</si>
  <si>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</si>
  <si>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</si>
  <si>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</si>
  <si>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</si>
  <si>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</si>
  <si>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</si>
  <si>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</si>
  <si>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</si>
  <si>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</si>
  <si>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</si>
  <si>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</si>
  <si>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</si>
  <si>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</si>
  <si>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</si>
  <si>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</si>
  <si>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</si>
  <si>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</si>
  <si>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</si>
  <si>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</si>
  <si>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</si>
  <si>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</si>
  <si>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</si>
  <si>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</si>
  <si>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</si>
  <si>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</si>
  <si>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</si>
  <si>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</si>
  <si>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</si>
  <si>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</si>
  <si>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</si>
  <si>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</si>
  <si>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</si>
  <si>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</si>
  <si>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</si>
  <si>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</si>
  <si>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</si>
  <si>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</si>
  <si>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</si>
  <si>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</si>
  <si>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</si>
  <si>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</si>
  <si>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</si>
  <si>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</si>
  <si>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</si>
  <si>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</si>
  <si>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</si>
  <si>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</si>
  <si>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</si>
  <si>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</si>
  <si>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</si>
  <si>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</si>
  <si>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</si>
  <si>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</si>
  <si>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</si>
  <si>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</si>
  <si>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</si>
  <si>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</si>
  <si>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</si>
  <si>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</si>
  <si>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</si>
  <si>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</si>
  <si>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</si>
  <si>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</si>
  <si>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</si>
  <si>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</si>
  <si>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</si>
  <si>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</si>
  <si>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</si>
  <si>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</si>
  <si>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</si>
  <si>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</si>
  <si>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</si>
  <si>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</si>
  <si>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</si>
  <si>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</si>
  <si>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</si>
  <si>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</si>
  <si>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</si>
  <si>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</si>
  <si>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</si>
  <si>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</si>
  <si>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</si>
  <si>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</si>
  <si>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</si>
  <si>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</si>
  <si>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</si>
  <si>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</si>
  <si>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</si>
  <si>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</si>
  <si>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</si>
  <si>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</si>
  <si>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</si>
  <si>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</si>
  <si>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</si>
  <si>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</si>
  <si>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</si>
  <si>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</si>
  <si>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</si>
  <si>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</si>
  <si>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</si>
  <si>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</si>
  <si>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</si>
  <si>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</si>
  <si>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</si>
  <si>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</si>
  <si>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</si>
  <si>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</si>
  <si>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</si>
  <si>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</si>
  <si>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</si>
  <si>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</si>
  <si>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</si>
  <si>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</si>
  <si>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</si>
  <si>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</si>
  <si>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</si>
  <si>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</si>
  <si>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</si>
  <si>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</si>
  <si>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</si>
  <si>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</si>
  <si>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</si>
  <si>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</si>
  <si>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</si>
  <si>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</si>
  <si>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</si>
  <si>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</si>
  <si>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</si>
  <si>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</si>
  <si>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</si>
  <si>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</si>
  <si>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</si>
  <si>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</si>
  <si>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</si>
  <si>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</si>
  <si>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</si>
  <si>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</si>
  <si>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</si>
  <si>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</si>
  <si>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</si>
  <si>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</si>
  <si>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</si>
  <si>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</si>
  <si>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</si>
  <si>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</si>
  <si>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</si>
  <si>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</si>
  <si>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</si>
  <si>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</si>
  <si>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</si>
  <si>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</si>
  <si>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</si>
  <si>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</si>
  <si>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</si>
  <si>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</si>
  <si>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</si>
  <si>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</si>
  <si>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</si>
  <si>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</si>
  <si>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</si>
  <si>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</si>
  <si>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</si>
  <si>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</si>
  <si>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</si>
  <si>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</si>
  <si>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</si>
  <si>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</si>
  <si>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</si>
  <si>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</si>
  <si>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</si>
  <si>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</si>
  <si>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</si>
  <si>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</si>
  <si>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</si>
  <si>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</si>
  <si>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</si>
  <si>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</si>
  <si>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</si>
  <si>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</si>
  <si>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</si>
  <si>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</si>
  <si>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</si>
  <si>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</si>
  <si>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</si>
  <si>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</si>
  <si>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</si>
  <si>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</si>
  <si>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</si>
  <si>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</si>
  <si>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</si>
  <si>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</si>
  <si>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</si>
  <si>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</si>
  <si>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</si>
  <si>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</si>
  <si>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</si>
  <si>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</si>
  <si>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</si>
  <si>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</si>
  <si>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</si>
  <si>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</si>
  <si>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</si>
  <si>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</si>
  <si>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</si>
  <si>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</si>
  <si>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</si>
  <si>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</si>
  <si>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</si>
  <si>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</si>
  <si>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</si>
  <si>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</si>
  <si>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</si>
  <si>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</si>
  <si>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</si>
  <si>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</si>
  <si>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</si>
  <si>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</si>
  <si>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</si>
  <si>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</si>
  <si>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</si>
  <si>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</si>
  <si>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</si>
  <si>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</si>
  <si>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</si>
  <si>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</si>
  <si>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</si>
  <si>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</si>
  <si>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</si>
  <si>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</si>
  <si>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</si>
  <si>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</si>
  <si>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</si>
  <si>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</si>
  <si>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</si>
  <si>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</si>
  <si>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</si>
  <si>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</si>
  <si>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</si>
  <si>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</si>
  <si>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</si>
  <si>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</si>
  <si>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</si>
  <si>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</si>
  <si>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</si>
  <si>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</si>
  <si>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</si>
  <si>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</si>
  <si>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</si>
  <si>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</si>
  <si>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</si>
  <si>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</si>
  <si>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</si>
  <si>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</si>
  <si>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</si>
  <si>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</si>
  <si>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</si>
  <si>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</si>
  <si>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</si>
  <si>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</si>
  <si>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</si>
  <si>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</si>
  <si>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</si>
  <si>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</si>
  <si>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</si>
  <si>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</si>
  <si>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</si>
  <si>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</si>
  <si>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</si>
  <si>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</si>
  <si>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</si>
  <si>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</si>
  <si>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</si>
  <si>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</si>
  <si>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</si>
  <si>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</si>
  <si>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</si>
  <si>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</si>
  <si>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</si>
  <si>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</si>
  <si>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</si>
  <si>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</si>
  <si>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</si>
  <si>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</si>
  <si>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</si>
  <si>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</si>
  <si>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</si>
  <si>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</si>
  <si>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</si>
  <si>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</si>
  <si>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</si>
  <si>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</si>
  <si>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</si>
  <si>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</si>
  <si>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</si>
  <si>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</si>
  <si>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</si>
  <si>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</si>
  <si>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</si>
  <si>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</si>
  <si>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</si>
  <si>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</si>
  <si>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</si>
  <si>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</si>
  <si>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</si>
  <si>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</si>
  <si>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</si>
  <si>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</si>
  <si>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</si>
  <si>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</si>
  <si>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</si>
  <si>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</si>
  <si>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</si>
  <si>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</si>
  <si>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</si>
  <si>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</si>
  <si>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</si>
  <si>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</si>
  <si>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</si>
  <si>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</si>
  <si>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</si>
  <si>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</si>
  <si>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</si>
  <si>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</si>
  <si>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</si>
  <si>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</si>
  <si>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</si>
  <si>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</si>
  <si>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</si>
  <si>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</si>
  <si>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</si>
  <si>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</si>
  <si>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</si>
  <si>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</si>
  <si>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</si>
  <si>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</si>
  <si>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</si>
  <si>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</si>
  <si>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</si>
  <si>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</si>
  <si>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</si>
  <si>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</si>
  <si>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</si>
  <si>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</si>
  <si>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</si>
  <si>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</si>
  <si>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</si>
  <si>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</si>
  <si>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</si>
  <si>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</si>
  <si>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</si>
  <si>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</si>
  <si>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</si>
  <si>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</si>
  <si>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</si>
  <si>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</si>
  <si>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</si>
  <si>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</si>
  <si>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</si>
  <si>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</si>
  <si>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</si>
  <si>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</si>
  <si>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</si>
  <si>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</si>
  <si>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</si>
  <si>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</si>
  <si>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</si>
  <si>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</si>
  <si>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</si>
  <si>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</si>
  <si>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</si>
  <si>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</si>
  <si>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</si>
  <si>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</si>
  <si>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</si>
  <si>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</si>
  <si>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</si>
  <si>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</si>
  <si>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</si>
  <si>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</si>
  <si>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</si>
  <si>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</si>
  <si>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</si>
  <si>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</si>
  <si>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</si>
  <si>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</si>
  <si>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</si>
  <si>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</si>
  <si>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</si>
  <si>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</si>
  <si>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</si>
  <si>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</si>
  <si>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</si>
  <si>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</si>
  <si>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</si>
  <si>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</si>
  <si>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</si>
  <si>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</si>
  <si>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</si>
  <si>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</si>
  <si>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</si>
  <si>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</si>
  <si>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</si>
  <si>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</si>
  <si>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</si>
  <si>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</si>
  <si>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</si>
  <si>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</si>
  <si>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</si>
  <si>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</si>
  <si>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</si>
  <si>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</si>
  <si>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</si>
  <si>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</si>
  <si>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</si>
  <si>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</si>
  <si>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</si>
  <si>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</si>
  <si>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</si>
  <si>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</si>
  <si>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</si>
  <si>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</si>
  <si>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</si>
  <si>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</si>
  <si>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</si>
  <si>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</si>
  <si>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</si>
  <si>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</si>
  <si>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</si>
  <si>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</si>
  <si>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</si>
  <si>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</si>
  <si>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</si>
  <si>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</si>
  <si>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</si>
  <si>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</si>
  <si>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</si>
  <si>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</si>
  <si>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</si>
  <si>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</si>
  <si>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</si>
  <si>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</si>
  <si>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</si>
  <si>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</si>
  <si>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</si>
  <si>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</si>
  <si>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</si>
  <si>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</si>
  <si>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</si>
  <si>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</si>
  <si>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</si>
  <si>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</si>
  <si>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</si>
  <si>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</si>
  <si>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</si>
  <si>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</si>
  <si>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</si>
  <si>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</si>
  <si>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</si>
  <si>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</si>
  <si>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</si>
  <si>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</si>
  <si>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</si>
  <si>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</si>
  <si>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</si>
  <si>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</si>
  <si>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</si>
  <si>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</si>
  <si>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</si>
  <si>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</si>
  <si>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</si>
  <si>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</si>
  <si>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</si>
  <si>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</si>
  <si>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</si>
  <si>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</si>
  <si>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</si>
  <si>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</si>
  <si>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</si>
  <si>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</si>
  <si>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</si>
  <si>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</si>
  <si>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</si>
  <si>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</si>
  <si>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</si>
  <si>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</si>
  <si>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</si>
  <si>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</si>
  <si>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</si>
  <si>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</si>
  <si>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</si>
  <si>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</si>
  <si>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</si>
  <si>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</si>
  <si>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</si>
  <si>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</si>
  <si>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</si>
  <si>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</si>
  <si>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</si>
  <si>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</si>
  <si>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</si>
  <si>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</si>
  <si>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</si>
  <si>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</si>
  <si>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</si>
  <si>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</si>
  <si>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</si>
  <si>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</si>
  <si>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</si>
  <si>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</si>
  <si>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</si>
  <si>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</si>
  <si>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</si>
  <si>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</si>
  <si>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</si>
  <si>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</si>
  <si>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</si>
  <si>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</si>
  <si>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</si>
  <si>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</si>
  <si>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</si>
  <si>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</si>
  <si>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</si>
  <si>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</si>
  <si>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</si>
  <si>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</si>
  <si>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</si>
  <si>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</si>
  <si>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</si>
  <si>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</si>
  <si>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</si>
  <si>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</si>
  <si>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</si>
  <si>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</si>
  <si>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</si>
  <si>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</si>
  <si>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</si>
  <si>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</si>
  <si>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</si>
  <si>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</si>
  <si>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</si>
  <si>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</si>
  <si>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</si>
  <si>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</si>
  <si>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</si>
  <si>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</si>
  <si>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</si>
  <si>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</si>
  <si>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</si>
  <si>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</si>
  <si>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</si>
  <si>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</si>
  <si>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</si>
  <si>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</si>
  <si>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</si>
  <si>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</si>
  <si>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</si>
  <si>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</si>
  <si>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</si>
  <si>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</si>
  <si>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</si>
  <si>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</si>
  <si>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</si>
  <si>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</si>
  <si>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</si>
  <si>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</si>
  <si>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</si>
  <si>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</si>
  <si>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</si>
  <si>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</si>
  <si>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</si>
  <si>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</si>
  <si>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</si>
  <si>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</si>
  <si>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</si>
  <si>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</si>
  <si>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</si>
  <si>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</si>
  <si>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</si>
  <si>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</si>
  <si>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</si>
  <si>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</si>
  <si>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</si>
  <si>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</si>
  <si>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</si>
  <si>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</si>
  <si>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</si>
  <si>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</si>
  <si>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</si>
  <si>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</si>
  <si>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</si>
  <si>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</si>
  <si>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</si>
  <si>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</si>
  <si>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</si>
  <si>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</si>
  <si>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</si>
  <si>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</si>
  <si>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</si>
  <si>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</si>
  <si>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</si>
  <si>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</si>
  <si>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</si>
  <si>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</si>
  <si>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</si>
  <si>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</si>
  <si>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</si>
  <si>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</si>
  <si>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</si>
  <si>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</si>
  <si>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</si>
  <si>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</si>
  <si>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</si>
  <si>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</si>
  <si>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</si>
  <si>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</si>
  <si>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</si>
  <si>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</si>
  <si>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</si>
  <si>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</si>
  <si>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</si>
  <si>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</si>
  <si>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</si>
  <si>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</si>
  <si>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</si>
  <si>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</si>
  <si>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</si>
  <si>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</si>
  <si>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</si>
  <si>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</si>
  <si>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</si>
  <si>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</si>
  <si>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</si>
  <si>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</si>
  <si>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</si>
  <si>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</si>
  <si>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</si>
  <si>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</si>
  <si>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</si>
  <si>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</si>
  <si>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</si>
  <si>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</si>
  <si>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</si>
  <si>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</si>
  <si>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</si>
  <si>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</si>
  <si>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</si>
  <si>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</si>
  <si>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</si>
  <si>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</si>
  <si>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</si>
  <si>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</si>
  <si>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</si>
  <si>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</si>
  <si>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</si>
  <si>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</si>
  <si>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</si>
  <si>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</si>
  <si>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</si>
  <si>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</si>
  <si>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</si>
  <si>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</si>
  <si>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</si>
  <si>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</si>
  <si>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</si>
  <si>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</si>
  <si>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</si>
  <si>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</si>
  <si>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</si>
  <si>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</si>
  <si>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</si>
  <si>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</si>
  <si>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</si>
  <si>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</si>
  <si>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</si>
  <si>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</si>
  <si>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</si>
  <si>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</si>
  <si>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</si>
  <si>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</si>
  <si>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</si>
  <si>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</si>
  <si>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</si>
  <si>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</si>
  <si>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</si>
  <si>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</si>
  <si>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</si>
  <si>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</si>
  <si>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</si>
  <si>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</si>
  <si>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</si>
  <si>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</si>
  <si>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</si>
  <si>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</si>
  <si>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</si>
  <si>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</si>
  <si>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</si>
  <si>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</si>
  <si>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</si>
  <si>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</si>
  <si>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</si>
  <si>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</si>
  <si>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</si>
  <si>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</si>
  <si>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</si>
  <si>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</si>
  <si>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</si>
  <si>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</si>
  <si>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</si>
  <si>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</si>
  <si>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</si>
  <si>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</si>
  <si>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</si>
  <si>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</si>
  <si>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</si>
  <si>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</si>
  <si>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</si>
  <si>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</si>
  <si>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</si>
  <si>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</si>
  <si>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</si>
  <si>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</si>
  <si>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</si>
  <si>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</si>
  <si>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</si>
  <si>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</si>
  <si>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</si>
  <si>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</si>
  <si>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</si>
  <si>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</si>
  <si>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</si>
  <si>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</si>
  <si>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</si>
  <si>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</si>
  <si>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</si>
  <si>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</si>
  <si>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</si>
  <si>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</si>
  <si>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</si>
  <si>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</si>
  <si>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</si>
  <si>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</si>
  <si>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</si>
  <si>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</si>
  <si>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</si>
  <si>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</si>
  <si>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</si>
  <si>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</si>
  <si>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</si>
  <si>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</si>
  <si>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</si>
  <si>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</si>
  <si>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</si>
  <si>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</si>
  <si>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</si>
  <si>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</si>
  <si>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</si>
  <si>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</si>
  <si>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</si>
  <si>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</si>
  <si>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</si>
  <si>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</si>
  <si>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</si>
  <si>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</si>
  <si>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</si>
  <si>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</si>
  <si>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</si>
  <si>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</si>
  <si>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</si>
  <si>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</si>
  <si>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</si>
  <si>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</si>
  <si>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</si>
  <si>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</si>
  <si>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</si>
  <si>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</si>
  <si>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</si>
  <si>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</si>
  <si>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</si>
  <si>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</si>
  <si>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</si>
  <si>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</si>
  <si>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</si>
  <si>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</si>
  <si>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</si>
  <si>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</si>
  <si>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</si>
  <si>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</si>
  <si>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</si>
  <si>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</si>
  <si>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</si>
  <si>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</si>
  <si>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</si>
  <si>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</si>
  <si>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</si>
  <si>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</si>
  <si>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</si>
  <si>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</si>
  <si>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</si>
  <si>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</si>
  <si>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</si>
  <si>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</si>
  <si>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</si>
  <si>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</si>
  <si>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</si>
  <si>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</si>
  <si>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</si>
  <si>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</si>
  <si>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</si>
  <si>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</si>
  <si>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</si>
  <si>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</si>
  <si>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</si>
  <si>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</si>
  <si>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</si>
  <si>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</si>
  <si>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</si>
  <si>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</si>
  <si>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</si>
  <si>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</si>
  <si>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</si>
  <si>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</si>
  <si>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</si>
  <si>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</si>
  <si>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</si>
  <si>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</si>
  <si>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</si>
  <si>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</si>
  <si>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</si>
  <si>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</si>
  <si>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</si>
  <si>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</si>
  <si>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</si>
  <si>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</si>
  <si>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</si>
  <si>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</si>
  <si>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</si>
  <si>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</si>
  <si>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</si>
  <si>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</si>
  <si>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</si>
  <si>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</si>
  <si>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</si>
  <si>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</si>
  <si>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</si>
  <si>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</si>
  <si>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</si>
  <si>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</si>
  <si>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</si>
  <si>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</si>
  <si>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</si>
  <si>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</si>
  <si>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</si>
  <si>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</si>
  <si>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</si>
  <si>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</si>
  <si>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</si>
  <si>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</si>
  <si>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</si>
  <si>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</si>
  <si>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</si>
  <si>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</si>
  <si>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</si>
  <si>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</si>
  <si>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</si>
  <si>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</si>
  <si>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</si>
  <si>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</si>
  <si>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</si>
  <si>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</si>
  <si>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</si>
  <si>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</si>
  <si>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</si>
  <si>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</si>
  <si>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</si>
  <si>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</si>
  <si>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</si>
  <si>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</si>
  <si>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</si>
  <si>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</si>
  <si>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</si>
  <si>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</si>
  <si>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</si>
  <si>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</si>
  <si>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</si>
  <si>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</si>
  <si>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</si>
  <si>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</si>
  <si>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</si>
  <si>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</si>
  <si>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</si>
  <si>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</si>
  <si>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</si>
  <si>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</si>
  <si>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</si>
  <si>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</si>
  <si>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</si>
  <si>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</si>
  <si>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</si>
  <si>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</si>
  <si>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</si>
  <si>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</si>
  <si>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</si>
  <si>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</si>
  <si>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</si>
  <si>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</si>
  <si>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</si>
  <si>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</si>
  <si>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</si>
  <si>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</si>
  <si>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</si>
  <si>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</si>
  <si>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</si>
  <si>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</si>
  <si>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</si>
  <si>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</si>
  <si>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</si>
  <si>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</si>
  <si>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</si>
  <si>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</si>
  <si>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</si>
  <si>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</si>
  <si>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</si>
  <si>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</si>
  <si>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</si>
  <si>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</si>
  <si>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</si>
  <si>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</si>
  <si>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</si>
  <si>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</si>
  <si>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</si>
  <si>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</si>
  <si>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</si>
  <si>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</si>
  <si>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</si>
  <si>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</si>
  <si>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</si>
  <si>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</si>
  <si>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</si>
  <si>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</si>
  <si>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</si>
  <si>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</si>
  <si>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</si>
  <si>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</si>
  <si>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</si>
  <si>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</si>
  <si>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</si>
  <si>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</si>
  <si>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</si>
  <si>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</si>
  <si>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</si>
  <si>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</si>
  <si>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</si>
  <si>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</si>
  <si>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</si>
  <si>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</si>
  <si>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</si>
  <si>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</si>
  <si>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</si>
  <si>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</si>
  <si>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</si>
  <si>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</si>
  <si>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</si>
  <si>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</si>
  <si>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</si>
  <si>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</si>
  <si>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</si>
  <si>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</si>
  <si>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</si>
  <si>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</si>
  <si>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</si>
  <si>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</si>
  <si>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</si>
  <si>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</si>
  <si>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</si>
  <si>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</si>
  <si>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</si>
  <si>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</si>
  <si>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</si>
  <si>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</si>
  <si>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</si>
  <si>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</si>
  <si>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</si>
  <si>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</si>
  <si>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</si>
  <si>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</si>
  <si>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</si>
  <si>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</si>
  <si>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</si>
  <si>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</si>
  <si>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</si>
  <si>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</si>
  <si>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</si>
  <si>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</si>
  <si>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</si>
  <si>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</si>
  <si>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</si>
  <si>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</si>
  <si>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</si>
  <si>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</si>
  <si>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</si>
  <si>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</si>
  <si>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</si>
  <si>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</si>
  <si>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</si>
  <si>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</si>
  <si>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</si>
  <si>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</si>
  <si>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</si>
  <si>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</si>
  <si>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</si>
  <si>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</si>
  <si>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</si>
  <si>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</si>
  <si>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</si>
  <si>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</si>
  <si>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</si>
  <si>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</si>
  <si>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</si>
  <si>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</si>
  <si>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</si>
  <si>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</si>
  <si>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</si>
  <si>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</si>
  <si>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</si>
  <si>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</si>
  <si>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</si>
  <si>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</si>
  <si>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</si>
  <si>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</si>
  <si>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</si>
  <si>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</si>
  <si>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</si>
  <si>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</si>
  <si>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</si>
  <si>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</si>
  <si>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</si>
  <si>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</si>
  <si>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</si>
  <si>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</si>
  <si>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</si>
  <si>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</si>
  <si>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</si>
  <si>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</si>
  <si>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</si>
  <si>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</si>
  <si>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</si>
  <si>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</si>
  <si>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</si>
  <si>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</si>
  <si>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</si>
  <si>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</si>
  <si>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</si>
  <si>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</si>
  <si>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</si>
  <si>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</si>
  <si>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</si>
  <si>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</si>
  <si>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</si>
  <si>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</si>
  <si>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</si>
  <si>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</si>
  <si>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</si>
  <si>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</si>
  <si>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</si>
  <si>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</si>
  <si>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</si>
  <si>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</si>
  <si>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</si>
  <si>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</si>
  <si>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</si>
  <si>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</si>
  <si>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</si>
  <si>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</si>
  <si>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</si>
  <si>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</si>
  <si>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</si>
  <si>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</si>
  <si>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</si>
  <si>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</si>
  <si>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</si>
  <si>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</si>
  <si>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</si>
  <si>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</si>
  <si>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</si>
  <si>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</si>
  <si>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</si>
  <si>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</si>
  <si>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</si>
  <si>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</si>
  <si>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</si>
  <si>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</si>
  <si>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</si>
  <si>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</si>
  <si>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</si>
  <si>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</si>
  <si>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</si>
  <si>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</si>
  <si>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</si>
  <si>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</si>
  <si>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</si>
  <si>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</si>
  <si>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</si>
  <si>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</si>
  <si>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</si>
  <si>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</si>
  <si>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</si>
  <si>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</si>
  <si>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</si>
  <si>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</si>
  <si>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</si>
  <si>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</si>
  <si>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</si>
  <si>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</si>
  <si>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</si>
  <si>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</si>
  <si>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</si>
  <si>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</si>
  <si>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</si>
  <si>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</si>
  <si>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</si>
  <si>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</si>
  <si>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</si>
  <si>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</si>
  <si>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</si>
  <si>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</si>
  <si>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</si>
  <si>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</si>
  <si>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</si>
  <si>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</si>
  <si>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</si>
  <si>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</si>
  <si>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</si>
  <si>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</si>
  <si>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</si>
  <si>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</si>
  <si>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</si>
  <si>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</si>
  <si>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</si>
  <si>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</si>
  <si>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</si>
  <si>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</si>
  <si>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</si>
  <si>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</si>
  <si>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</si>
  <si>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</si>
  <si>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</si>
  <si>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</si>
  <si>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</si>
  <si>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</si>
  <si>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</si>
  <si>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</si>
  <si>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</si>
  <si>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</si>
  <si>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</si>
  <si>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</si>
  <si>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</si>
  <si>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</si>
  <si>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</si>
  <si>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</si>
  <si>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</si>
  <si>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</si>
  <si>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</si>
  <si>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</si>
  <si>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</si>
  <si>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</si>
  <si>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</si>
  <si>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</si>
  <si>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</si>
  <si>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</si>
  <si>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</si>
  <si>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</si>
  <si>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</si>
  <si>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</si>
  <si>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</si>
  <si>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</si>
  <si>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</si>
  <si>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</si>
  <si>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</si>
  <si>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</si>
  <si>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</si>
  <si>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</si>
  <si>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</si>
  <si>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</si>
  <si>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</si>
  <si>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</si>
  <si>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</si>
  <si>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</si>
  <si>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</si>
  <si>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</si>
  <si>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</si>
  <si>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</si>
  <si>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</si>
  <si>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</si>
  <si>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</si>
  <si>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</si>
  <si>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</si>
  <si>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</si>
  <si>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</si>
  <si>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</si>
  <si>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</si>
  <si>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</si>
  <si>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</si>
  <si>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</si>
  <si>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</si>
  <si>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</si>
  <si>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</si>
  <si>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</si>
  <si>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</si>
  <si>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</si>
  <si>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</si>
  <si>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</si>
  <si>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</si>
  <si>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</si>
  <si>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</si>
  <si>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</si>
  <si>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</si>
  <si>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</si>
  <si>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</si>
  <si>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</si>
  <si>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</si>
  <si>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</si>
  <si>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</si>
  <si>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</si>
  <si>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</si>
  <si>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</si>
  <si>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</si>
  <si>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</si>
  <si>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</si>
  <si>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</si>
  <si>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</si>
  <si>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</si>
  <si>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</si>
  <si>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</si>
  <si>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</si>
  <si>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</si>
  <si>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</si>
  <si>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</si>
  <si>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</si>
  <si>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</si>
  <si>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</si>
  <si>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</si>
  <si>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</si>
  <si>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</si>
  <si>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</si>
  <si>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</si>
  <si>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</si>
  <si>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</si>
  <si>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</si>
  <si>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</si>
  <si>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</si>
  <si>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</si>
  <si>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</si>
  <si>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</si>
  <si>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</si>
  <si>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</si>
  <si>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</si>
  <si>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</si>
  <si>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</si>
  <si>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</si>
  <si>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</si>
  <si>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</si>
  <si>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</si>
  <si>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</si>
  <si>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</si>
  <si>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</si>
  <si>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</si>
  <si>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</si>
  <si>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</si>
  <si>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</si>
  <si>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</si>
  <si>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</si>
  <si>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</si>
  <si>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</si>
  <si>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</si>
  <si>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</si>
  <si>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</si>
  <si>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</si>
  <si>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</si>
  <si>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</si>
  <si>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</si>
  <si>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</si>
  <si>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</si>
  <si>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</si>
  <si>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</si>
  <si>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</si>
  <si>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</si>
  <si>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</si>
  <si>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</si>
  <si>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</si>
  <si>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</si>
  <si>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</si>
  <si>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</si>
  <si>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</si>
  <si>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</si>
  <si>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</si>
  <si>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</si>
  <si>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</si>
  <si>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</si>
  <si>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</si>
  <si>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</si>
  <si>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</si>
  <si>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</si>
  <si>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</si>
  <si>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</si>
  <si>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</si>
  <si>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</si>
  <si>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</si>
  <si>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</si>
  <si>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</si>
  <si>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</si>
  <si>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</si>
  <si>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</si>
  <si>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</si>
  <si>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</si>
  <si>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</si>
  <si>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</si>
  <si>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</si>
  <si>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</si>
  <si>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</si>
  <si>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</si>
  <si>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</si>
  <si>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</si>
  <si>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</si>
  <si>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</si>
  <si>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</si>
  <si>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</si>
  <si>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</si>
  <si>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</si>
  <si>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</si>
  <si>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</si>
  <si>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</si>
  <si>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</si>
  <si>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</si>
  <si>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</si>
  <si>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</si>
  <si>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</si>
  <si>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</si>
  <si>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</si>
  <si>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</si>
  <si>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</si>
  <si>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</si>
  <si>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</si>
  <si>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</si>
  <si>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</si>
  <si>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</si>
  <si>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</si>
  <si>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</si>
  <si>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</si>
  <si>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</si>
  <si>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</si>
  <si>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</si>
  <si>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</si>
  <si>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</si>
  <si>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</si>
  <si>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</si>
  <si>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</si>
  <si>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</si>
  <si>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</si>
  <si>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</si>
  <si>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</si>
  <si>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</si>
  <si>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</si>
  <si>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</si>
  <si>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</si>
  <si>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</si>
  <si>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</si>
  <si>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</si>
  <si>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</si>
  <si>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</si>
  <si>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</si>
  <si>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</si>
  <si>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</si>
  <si>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</si>
  <si>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</si>
  <si>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</si>
  <si>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</si>
  <si>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</si>
  <si>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</si>
  <si>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</si>
  <si>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</si>
  <si>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</si>
  <si>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</si>
  <si>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</si>
  <si>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</si>
  <si>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</si>
  <si>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</si>
  <si>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</si>
  <si>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</si>
  <si>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</si>
  <si>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</si>
  <si>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</si>
  <si>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</si>
  <si>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</si>
  <si>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</si>
  <si>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</si>
  <si>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</si>
  <si>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</si>
  <si>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</si>
  <si>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</si>
  <si>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</si>
  <si>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</si>
  <si>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</si>
  <si>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</si>
  <si>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</si>
  <si>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</si>
  <si>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</si>
  <si>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</si>
  <si>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</si>
  <si>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</si>
  <si>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</si>
  <si>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</si>
  <si>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</si>
  <si>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</si>
  <si>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</si>
  <si>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</si>
  <si>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</si>
  <si>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</si>
  <si>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</si>
  <si>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</si>
  <si>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</si>
  <si>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</si>
  <si>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</si>
  <si>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</si>
  <si>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</si>
  <si>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</si>
  <si>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</si>
  <si>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</si>
  <si>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</si>
  <si>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</si>
  <si>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</si>
  <si>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</si>
  <si>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</si>
  <si>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</si>
  <si>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</si>
  <si>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</si>
  <si>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</si>
  <si>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</si>
  <si>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</si>
  <si>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</si>
  <si>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</si>
  <si>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</si>
  <si>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</si>
  <si>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</si>
  <si>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</si>
  <si>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</si>
  <si>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</si>
  <si>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</si>
  <si>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</si>
  <si>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</si>
  <si>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</si>
  <si>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</si>
  <si>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</si>
  <si>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</si>
  <si>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</si>
  <si>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</si>
  <si>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</si>
  <si>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</si>
  <si>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</si>
  <si>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</si>
  <si>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</si>
  <si>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</si>
  <si>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</si>
  <si>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</si>
  <si>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</si>
  <si>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</si>
  <si>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</si>
  <si>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</si>
  <si>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</si>
  <si>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</si>
  <si>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</si>
  <si>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</si>
  <si>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</si>
  <si>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</si>
  <si>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</si>
  <si>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</si>
  <si>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</si>
  <si>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</si>
  <si>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</si>
  <si>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</si>
  <si>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</si>
  <si>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</si>
  <si>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</si>
  <si>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</si>
  <si>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</si>
  <si>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</si>
  <si>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</si>
  <si>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</si>
  <si>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</si>
  <si>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</si>
  <si>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</si>
  <si>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</si>
  <si>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</si>
  <si>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</si>
  <si>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</si>
  <si>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</si>
  <si>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</si>
  <si>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</si>
  <si>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</si>
  <si>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</si>
  <si>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</si>
  <si>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</si>
  <si>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</si>
  <si>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</si>
  <si>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</si>
  <si>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</si>
  <si>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</si>
  <si>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</si>
  <si>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</si>
  <si>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</si>
  <si>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</si>
  <si>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</si>
  <si>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</si>
  <si>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</si>
  <si>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</si>
  <si>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</si>
  <si>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</si>
  <si>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</si>
  <si>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</si>
  <si>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</si>
  <si>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</si>
  <si>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</si>
  <si>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</si>
  <si>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</si>
  <si>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</si>
  <si>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</si>
  <si>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</si>
  <si>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</si>
  <si>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</si>
  <si>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</si>
  <si>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</si>
  <si>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</si>
  <si>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</si>
  <si>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</si>
  <si>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</si>
  <si>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</si>
  <si>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</si>
  <si>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</si>
  <si>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</si>
  <si>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</si>
  <si>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</si>
  <si>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</si>
  <si>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</si>
  <si>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</si>
  <si>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</si>
  <si>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</si>
  <si>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</si>
  <si>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</si>
  <si>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</si>
  <si>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</si>
  <si>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</si>
  <si>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</si>
  <si>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</si>
  <si>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</si>
  <si>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</si>
  <si>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</si>
  <si>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</si>
  <si>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</si>
  <si>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</si>
  <si>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</si>
  <si>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</si>
  <si>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</si>
  <si>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</si>
  <si>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</si>
  <si>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</si>
  <si>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</si>
  <si>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</si>
  <si>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</si>
  <si>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</si>
  <si>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</si>
  <si>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</si>
  <si>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</si>
  <si>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</si>
  <si>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</si>
  <si>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</si>
  <si>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</si>
  <si>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</si>
  <si>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</si>
  <si>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</si>
  <si>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</si>
  <si>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</si>
  <si>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</si>
  <si>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</si>
  <si>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</si>
  <si>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</si>
  <si>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</si>
  <si>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</si>
  <si>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</si>
  <si>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</si>
  <si>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</si>
  <si>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</si>
  <si>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</si>
  <si>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</si>
  <si>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</si>
  <si>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</si>
  <si>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</si>
  <si>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</si>
  <si>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</si>
  <si>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</si>
  <si>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</si>
  <si>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</si>
  <si>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</si>
  <si>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</si>
  <si>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</si>
  <si>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</si>
  <si>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</si>
  <si>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</si>
  <si>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</si>
  <si>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</si>
  <si>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</si>
  <si>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</si>
  <si>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</si>
  <si>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</si>
  <si>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</si>
  <si>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</si>
  <si>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</si>
  <si>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</si>
  <si>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</si>
  <si>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</si>
  <si>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</si>
  <si>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</si>
  <si>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</si>
  <si>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</si>
  <si>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</si>
  <si>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</si>
  <si>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</si>
  <si>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</si>
  <si>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</si>
  <si>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</si>
  <si>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</si>
  <si>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</si>
  <si>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</si>
  <si>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</si>
  <si>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</si>
  <si>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</si>
  <si>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</si>
  <si>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</si>
  <si>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</si>
  <si>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</si>
  <si>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</si>
  <si>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</si>
  <si>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</si>
  <si>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</si>
  <si>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</si>
  <si>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</si>
  <si>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</si>
  <si>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</si>
  <si>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</si>
  <si>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</si>
  <si>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</si>
  <si>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</si>
  <si>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</si>
  <si>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</si>
  <si>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</si>
  <si>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</si>
  <si>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</si>
  <si>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</si>
  <si>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</si>
  <si>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</si>
  <si>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</si>
  <si>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</si>
  <si>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</si>
  <si>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</si>
  <si>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</si>
  <si>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</si>
  <si>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</si>
  <si>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</si>
  <si>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</si>
  <si>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</si>
  <si>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</si>
  <si>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</si>
  <si>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</si>
  <si>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</si>
  <si>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</si>
  <si>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</si>
  <si>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</si>
  <si>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</si>
  <si>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</si>
  <si>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</si>
  <si>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</si>
  <si>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</si>
  <si>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</si>
  <si>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</si>
  <si>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</si>
  <si>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</si>
  <si>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</si>
  <si>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</si>
  <si>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</si>
  <si>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</si>
  <si>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</si>
  <si>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</si>
  <si>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</si>
  <si>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</si>
  <si>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</si>
  <si>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</si>
  <si>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</si>
  <si>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</si>
  <si>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</si>
  <si>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</si>
  <si>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</si>
  <si>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</si>
  <si>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</si>
  <si>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</si>
  <si>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</si>
  <si>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</si>
  <si>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</si>
  <si>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</si>
  <si>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</si>
  <si>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</si>
  <si>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</si>
  <si>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</si>
  <si>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</si>
  <si>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</si>
  <si>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</si>
  <si>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</si>
  <si>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</si>
  <si>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</si>
  <si>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</si>
  <si>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</si>
  <si>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</si>
  <si>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</si>
  <si>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</si>
  <si>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</si>
  <si>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</si>
  <si>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</si>
  <si>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</si>
  <si>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</si>
  <si>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</si>
  <si>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</si>
  <si>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</si>
  <si>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</si>
  <si>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</si>
  <si>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</si>
  <si>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</si>
  <si>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</si>
  <si>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</si>
  <si>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</si>
  <si>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</si>
  <si>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</si>
  <si>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</si>
  <si>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</si>
  <si>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</si>
  <si>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</si>
  <si>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</si>
  <si>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</si>
  <si>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</si>
  <si>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</si>
  <si>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</si>
  <si>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</si>
  <si>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</si>
  <si>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</si>
  <si>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</si>
  <si>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</si>
  <si>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</si>
  <si>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</si>
  <si>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</si>
  <si>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</si>
  <si>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</si>
  <si>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</si>
  <si>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</si>
  <si>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</si>
  <si>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</si>
  <si>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</si>
  <si>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</si>
  <si>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</si>
  <si>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</si>
  <si>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</si>
  <si>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</si>
  <si>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</si>
  <si>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</si>
  <si>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</si>
  <si>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</si>
  <si>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</si>
  <si>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</si>
  <si>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</si>
  <si>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</si>
  <si>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</si>
  <si>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</si>
  <si>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</si>
  <si>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</si>
  <si>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</si>
  <si>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</si>
  <si>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</si>
  <si>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</si>
  <si>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</si>
  <si>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</si>
  <si>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</si>
  <si>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</si>
  <si>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</si>
  <si>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</si>
  <si>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</si>
  <si>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</si>
  <si>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</si>
  <si>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</si>
  <si>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</si>
  <si>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</si>
  <si>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</si>
  <si>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</si>
  <si>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</si>
  <si>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</si>
  <si>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</si>
  <si>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</si>
  <si>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</si>
  <si>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</si>
  <si>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</si>
  <si>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</si>
  <si>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</si>
  <si>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</si>
  <si>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</si>
  <si>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</si>
  <si>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</si>
  <si>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</si>
  <si>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</si>
  <si>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</si>
  <si>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</si>
  <si>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</si>
  <si>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</si>
  <si>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</si>
  <si>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</si>
  <si>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</si>
  <si>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</si>
  <si>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</si>
  <si>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</si>
  <si>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</si>
  <si>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</si>
  <si>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</si>
  <si>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</si>
  <si>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</si>
  <si>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</si>
  <si>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</si>
  <si>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</si>
  <si>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</si>
  <si>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</si>
  <si>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</si>
  <si>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</si>
  <si>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</si>
  <si>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</si>
  <si>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</si>
  <si>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</si>
  <si>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</si>
  <si>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</si>
  <si>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</si>
  <si>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</si>
  <si>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</si>
  <si>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</si>
  <si>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</si>
  <si>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</si>
  <si>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</si>
  <si>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</si>
  <si>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</si>
  <si>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</si>
  <si>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</si>
  <si>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</si>
  <si>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</si>
  <si>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</si>
  <si>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</si>
  <si>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</si>
  <si>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</si>
  <si>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</si>
  <si>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</si>
  <si>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</si>
  <si>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</si>
  <si>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</si>
  <si>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</si>
  <si>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</si>
  <si>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</si>
  <si>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</si>
  <si>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</si>
  <si>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</si>
  <si>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</si>
  <si>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</si>
  <si>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</si>
  <si>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</si>
  <si>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</si>
  <si>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</si>
  <si>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</si>
  <si>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</si>
  <si>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</si>
  <si>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</si>
  <si>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</si>
  <si>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</si>
  <si>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</si>
  <si>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</si>
  <si>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</si>
  <si>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</si>
  <si>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</si>
  <si>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</si>
  <si>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</si>
  <si>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</si>
  <si>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</si>
  <si>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</si>
  <si>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</si>
  <si>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</si>
  <si>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</si>
  <si>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</si>
  <si>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</si>
  <si>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</si>
  <si>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</si>
  <si>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</si>
  <si>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</si>
  <si>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</si>
  <si>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</si>
  <si>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</si>
  <si>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</si>
  <si>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</si>
  <si>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</si>
  <si>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</si>
  <si>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</si>
  <si>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</si>
  <si>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</si>
  <si>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</si>
  <si>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</si>
  <si>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</si>
  <si>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</si>
  <si>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</si>
  <si>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</si>
  <si>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</si>
  <si>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</si>
  <si>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</si>
  <si>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</si>
  <si>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</si>
  <si>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</si>
  <si>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</si>
  <si>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</si>
  <si>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</si>
  <si>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</si>
  <si>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</si>
  <si>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</si>
  <si>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</si>
  <si>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</si>
  <si>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</si>
  <si>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</si>
  <si>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</si>
  <si>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</si>
  <si>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</si>
  <si>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</si>
  <si>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</si>
  <si>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</si>
  <si>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</si>
  <si>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</si>
  <si>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</si>
  <si>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</si>
  <si>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</si>
  <si>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</si>
  <si>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</si>
  <si>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</si>
  <si>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</si>
  <si>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</si>
  <si>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</si>
  <si>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</si>
  <si>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</si>
  <si>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</si>
  <si>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</si>
  <si>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</si>
  <si>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</si>
  <si>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</si>
  <si>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</si>
  <si>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</si>
  <si>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</si>
  <si>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</si>
  <si>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</si>
  <si>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</si>
  <si>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</si>
  <si>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</si>
  <si>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</si>
  <si>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</si>
  <si>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</si>
  <si>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</si>
  <si>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</si>
  <si>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</si>
  <si>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</si>
  <si>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</si>
  <si>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</si>
  <si>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</si>
  <si>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</si>
  <si>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</si>
  <si>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</si>
  <si>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</si>
  <si>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</si>
  <si>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</si>
  <si>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</si>
  <si>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</si>
  <si>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</si>
  <si>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</si>
  <si>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</si>
  <si>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</si>
  <si>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</si>
  <si>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</si>
  <si>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</si>
  <si>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</si>
  <si>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</si>
  <si>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</si>
  <si>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</si>
  <si>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</si>
  <si>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</si>
  <si>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</si>
  <si>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</si>
  <si>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</si>
  <si>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</si>
  <si>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</si>
  <si>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</si>
  <si>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</si>
  <si>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</si>
  <si>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</si>
  <si>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</si>
  <si>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</si>
  <si>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</si>
  <si>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</si>
  <si>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</si>
  <si>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</si>
  <si>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</si>
  <si>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</si>
  <si>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</si>
  <si>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</si>
  <si>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</si>
  <si>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</si>
  <si>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</si>
  <si>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</si>
  <si>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</si>
  <si>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</si>
  <si>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</si>
  <si>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</si>
  <si>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</si>
  <si>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</si>
  <si>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</si>
  <si>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</si>
  <si>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</si>
  <si>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</si>
  <si>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</si>
  <si>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</si>
  <si>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</si>
  <si>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</si>
  <si>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</si>
  <si>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</si>
  <si>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</si>
  <si>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</si>
  <si>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</si>
  <si>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</si>
  <si>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</si>
  <si>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</si>
  <si>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</si>
  <si>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</si>
  <si>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</si>
  <si>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</si>
  <si>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</si>
  <si>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</si>
  <si>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</si>
  <si>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</si>
  <si>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</si>
  <si>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</si>
  <si>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</si>
  <si>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</si>
  <si>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</si>
  <si>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</si>
  <si>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</si>
  <si>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</si>
  <si>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</si>
  <si>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</si>
  <si>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</si>
  <si>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</si>
  <si>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</si>
  <si>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</si>
  <si>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</si>
  <si>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</si>
  <si>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</si>
  <si>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</si>
  <si>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</si>
  <si>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</si>
  <si>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</si>
  <si>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</si>
  <si>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</si>
  <si>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</si>
  <si>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</si>
  <si>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</si>
  <si>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</si>
  <si>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</si>
  <si>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</si>
  <si>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</si>
  <si>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</si>
  <si>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</si>
  <si>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</si>
  <si>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</si>
  <si>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</si>
  <si>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</si>
  <si>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</si>
  <si>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</si>
  <si>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</si>
  <si>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</si>
  <si>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</si>
  <si>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</si>
  <si>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</si>
  <si>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</si>
  <si>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</si>
  <si>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</si>
  <si>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</si>
  <si>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</si>
  <si>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</si>
  <si>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</si>
  <si>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</si>
  <si>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</si>
  <si>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</si>
  <si>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</si>
  <si>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</si>
  <si>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</si>
  <si>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</si>
  <si>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</si>
  <si>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</si>
  <si>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</si>
  <si>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</si>
  <si>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</si>
  <si>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</si>
  <si>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</si>
  <si>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</si>
  <si>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</si>
  <si>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</si>
  <si>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</si>
  <si>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</si>
  <si>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</si>
  <si>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</si>
  <si>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</si>
  <si>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</si>
  <si>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</si>
  <si>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</si>
  <si>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</si>
  <si>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</si>
  <si>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</si>
  <si>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</si>
  <si>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</si>
  <si>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</si>
  <si>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</si>
  <si>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</si>
  <si>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</si>
  <si>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</si>
  <si>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</si>
  <si>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</si>
  <si>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</si>
  <si>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</si>
  <si>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</si>
  <si>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</si>
  <si>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</si>
  <si>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</si>
  <si>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</si>
  <si>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</si>
  <si>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</si>
  <si>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</si>
  <si>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</si>
  <si>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</si>
  <si>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</si>
  <si>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</si>
  <si>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</si>
  <si>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</si>
  <si>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</si>
  <si>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</si>
  <si>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</si>
  <si>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</si>
  <si>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</si>
  <si>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</si>
  <si>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</si>
  <si>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</si>
  <si>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</si>
  <si>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</si>
  <si>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</si>
  <si>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</si>
  <si>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</si>
  <si>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</si>
  <si>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</si>
  <si>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</si>
  <si>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</si>
  <si>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</si>
  <si>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</si>
  <si>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</si>
  <si>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</si>
  <si>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</si>
  <si>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</si>
  <si>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</si>
  <si>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</si>
  <si>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</si>
  <si>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</si>
  <si>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</si>
  <si>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</si>
  <si>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</si>
  <si>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</si>
  <si>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</si>
  <si>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</si>
  <si>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</si>
  <si>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</si>
  <si>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</si>
  <si>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</si>
  <si>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</si>
  <si>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</si>
  <si>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</si>
  <si>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</si>
  <si>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</si>
  <si>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</si>
  <si>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</si>
  <si>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</si>
  <si>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</si>
  <si>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</si>
  <si>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</si>
  <si>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</si>
  <si>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</si>
  <si>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</si>
  <si>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</si>
  <si>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</si>
  <si>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</si>
  <si>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</si>
  <si>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</si>
  <si>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</si>
  <si>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</si>
  <si>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</si>
  <si>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</si>
  <si>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</si>
  <si>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</si>
  <si>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</si>
  <si>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</si>
  <si>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</si>
  <si>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</si>
  <si>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</si>
  <si>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</si>
  <si>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</si>
  <si>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</si>
  <si>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</si>
  <si>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</si>
  <si>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</si>
  <si>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</si>
  <si>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</si>
  <si>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</si>
  <si>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</si>
  <si>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</si>
  <si>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</si>
  <si>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</si>
  <si>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</si>
  <si>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</si>
  <si>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</si>
  <si>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</si>
  <si>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</si>
  <si>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</si>
  <si>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</si>
  <si>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</si>
  <si>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</si>
  <si>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</si>
  <si>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</si>
  <si>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</si>
  <si>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</si>
  <si>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</si>
  <si>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</si>
  <si>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</si>
  <si>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</si>
  <si>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</si>
  <si>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</si>
  <si>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</si>
  <si>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</si>
  <si>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</si>
  <si>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</si>
  <si>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</si>
  <si>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</si>
  <si>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</si>
  <si>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</si>
  <si>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</si>
  <si>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</si>
  <si>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</si>
  <si>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</si>
  <si>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</si>
  <si>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</si>
  <si>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</si>
  <si>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</si>
  <si>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</si>
  <si>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</si>
  <si>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</si>
  <si>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</si>
  <si>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</si>
  <si>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</si>
  <si>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</si>
  <si>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</si>
  <si>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</si>
  <si>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</si>
  <si>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</si>
  <si>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</si>
  <si>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</si>
  <si>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</si>
  <si>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</si>
  <si>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</si>
  <si>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</si>
  <si>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</si>
  <si>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</si>
  <si>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</si>
  <si>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</si>
  <si>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</si>
  <si>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</si>
  <si>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</si>
  <si>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</si>
  <si>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</si>
  <si>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</si>
  <si>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</si>
  <si>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</si>
  <si>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</si>
  <si>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</si>
  <si>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</si>
  <si>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</si>
  <si>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</si>
  <si>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</si>
  <si>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</si>
  <si>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</si>
  <si>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</si>
  <si>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</si>
  <si>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</si>
  <si>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</si>
  <si>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</si>
  <si>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</si>
  <si>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</si>
  <si>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</si>
  <si>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</si>
  <si>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</si>
  <si>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</si>
  <si>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</si>
  <si>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</si>
  <si>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</si>
  <si>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</si>
  <si>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</si>
  <si>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</si>
  <si>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</si>
  <si>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</si>
  <si>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</si>
  <si>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</si>
  <si>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</si>
  <si>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</si>
  <si>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</si>
  <si>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</si>
  <si>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</si>
  <si>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</si>
  <si>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</si>
  <si>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</si>
  <si>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</si>
  <si>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</si>
  <si>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</si>
  <si>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</si>
  <si>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</si>
  <si>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</si>
  <si>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</si>
  <si>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</si>
  <si>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</si>
  <si>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</si>
  <si>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</si>
  <si>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</si>
  <si>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</si>
  <si>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</si>
  <si>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</si>
  <si>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</si>
  <si>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</si>
  <si>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</si>
  <si>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</si>
  <si>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</si>
  <si>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</si>
  <si>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</si>
  <si>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</si>
  <si>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</si>
  <si>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</si>
  <si>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</si>
  <si>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</si>
  <si>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</si>
  <si>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</si>
  <si>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</si>
  <si>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</si>
  <si>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</si>
  <si>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</si>
  <si>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</si>
  <si>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</si>
  <si>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</si>
  <si>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</si>
  <si>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</si>
  <si>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</si>
  <si>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</si>
  <si>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</si>
  <si>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</si>
  <si>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</si>
  <si>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</si>
  <si>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</si>
  <si>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</si>
  <si>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</si>
  <si>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</si>
  <si>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</si>
  <si>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</si>
  <si>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</si>
  <si>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</si>
  <si>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</si>
  <si>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</si>
  <si>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</si>
  <si>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</si>
  <si>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</si>
  <si>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</si>
  <si>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</si>
  <si>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</si>
  <si>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</si>
  <si>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</si>
  <si>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</si>
  <si>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</si>
  <si>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</si>
  <si>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</si>
  <si>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</si>
  <si>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</si>
  <si>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</si>
  <si>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</si>
  <si>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</si>
  <si>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</si>
  <si>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</si>
  <si>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</si>
  <si>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</si>
  <si>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</si>
  <si>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</si>
  <si>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</si>
  <si>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</si>
  <si>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335765747</t>
  </si>
  <si>
    <t>335765884</t>
  </si>
  <si>
    <t>335766672</t>
  </si>
  <si>
    <t>335766639</t>
  </si>
  <si>
    <t>335766467</t>
  </si>
  <si>
    <t>335766439</t>
  </si>
  <si>
    <t>ATM Sotano Torre Banreservas</t>
  </si>
  <si>
    <t>335766860</t>
  </si>
  <si>
    <t>1 Gaveta Vacía y 2 Fallando</t>
  </si>
  <si>
    <t>335767144</t>
  </si>
  <si>
    <t>335767175</t>
  </si>
  <si>
    <t>335767235</t>
  </si>
  <si>
    <t>335767189</t>
  </si>
  <si>
    <t>335767185</t>
  </si>
  <si>
    <t>335767501</t>
  </si>
  <si>
    <t>335767464</t>
  </si>
  <si>
    <t>335767410</t>
  </si>
  <si>
    <t>Closed</t>
  </si>
  <si>
    <t>335768037</t>
  </si>
  <si>
    <t>335767911</t>
  </si>
  <si>
    <t>335767891</t>
  </si>
  <si>
    <t>335767870</t>
  </si>
  <si>
    <t>335767838</t>
  </si>
  <si>
    <t>335767829</t>
  </si>
  <si>
    <t>335767821</t>
  </si>
  <si>
    <t>335767754</t>
  </si>
  <si>
    <t>335767695</t>
  </si>
  <si>
    <t>335768038</t>
  </si>
  <si>
    <t>335768039</t>
  </si>
  <si>
    <t>335768040</t>
  </si>
  <si>
    <t>335768041</t>
  </si>
  <si>
    <t>335768042</t>
  </si>
  <si>
    <t>335768043</t>
  </si>
  <si>
    <t>335768044</t>
  </si>
  <si>
    <t>335768045</t>
  </si>
  <si>
    <t>335768046</t>
  </si>
  <si>
    <t>335768047</t>
  </si>
  <si>
    <t>335768048</t>
  </si>
  <si>
    <t>335768049</t>
  </si>
  <si>
    <t>335768050</t>
  </si>
  <si>
    <t>335768051</t>
  </si>
  <si>
    <t>335768052</t>
  </si>
  <si>
    <t>335768053</t>
  </si>
  <si>
    <t>335768054</t>
  </si>
  <si>
    <t>335768055</t>
  </si>
  <si>
    <t>335768056</t>
  </si>
  <si>
    <t>335768223 </t>
  </si>
  <si>
    <t>335768367</t>
  </si>
  <si>
    <t>335768366</t>
  </si>
  <si>
    <t>335768364</t>
  </si>
  <si>
    <t>335768363</t>
  </si>
  <si>
    <t>335768361</t>
  </si>
  <si>
    <t>335768360</t>
  </si>
  <si>
    <t>335768357</t>
  </si>
  <si>
    <t>335768356</t>
  </si>
  <si>
    <t>335768355</t>
  </si>
  <si>
    <t>335768354</t>
  </si>
  <si>
    <t>335768353</t>
  </si>
  <si>
    <t>335768347</t>
  </si>
  <si>
    <t>335768345</t>
  </si>
  <si>
    <t>335768344</t>
  </si>
  <si>
    <t>GAVETA DE DEPOSITO LLENA</t>
  </si>
  <si>
    <t>SIN EFECITVO</t>
  </si>
  <si>
    <t>20 Enero de 2021</t>
  </si>
  <si>
    <t>19/1/2021 17:00 PM</t>
  </si>
  <si>
    <t>20/1/2021 6:00 AM</t>
  </si>
  <si>
    <t>335768374</t>
  </si>
  <si>
    <t>335768373</t>
  </si>
  <si>
    <t>335768372</t>
  </si>
  <si>
    <t>335768371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</si>
</sst>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9"/>
      <tableStyleElement type="headerRow" dxfId="468"/>
      <tableStyleElement type="totalRow" dxfId="467"/>
      <tableStyleElement type="firstColumn" dxfId="466"/>
      <tableStyleElement type="lastColumn" dxfId="465"/>
      <tableStyleElement type="firstRowStripe" dxfId="464"/>
      <tableStyleElement type="firstColumnStripe" dxfId="4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enero/20-01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 t="str">
            <v>Dirección Continuidad y Servicios TI</v>
          </cell>
          <cell r="B2">
            <v>0</v>
          </cell>
        </row>
        <row r="3">
          <cell r="A3" t="str">
            <v>Cajeros Reportados Sin Efectivo</v>
          </cell>
          <cell r="B3">
            <v>0</v>
          </cell>
        </row>
        <row r="5">
          <cell r="A5" t="str">
            <v>Desde:</v>
          </cell>
          <cell r="B5" t="str">
            <v>19/1/2021 5:00 PM</v>
          </cell>
        </row>
        <row r="6">
          <cell r="A6" t="str">
            <v>Hasta:</v>
          </cell>
          <cell r="B6" t="str">
            <v>20/1/2021 6:00 AM</v>
          </cell>
        </row>
        <row r="8">
          <cell r="A8" t="str">
            <v>REPORTADOS / YA ABASTECIDOS</v>
          </cell>
          <cell r="B8">
            <v>0</v>
          </cell>
        </row>
        <row r="9">
          <cell r="A9" t="str">
            <v>ZONA</v>
          </cell>
          <cell r="B9" t="str">
            <v>ATM UNIDAD</v>
          </cell>
        </row>
        <row r="10">
          <cell r="A10" t="str">
            <v>DISTRITO NACIONAL</v>
          </cell>
          <cell r="B10">
            <v>378</v>
          </cell>
        </row>
        <row r="11">
          <cell r="A11" t="str">
            <v>TOTAL</v>
          </cell>
          <cell r="B11">
            <v>1</v>
          </cell>
        </row>
        <row r="13">
          <cell r="A13" t="str">
            <v>SIN EFECTIVO</v>
          </cell>
          <cell r="B13">
            <v>0</v>
          </cell>
        </row>
        <row r="14">
          <cell r="A14" t="str">
            <v>ZONA</v>
          </cell>
          <cell r="B14" t="str">
            <v>ATM UNIDAD</v>
          </cell>
        </row>
        <row r="15">
          <cell r="A15" t="str">
            <v>DISTRITO NACIONAL</v>
          </cell>
          <cell r="B15">
            <v>377</v>
          </cell>
        </row>
        <row r="16">
          <cell r="A16" t="str">
            <v>NORTE</v>
          </cell>
          <cell r="B16">
            <v>599</v>
          </cell>
        </row>
        <row r="17">
          <cell r="A17" t="e">
            <v>#N/A</v>
          </cell>
          <cell r="B17">
            <v>497</v>
          </cell>
        </row>
        <row r="18">
          <cell r="A18" t="str">
            <v>DISTRITO NACIONAL</v>
          </cell>
          <cell r="B18">
            <v>525</v>
          </cell>
        </row>
        <row r="19">
          <cell r="A19" t="str">
            <v>DISTRITO NACIONAL</v>
          </cell>
          <cell r="B19">
            <v>565</v>
          </cell>
        </row>
        <row r="20">
          <cell r="A20" t="str">
            <v>DISTRITO NACIONAL</v>
          </cell>
          <cell r="B20">
            <v>755</v>
          </cell>
        </row>
        <row r="21">
          <cell r="A21" t="str">
            <v>NORTE</v>
          </cell>
          <cell r="B21">
            <v>136</v>
          </cell>
        </row>
        <row r="22">
          <cell r="A22" t="str">
            <v>ESTE</v>
          </cell>
          <cell r="B22">
            <v>158</v>
          </cell>
        </row>
        <row r="23">
          <cell r="A23" t="str">
            <v>DISTRITO NACIONAL</v>
          </cell>
          <cell r="B23">
            <v>234</v>
          </cell>
        </row>
        <row r="24">
          <cell r="A24" t="str">
            <v>SUR</v>
          </cell>
          <cell r="B24">
            <v>249</v>
          </cell>
        </row>
        <row r="25">
          <cell r="A25" t="str">
            <v>ESTE</v>
          </cell>
          <cell r="B25">
            <v>824</v>
          </cell>
        </row>
        <row r="26">
          <cell r="A26" t="str">
            <v>TOTAL</v>
          </cell>
          <cell r="B26">
            <v>11</v>
          </cell>
        </row>
        <row r="28">
          <cell r="A28" t="str">
            <v xml:space="preserve">FUERA DE SERVICIO CON FALLAS y GAVETAS VACIAS </v>
          </cell>
          <cell r="B28">
            <v>0</v>
          </cell>
        </row>
        <row r="29">
          <cell r="A29" t="str">
            <v>ZONA</v>
          </cell>
          <cell r="B29" t="str">
            <v>ATM UNIDAD</v>
          </cell>
        </row>
        <row r="30">
          <cell r="A30" t="str">
            <v>NORTE</v>
          </cell>
          <cell r="B30">
            <v>501</v>
          </cell>
        </row>
        <row r="31">
          <cell r="A31" t="str">
            <v>NORTE</v>
          </cell>
          <cell r="B31">
            <v>752</v>
          </cell>
        </row>
        <row r="32">
          <cell r="A32" t="str">
            <v>DISTRITO NACIONAL</v>
          </cell>
          <cell r="B32">
            <v>507</v>
          </cell>
        </row>
        <row r="33">
          <cell r="A33" t="str">
            <v>DISTRITO NACIONAL</v>
          </cell>
          <cell r="B33">
            <v>577</v>
          </cell>
        </row>
        <row r="34">
          <cell r="A34" t="str">
            <v>DISTRITO NACIONAL</v>
          </cell>
          <cell r="B34">
            <v>713</v>
          </cell>
        </row>
        <row r="35">
          <cell r="A35" t="str">
            <v>ESTE</v>
          </cell>
          <cell r="B35">
            <v>673</v>
          </cell>
        </row>
        <row r="36">
          <cell r="A36" t="str">
            <v>DISTRITO NACIONAL</v>
          </cell>
          <cell r="B36">
            <v>655</v>
          </cell>
        </row>
        <row r="37">
          <cell r="A37" t="str">
            <v>TOTAL</v>
          </cell>
          <cell r="B37">
            <v>7</v>
          </cell>
        </row>
        <row r="39">
          <cell r="A39" t="str">
            <v>TOTAL DE CAJEROS REPORTADOS</v>
          </cell>
          <cell r="B39">
            <v>0</v>
          </cell>
        </row>
        <row r="40">
          <cell r="A40">
            <v>18</v>
          </cell>
          <cell r="B40">
            <v>0</v>
          </cell>
        </row>
        <row r="42">
          <cell r="A42" t="str">
            <v>EN OBSERVACION / CON FALLAS y GAVETAS VACIAS (CON GAVETAS DISPONIBLES)</v>
          </cell>
          <cell r="B42">
            <v>0</v>
          </cell>
        </row>
        <row r="43">
          <cell r="A43" t="str">
            <v>ZONA</v>
          </cell>
          <cell r="B43" t="str">
            <v>ATM UNIDAD</v>
          </cell>
        </row>
        <row r="44">
          <cell r="A44" t="str">
            <v>DISTRITO NACIONAL</v>
          </cell>
          <cell r="B44">
            <v>815</v>
          </cell>
        </row>
        <row r="45">
          <cell r="A45" t="str">
            <v>NORTE</v>
          </cell>
          <cell r="B45">
            <v>532</v>
          </cell>
        </row>
        <row r="46">
          <cell r="A46" t="str">
            <v>NORTE</v>
          </cell>
          <cell r="B46">
            <v>653</v>
          </cell>
        </row>
        <row r="47">
          <cell r="A47" t="str">
            <v>ESTE</v>
          </cell>
          <cell r="B47">
            <v>802</v>
          </cell>
        </row>
        <row r="48">
          <cell r="A48" t="str">
            <v>SUR</v>
          </cell>
          <cell r="B48">
            <v>301</v>
          </cell>
        </row>
        <row r="49">
          <cell r="A49" t="str">
            <v>DISTRITO NACIONAL</v>
          </cell>
          <cell r="B49">
            <v>246</v>
          </cell>
        </row>
        <row r="50">
          <cell r="A50" t="str">
            <v>DISTRITO NACIONAL</v>
          </cell>
          <cell r="B50">
            <v>887</v>
          </cell>
        </row>
        <row r="51">
          <cell r="A51" t="str">
            <v>DISTRITO NACIONAL</v>
          </cell>
          <cell r="B51">
            <v>812</v>
          </cell>
        </row>
        <row r="52">
          <cell r="A52" t="str">
            <v>DISTRITO NACIONAL</v>
          </cell>
          <cell r="B52">
            <v>930</v>
          </cell>
        </row>
        <row r="53">
          <cell r="A53" t="str">
            <v>DISTRITO NACIONAL</v>
          </cell>
          <cell r="B53">
            <v>32</v>
          </cell>
        </row>
        <row r="54">
          <cell r="A54" t="str">
            <v>SUR</v>
          </cell>
          <cell r="B54">
            <v>403</v>
          </cell>
        </row>
        <row r="55">
          <cell r="A55" t="str">
            <v>NORTE</v>
          </cell>
          <cell r="B55">
            <v>756</v>
          </cell>
        </row>
        <row r="56">
          <cell r="A56" t="str">
            <v>DISTRITO NACIONAL</v>
          </cell>
          <cell r="B56">
            <v>911</v>
          </cell>
        </row>
        <row r="57">
          <cell r="A57" t="str">
            <v>TOTAL</v>
          </cell>
          <cell r="B57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72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7.28515625" defaultRowHeight="15" x14ac:dyDescent="0.25"/>
  <cols>
    <col min="1" max="1" width="25.28515625" style="70" bestFit="1" customWidth="1"/>
    <col min="2" max="2" width="19.5703125" style="115" bestFit="1" customWidth="1"/>
    <col min="3" max="3" width="17.7109375" style="47" customWidth="1"/>
    <col min="4" max="4" width="29.42578125" style="70" bestFit="1" customWidth="1"/>
    <col min="5" max="5" width="11.85546875" style="84" customWidth="1"/>
    <col min="6" max="6" width="11.28515625" style="48" customWidth="1"/>
    <col min="7" max="7" width="55.85546875" style="48" customWidth="1"/>
    <col min="8" max="11" width="7" style="48" customWidth="1"/>
    <col min="12" max="12" width="48.140625" style="48" customWidth="1"/>
    <col min="13" max="13" width="18.7109375" style="70" customWidth="1"/>
    <col min="14" max="14" width="17.140625" style="86" customWidth="1"/>
    <col min="15" max="15" width="37.85546875" style="86" customWidth="1"/>
    <col min="16" max="16" width="23.85546875" style="74" customWidth="1"/>
    <col min="17" max="17" width="48.14062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2563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SUR</v>
      </c>
      <c r="B5" s="114" t="s">
        <v>2566</v>
      </c>
      <c r="C5" s="105">
        <v>44216.212222222224</v>
      </c>
      <c r="D5" s="104" t="s">
        <v>2189</v>
      </c>
      <c r="E5" s="100">
        <v>311</v>
      </c>
      <c r="F5" s="85" t="str">
        <f>VLOOKUP(E5,VIP!$A$2:$O11440,2,0)</f>
        <v>DRBR311</v>
      </c>
      <c r="G5" s="99" t="str">
        <f>VLOOKUP(E5,'LISTADO ATM'!$A$2:$B$894,2,0)</f>
        <v>ATM Plaza Eroski</v>
      </c>
      <c r="H5" s="99" t="str">
        <f>VLOOKUP(E5,VIP!$A$2:$O16361,7,FALSE)</f>
        <v>Si</v>
      </c>
      <c r="I5" s="99" t="str">
        <f>VLOOKUP(E5,VIP!$A$2:$O8326,8,FALSE)</f>
        <v>Si</v>
      </c>
      <c r="J5" s="99" t="str">
        <f>VLOOKUP(E5,VIP!$A$2:$O8276,8,FALSE)</f>
        <v>Si</v>
      </c>
      <c r="K5" s="99" t="str">
        <f>VLOOKUP(E5,VIP!$A$2:$O11850,6,0)</f>
        <v>NO</v>
      </c>
      <c r="L5" s="108" t="s">
        <v>2228</v>
      </c>
      <c r="M5" s="107" t="s">
        <v>2473</v>
      </c>
      <c r="N5" s="106" t="s">
        <v>2481</v>
      </c>
      <c r="O5" s="104" t="s">
        <v>2483</v>
      </c>
      <c r="P5" s="104"/>
      <c r="Q5" s="107" t="s">
        <v>2228</v>
      </c>
    </row>
    <row r="6" spans="1:17" ht="18" x14ac:dyDescent="0.25">
      <c r="A6" s="85" t="str">
        <f>VLOOKUP(E6,'LISTADO ATM'!$A$2:$C$895,3,0)</f>
        <v>DISTRITO NACIONAL</v>
      </c>
      <c r="B6" s="114" t="s">
        <v>2567</v>
      </c>
      <c r="C6" s="105">
        <v>44216.077685185184</v>
      </c>
      <c r="D6" s="104" t="s">
        <v>2189</v>
      </c>
      <c r="E6" s="100">
        <v>507</v>
      </c>
      <c r="F6" s="85" t="str">
        <f>VLOOKUP(E6,VIP!$A$2:$O11441,2,0)</f>
        <v>DRBR507</v>
      </c>
      <c r="G6" s="99" t="str">
        <f>VLOOKUP(E6,'LISTADO ATM'!$A$2:$B$894,2,0)</f>
        <v>ATM Estación Sigma Boca Chica</v>
      </c>
      <c r="H6" s="99" t="str">
        <f>VLOOKUP(E6,VIP!$A$2:$O16362,7,FALSE)</f>
        <v>Si</v>
      </c>
      <c r="I6" s="99" t="str">
        <f>VLOOKUP(E6,VIP!$A$2:$O8327,8,FALSE)</f>
        <v>Si</v>
      </c>
      <c r="J6" s="99" t="str">
        <f>VLOOKUP(E6,VIP!$A$2:$O8277,8,FALSE)</f>
        <v>Si</v>
      </c>
      <c r="K6" s="99" t="str">
        <f>VLOOKUP(E6,VIP!$A$2:$O11851,6,0)</f>
        <v>NO</v>
      </c>
      <c r="L6" s="108" t="s">
        <v>2254</v>
      </c>
      <c r="M6" s="107" t="s">
        <v>2473</v>
      </c>
      <c r="N6" s="106" t="s">
        <v>2481</v>
      </c>
      <c r="O6" s="104" t="s">
        <v>2483</v>
      </c>
      <c r="P6" s="104"/>
      <c r="Q6" s="107" t="s">
        <v>2254</v>
      </c>
    </row>
    <row r="7" spans="1:17" ht="18" x14ac:dyDescent="0.25">
      <c r="A7" s="85" t="str">
        <f>VLOOKUP(E7,'LISTADO ATM'!$A$2:$C$895,3,0)</f>
        <v>SUR</v>
      </c>
      <c r="B7" s="114" t="s">
        <v>2568</v>
      </c>
      <c r="C7" s="105">
        <v>44216.07613425926</v>
      </c>
      <c r="D7" s="104" t="s">
        <v>2189</v>
      </c>
      <c r="E7" s="100">
        <v>751</v>
      </c>
      <c r="F7" s="85" t="str">
        <f>VLOOKUP(E7,VIP!$A$2:$O11442,2,0)</f>
        <v>DRBR751</v>
      </c>
      <c r="G7" s="99" t="str">
        <f>VLOOKUP(E7,'LISTADO ATM'!$A$2:$B$894,2,0)</f>
        <v>ATM Eco Petroleo Camilo</v>
      </c>
      <c r="H7" s="99" t="str">
        <f>VLOOKUP(E7,VIP!$A$2:$O16363,7,FALSE)</f>
        <v>N/A</v>
      </c>
      <c r="I7" s="99" t="str">
        <f>VLOOKUP(E7,VIP!$A$2:$O8328,8,FALSE)</f>
        <v>N/A</v>
      </c>
      <c r="J7" s="99" t="str">
        <f>VLOOKUP(E7,VIP!$A$2:$O8278,8,FALSE)</f>
        <v>N/A</v>
      </c>
      <c r="K7" s="99" t="str">
        <f>VLOOKUP(E7,VIP!$A$2:$O11852,6,0)</f>
        <v>N/A</v>
      </c>
      <c r="L7" s="108" t="s">
        <v>2254</v>
      </c>
      <c r="M7" s="107" t="s">
        <v>2473</v>
      </c>
      <c r="N7" s="106" t="s">
        <v>2481</v>
      </c>
      <c r="O7" s="104" t="s">
        <v>2483</v>
      </c>
      <c r="P7" s="104"/>
      <c r="Q7" s="107" t="s">
        <v>2254</v>
      </c>
    </row>
    <row r="8" spans="1:17" ht="18" x14ac:dyDescent="0.25">
      <c r="A8" s="85" t="str">
        <f>VLOOKUP(E8,'LISTADO ATM'!$A$2:$C$895,3,0)</f>
        <v>NORTE</v>
      </c>
      <c r="B8" s="114" t="s">
        <v>2569</v>
      </c>
      <c r="C8" s="105">
        <v>44216.06858796296</v>
      </c>
      <c r="D8" s="104" t="s">
        <v>2190</v>
      </c>
      <c r="E8" s="100">
        <v>854</v>
      </c>
      <c r="F8" s="85" t="str">
        <f>VLOOKUP(E8,VIP!$A$2:$O11443,2,0)</f>
        <v>DRBR854</v>
      </c>
      <c r="G8" s="99" t="str">
        <f>VLOOKUP(E8,'LISTADO ATM'!$A$2:$B$894,2,0)</f>
        <v xml:space="preserve">ATM Centro Comercial Blanco Batista </v>
      </c>
      <c r="H8" s="99" t="str">
        <f>VLOOKUP(E8,VIP!$A$2:$O16364,7,FALSE)</f>
        <v>Si</v>
      </c>
      <c r="I8" s="99" t="str">
        <f>VLOOKUP(E8,VIP!$A$2:$O8329,8,FALSE)</f>
        <v>Si</v>
      </c>
      <c r="J8" s="99" t="str">
        <f>VLOOKUP(E8,VIP!$A$2:$O8279,8,FALSE)</f>
        <v>Si</v>
      </c>
      <c r="K8" s="99" t="str">
        <f>VLOOKUP(E8,VIP!$A$2:$O11853,6,0)</f>
        <v>NO</v>
      </c>
      <c r="L8" s="108" t="s">
        <v>2228</v>
      </c>
      <c r="M8" s="107" t="s">
        <v>2473</v>
      </c>
      <c r="N8" s="106" t="s">
        <v>2481</v>
      </c>
      <c r="O8" s="104" t="s">
        <v>2491</v>
      </c>
      <c r="P8" s="104"/>
      <c r="Q8" s="107" t="s">
        <v>2228</v>
      </c>
    </row>
    <row r="9" spans="1:17" ht="18" x14ac:dyDescent="0.25">
      <c r="A9" s="85" t="s">
        <v>2547</v>
      </c>
      <c r="B9" s="114" t="s">
        <v>2547</v>
      </c>
      <c r="C9" s="105">
        <v>44215.906400462962</v>
      </c>
      <c r="D9" s="104" t="s">
        <v>2477</v>
      </c>
      <c r="E9" s="100">
        <v>880</v>
      </c>
      <c r="F9" s="85" t="str">
        <f>VLOOKUP(E9,VIP!$A$2:$O11426,2,0)</f>
        <v>DRBR880</v>
      </c>
      <c r="G9" s="99" t="str">
        <f>VLOOKUP(E9,'LISTADO ATM'!$A$2:$B$894,2,0)</f>
        <v xml:space="preserve">ATM Autoservicio Barahona II </v>
      </c>
      <c r="H9" s="99" t="str">
        <f>VLOOKUP(E9,VIP!$A$2:$O16347,7,FALSE)</f>
        <v>Si</v>
      </c>
      <c r="I9" s="99" t="str">
        <f>VLOOKUP(E9,VIP!$A$2:$O8312,8,FALSE)</f>
        <v>Si</v>
      </c>
      <c r="J9" s="99" t="str">
        <f>VLOOKUP(E9,VIP!$A$2:$O8262,8,FALSE)</f>
        <v>Si</v>
      </c>
      <c r="K9" s="99" t="str">
        <f>VLOOKUP(E9,VIP!$A$2:$O11836,6,0)</f>
        <v>SI</v>
      </c>
      <c r="L9" s="108" t="s">
        <v>2561</v>
      </c>
      <c r="M9" s="107" t="s">
        <v>2473</v>
      </c>
      <c r="N9" s="106" t="s">
        <v>2481</v>
      </c>
      <c r="O9" s="104" t="s">
        <v>2482</v>
      </c>
      <c r="P9" s="104"/>
      <c r="Q9" s="107" t="s">
        <v>2561</v>
      </c>
    </row>
    <row r="10" spans="1:17" ht="18" x14ac:dyDescent="0.25">
      <c r="A10" s="85" t="s">
        <v>2548</v>
      </c>
      <c r="B10" s="114" t="s">
        <v>2548</v>
      </c>
      <c r="C10" s="105">
        <v>44215.905150462961</v>
      </c>
      <c r="D10" s="104" t="s">
        <v>2477</v>
      </c>
      <c r="E10" s="100">
        <v>410</v>
      </c>
      <c r="F10" s="85" t="str">
        <f>VLOOKUP(E10,VIP!$A$2:$O11427,2,0)</f>
        <v>DRBR410</v>
      </c>
      <c r="G10" s="99" t="str">
        <f>VLOOKUP(E10,'LISTADO ATM'!$A$2:$B$894,2,0)</f>
        <v xml:space="preserve">ATM Oficina Las Palmas de Herrera II </v>
      </c>
      <c r="H10" s="99" t="str">
        <f>VLOOKUP(E10,VIP!$A$2:$O16348,7,FALSE)</f>
        <v>Si</v>
      </c>
      <c r="I10" s="99" t="str">
        <f>VLOOKUP(E10,VIP!$A$2:$O8313,8,FALSE)</f>
        <v>Si</v>
      </c>
      <c r="J10" s="99" t="str">
        <f>VLOOKUP(E10,VIP!$A$2:$O8263,8,FALSE)</f>
        <v>Si</v>
      </c>
      <c r="K10" s="99" t="str">
        <f>VLOOKUP(E10,VIP!$A$2:$O11837,6,0)</f>
        <v>NO</v>
      </c>
      <c r="L10" s="108" t="s">
        <v>2561</v>
      </c>
      <c r="M10" s="107" t="s">
        <v>2473</v>
      </c>
      <c r="N10" s="106" t="s">
        <v>2481</v>
      </c>
      <c r="O10" s="104" t="s">
        <v>2482</v>
      </c>
      <c r="P10" s="104"/>
      <c r="Q10" s="107" t="s">
        <v>2561</v>
      </c>
    </row>
    <row r="11" spans="1:17" ht="18" x14ac:dyDescent="0.25">
      <c r="A11" s="85" t="s">
        <v>2549</v>
      </c>
      <c r="B11" s="114" t="s">
        <v>2549</v>
      </c>
      <c r="C11" s="105">
        <v>44215.89402777778</v>
      </c>
      <c r="D11" s="104" t="s">
        <v>2477</v>
      </c>
      <c r="E11" s="100">
        <v>655</v>
      </c>
      <c r="F11" s="85" t="str">
        <f>VLOOKUP(E11,VIP!$A$2:$O11428,2,0)</f>
        <v>DRBR655</v>
      </c>
      <c r="G11" s="99" t="str">
        <f>VLOOKUP(E11,'LISTADO ATM'!$A$2:$B$894,2,0)</f>
        <v>ATM Farmacia Sandra</v>
      </c>
      <c r="H11" s="99" t="str">
        <f>VLOOKUP(E11,VIP!$A$2:$O16349,7,FALSE)</f>
        <v>Si</v>
      </c>
      <c r="I11" s="99" t="str">
        <f>VLOOKUP(E11,VIP!$A$2:$O8314,8,FALSE)</f>
        <v>Si</v>
      </c>
      <c r="J11" s="99" t="str">
        <f>VLOOKUP(E11,VIP!$A$2:$O8264,8,FALSE)</f>
        <v>Si</v>
      </c>
      <c r="K11" s="99" t="str">
        <f>VLOOKUP(E11,VIP!$A$2:$O11838,6,0)</f>
        <v>NO</v>
      </c>
      <c r="L11" s="108" t="s">
        <v>2466</v>
      </c>
      <c r="M11" s="107" t="s">
        <v>2473</v>
      </c>
      <c r="N11" s="106" t="s">
        <v>2481</v>
      </c>
      <c r="O11" s="104" t="s">
        <v>2482</v>
      </c>
      <c r="P11" s="104"/>
      <c r="Q11" s="107" t="s">
        <v>2466</v>
      </c>
    </row>
    <row r="12" spans="1:17" ht="18" x14ac:dyDescent="0.25">
      <c r="A12" s="85" t="s">
        <v>2550</v>
      </c>
      <c r="B12" s="114" t="s">
        <v>2550</v>
      </c>
      <c r="C12" s="105">
        <v>44215.886828703704</v>
      </c>
      <c r="D12" s="104" t="s">
        <v>2477</v>
      </c>
      <c r="E12" s="100">
        <v>824</v>
      </c>
      <c r="F12" s="85" t="str">
        <f>VLOOKUP(E12,VIP!$A$2:$O11429,2,0)</f>
        <v>DRBR824</v>
      </c>
      <c r="G12" s="99" t="str">
        <f>VLOOKUP(E12,'LISTADO ATM'!$A$2:$B$894,2,0)</f>
        <v xml:space="preserve">ATM Multiplaza (Higuey) </v>
      </c>
      <c r="H12" s="99" t="str">
        <f>VLOOKUP(E12,VIP!$A$2:$O16350,7,FALSE)</f>
        <v>Si</v>
      </c>
      <c r="I12" s="99" t="str">
        <f>VLOOKUP(E12,VIP!$A$2:$O8315,8,FALSE)</f>
        <v>Si</v>
      </c>
      <c r="J12" s="99" t="str">
        <f>VLOOKUP(E12,VIP!$A$2:$O8265,8,FALSE)</f>
        <v>Si</v>
      </c>
      <c r="K12" s="99" t="str">
        <f>VLOOKUP(E12,VIP!$A$2:$O11839,6,0)</f>
        <v>NO</v>
      </c>
      <c r="L12" s="108" t="s">
        <v>2562</v>
      </c>
      <c r="M12" s="107" t="s">
        <v>2473</v>
      </c>
      <c r="N12" s="106" t="s">
        <v>2481</v>
      </c>
      <c r="O12" s="104" t="s">
        <v>2482</v>
      </c>
      <c r="P12" s="104"/>
      <c r="Q12" s="107" t="s">
        <v>2562</v>
      </c>
    </row>
    <row r="13" spans="1:17" ht="18" x14ac:dyDescent="0.25">
      <c r="A13" s="85" t="s">
        <v>2551</v>
      </c>
      <c r="B13" s="114" t="s">
        <v>2551</v>
      </c>
      <c r="C13" s="105">
        <v>44215.864930555559</v>
      </c>
      <c r="D13" s="104" t="s">
        <v>2477</v>
      </c>
      <c r="E13" s="100">
        <v>673</v>
      </c>
      <c r="F13" s="85" t="str">
        <f>VLOOKUP(E13,VIP!$A$2:$O11430,2,0)</f>
        <v>DRBR673</v>
      </c>
      <c r="G13" s="99" t="str">
        <f>VLOOKUP(E13,'LISTADO ATM'!$A$2:$B$894,2,0)</f>
        <v>ATM Clínica Dr. Cruz Jiminián</v>
      </c>
      <c r="H13" s="99" t="str">
        <f>VLOOKUP(E13,VIP!$A$2:$O16351,7,FALSE)</f>
        <v>Si</v>
      </c>
      <c r="I13" s="99" t="str">
        <f>VLOOKUP(E13,VIP!$A$2:$O8316,8,FALSE)</f>
        <v>Si</v>
      </c>
      <c r="J13" s="99" t="str">
        <f>VLOOKUP(E13,VIP!$A$2:$O8266,8,FALSE)</f>
        <v>Si</v>
      </c>
      <c r="K13" s="99" t="str">
        <f>VLOOKUP(E13,VIP!$A$2:$O11840,6,0)</f>
        <v>NO</v>
      </c>
      <c r="L13" s="108" t="s">
        <v>2466</v>
      </c>
      <c r="M13" s="107" t="s">
        <v>2473</v>
      </c>
      <c r="N13" s="106" t="s">
        <v>2481</v>
      </c>
      <c r="O13" s="104" t="s">
        <v>2482</v>
      </c>
      <c r="P13" s="104"/>
      <c r="Q13" s="107" t="s">
        <v>2466</v>
      </c>
    </row>
    <row r="14" spans="1:17" ht="18" x14ac:dyDescent="0.25">
      <c r="A14" s="85" t="s">
        <v>2552</v>
      </c>
      <c r="B14" s="114" t="s">
        <v>2552</v>
      </c>
      <c r="C14" s="105">
        <v>44215.851145833331</v>
      </c>
      <c r="D14" s="104" t="s">
        <v>2477</v>
      </c>
      <c r="E14" s="100">
        <v>249</v>
      </c>
      <c r="F14" s="85" t="str">
        <f>VLOOKUP(E14,VIP!$A$2:$O11431,2,0)</f>
        <v>DRBR249</v>
      </c>
      <c r="G14" s="99" t="str">
        <f>VLOOKUP(E14,'LISTADO ATM'!$A$2:$B$894,2,0)</f>
        <v xml:space="preserve">ATM Banco Agrícola Neiba </v>
      </c>
      <c r="H14" s="99" t="str">
        <f>VLOOKUP(E14,VIP!$A$2:$O16352,7,FALSE)</f>
        <v>Si</v>
      </c>
      <c r="I14" s="99" t="str">
        <f>VLOOKUP(E14,VIP!$A$2:$O8317,8,FALSE)</f>
        <v>Si</v>
      </c>
      <c r="J14" s="99" t="str">
        <f>VLOOKUP(E14,VIP!$A$2:$O8267,8,FALSE)</f>
        <v>Si</v>
      </c>
      <c r="K14" s="99" t="str">
        <f>VLOOKUP(E14,VIP!$A$2:$O11841,6,0)</f>
        <v>NO</v>
      </c>
      <c r="L14" s="108" t="s">
        <v>2562</v>
      </c>
      <c r="M14" s="107" t="s">
        <v>2473</v>
      </c>
      <c r="N14" s="106" t="s">
        <v>2481</v>
      </c>
      <c r="O14" s="104" t="s">
        <v>2482</v>
      </c>
      <c r="P14" s="104"/>
      <c r="Q14" s="107" t="s">
        <v>2562</v>
      </c>
    </row>
    <row r="15" spans="1:17" ht="18" x14ac:dyDescent="0.25">
      <c r="A15" s="85" t="s">
        <v>2553</v>
      </c>
      <c r="B15" s="114" t="s">
        <v>2553</v>
      </c>
      <c r="C15" s="105">
        <v>44215.819907407407</v>
      </c>
      <c r="D15" s="104" t="s">
        <v>2189</v>
      </c>
      <c r="E15" s="100">
        <v>622</v>
      </c>
      <c r="F15" s="85" t="str">
        <f>VLOOKUP(E15,VIP!$A$2:$O11432,2,0)</f>
        <v>DRBR622</v>
      </c>
      <c r="G15" s="99" t="str">
        <f>VLOOKUP(E15,'LISTADO ATM'!$A$2:$B$894,2,0)</f>
        <v xml:space="preserve">ATM Ayuntamiento D.N. </v>
      </c>
      <c r="H15" s="99" t="str">
        <f>VLOOKUP(E15,VIP!$A$2:$O16353,7,FALSE)</f>
        <v>Si</v>
      </c>
      <c r="I15" s="99" t="str">
        <f>VLOOKUP(E15,VIP!$A$2:$O8318,8,FALSE)</f>
        <v>Si</v>
      </c>
      <c r="J15" s="99" t="str">
        <f>VLOOKUP(E15,VIP!$A$2:$O8268,8,FALSE)</f>
        <v>Si</v>
      </c>
      <c r="K15" s="99" t="str">
        <f>VLOOKUP(E15,VIP!$A$2:$O11842,6,0)</f>
        <v>NO</v>
      </c>
      <c r="L15" s="108" t="s">
        <v>2254</v>
      </c>
      <c r="M15" s="107" t="s">
        <v>2473</v>
      </c>
      <c r="N15" s="106" t="s">
        <v>2481</v>
      </c>
      <c r="O15" s="104" t="s">
        <v>2483</v>
      </c>
      <c r="P15" s="104"/>
      <c r="Q15" s="107" t="s">
        <v>2254</v>
      </c>
    </row>
    <row r="16" spans="1:17" ht="18" x14ac:dyDescent="0.25">
      <c r="A16" s="85" t="s">
        <v>2554</v>
      </c>
      <c r="B16" s="114" t="s">
        <v>2554</v>
      </c>
      <c r="C16" s="105">
        <v>44215.81927083333</v>
      </c>
      <c r="D16" s="104" t="s">
        <v>2189</v>
      </c>
      <c r="E16" s="100">
        <v>766</v>
      </c>
      <c r="F16" s="85" t="str">
        <f>VLOOKUP(E16,VIP!$A$2:$O11433,2,0)</f>
        <v>DRBR440</v>
      </c>
      <c r="G16" s="99" t="str">
        <f>VLOOKUP(E16,'LISTADO ATM'!$A$2:$B$894,2,0)</f>
        <v xml:space="preserve">ATM Oficina Azua II </v>
      </c>
      <c r="H16" s="99" t="str">
        <f>VLOOKUP(E16,VIP!$A$2:$O16354,7,FALSE)</f>
        <v>Si</v>
      </c>
      <c r="I16" s="99" t="str">
        <f>VLOOKUP(E16,VIP!$A$2:$O8319,8,FALSE)</f>
        <v>Si</v>
      </c>
      <c r="J16" s="99" t="str">
        <f>VLOOKUP(E16,VIP!$A$2:$O8269,8,FALSE)</f>
        <v>Si</v>
      </c>
      <c r="K16" s="99" t="str">
        <f>VLOOKUP(E16,VIP!$A$2:$O11843,6,0)</f>
        <v>SI</v>
      </c>
      <c r="L16" s="108" t="s">
        <v>2254</v>
      </c>
      <c r="M16" s="107" t="s">
        <v>2473</v>
      </c>
      <c r="N16" s="106" t="s">
        <v>2481</v>
      </c>
      <c r="O16" s="104" t="s">
        <v>2483</v>
      </c>
      <c r="P16" s="104"/>
      <c r="Q16" s="107" t="s">
        <v>2254</v>
      </c>
    </row>
    <row r="17" spans="1:17" ht="18" x14ac:dyDescent="0.25">
      <c r="A17" s="85" t="s">
        <v>2555</v>
      </c>
      <c r="B17" s="114" t="s">
        <v>2555</v>
      </c>
      <c r="C17" s="105">
        <v>44215.818576388891</v>
      </c>
      <c r="D17" s="104" t="s">
        <v>2189</v>
      </c>
      <c r="E17" s="100">
        <v>765</v>
      </c>
      <c r="F17" s="85" t="str">
        <f>VLOOKUP(E17,VIP!$A$2:$O11434,2,0)</f>
        <v>DRBR191</v>
      </c>
      <c r="G17" s="99" t="str">
        <f>VLOOKUP(E17,'LISTADO ATM'!$A$2:$B$894,2,0)</f>
        <v xml:space="preserve">ATM Oficina Azua I </v>
      </c>
      <c r="H17" s="99" t="str">
        <f>VLOOKUP(E17,VIP!$A$2:$O16355,7,FALSE)</f>
        <v>Si</v>
      </c>
      <c r="I17" s="99" t="str">
        <f>VLOOKUP(E17,VIP!$A$2:$O8320,8,FALSE)</f>
        <v>Si</v>
      </c>
      <c r="J17" s="99" t="str">
        <f>VLOOKUP(E17,VIP!$A$2:$O8270,8,FALSE)</f>
        <v>Si</v>
      </c>
      <c r="K17" s="99" t="str">
        <f>VLOOKUP(E17,VIP!$A$2:$O11844,6,0)</f>
        <v>NO</v>
      </c>
      <c r="L17" s="108" t="s">
        <v>2254</v>
      </c>
      <c r="M17" s="107" t="s">
        <v>2473</v>
      </c>
      <c r="N17" s="106" t="s">
        <v>2481</v>
      </c>
      <c r="O17" s="104" t="s">
        <v>2483</v>
      </c>
      <c r="P17" s="104"/>
      <c r="Q17" s="107" t="s">
        <v>2254</v>
      </c>
    </row>
    <row r="18" spans="1:17" ht="18" x14ac:dyDescent="0.25">
      <c r="A18" s="85" t="s">
        <v>2556</v>
      </c>
      <c r="B18" s="114" t="s">
        <v>2556</v>
      </c>
      <c r="C18" s="105">
        <v>44215.81758101852</v>
      </c>
      <c r="D18" s="104" t="s">
        <v>2189</v>
      </c>
      <c r="E18" s="100">
        <v>885</v>
      </c>
      <c r="F18" s="85" t="str">
        <f>VLOOKUP(E18,VIP!$A$2:$O11435,2,0)</f>
        <v>DRBR885</v>
      </c>
      <c r="G18" s="99" t="str">
        <f>VLOOKUP(E18,'LISTADO ATM'!$A$2:$B$894,2,0)</f>
        <v xml:space="preserve">ATM UNP Rancho Arriba </v>
      </c>
      <c r="H18" s="99" t="str">
        <f>VLOOKUP(E18,VIP!$A$2:$O16356,7,FALSE)</f>
        <v>Si</v>
      </c>
      <c r="I18" s="99" t="str">
        <f>VLOOKUP(E18,VIP!$A$2:$O8321,8,FALSE)</f>
        <v>Si</v>
      </c>
      <c r="J18" s="99" t="str">
        <f>VLOOKUP(E18,VIP!$A$2:$O8271,8,FALSE)</f>
        <v>Si</v>
      </c>
      <c r="K18" s="99" t="str">
        <f>VLOOKUP(E18,VIP!$A$2:$O11845,6,0)</f>
        <v>NO</v>
      </c>
      <c r="L18" s="108" t="s">
        <v>2254</v>
      </c>
      <c r="M18" s="107" t="s">
        <v>2473</v>
      </c>
      <c r="N18" s="106" t="s">
        <v>2481</v>
      </c>
      <c r="O18" s="104" t="s">
        <v>2483</v>
      </c>
      <c r="P18" s="104"/>
      <c r="Q18" s="107" t="s">
        <v>2254</v>
      </c>
    </row>
    <row r="19" spans="1:17" ht="18" x14ac:dyDescent="0.25">
      <c r="A19" s="85" t="s">
        <v>2557</v>
      </c>
      <c r="B19" s="114" t="s">
        <v>2557</v>
      </c>
      <c r="C19" s="105">
        <v>44215.816655092596</v>
      </c>
      <c r="D19" s="104" t="s">
        <v>2190</v>
      </c>
      <c r="E19" s="100">
        <v>937</v>
      </c>
      <c r="F19" s="85" t="str">
        <f>VLOOKUP(E19,VIP!$A$2:$O11436,2,0)</f>
        <v>DRBR937</v>
      </c>
      <c r="G19" s="99" t="str">
        <f>VLOOKUP(E19,'LISTADO ATM'!$A$2:$B$894,2,0)</f>
        <v xml:space="preserve">ATM Autobanco Oficina La Vega II </v>
      </c>
      <c r="H19" s="99" t="str">
        <f>VLOOKUP(E19,VIP!$A$2:$O16357,7,FALSE)</f>
        <v>Si</v>
      </c>
      <c r="I19" s="99" t="str">
        <f>VLOOKUP(E19,VIP!$A$2:$O8322,8,FALSE)</f>
        <v>Si</v>
      </c>
      <c r="J19" s="99" t="str">
        <f>VLOOKUP(E19,VIP!$A$2:$O8272,8,FALSE)</f>
        <v>Si</v>
      </c>
      <c r="K19" s="99" t="str">
        <f>VLOOKUP(E19,VIP!$A$2:$O11846,6,0)</f>
        <v>NO</v>
      </c>
      <c r="L19" s="108" t="s">
        <v>2228</v>
      </c>
      <c r="M19" s="107" t="s">
        <v>2473</v>
      </c>
      <c r="N19" s="106" t="s">
        <v>2481</v>
      </c>
      <c r="O19" s="104" t="s">
        <v>2491</v>
      </c>
      <c r="P19" s="104"/>
      <c r="Q19" s="107" t="s">
        <v>2228</v>
      </c>
    </row>
    <row r="20" spans="1:17" ht="18" x14ac:dyDescent="0.25">
      <c r="A20" s="85" t="s">
        <v>2558</v>
      </c>
      <c r="B20" s="114" t="s">
        <v>2558</v>
      </c>
      <c r="C20" s="105">
        <v>44215.778402777774</v>
      </c>
      <c r="D20" s="104" t="s">
        <v>2189</v>
      </c>
      <c r="E20" s="100">
        <v>517</v>
      </c>
      <c r="F20" s="85" t="str">
        <f>VLOOKUP(E20,VIP!$A$2:$O11437,2,0)</f>
        <v>DRBR517</v>
      </c>
      <c r="G20" s="99" t="str">
        <f>VLOOKUP(E20,'LISTADO ATM'!$A$2:$B$894,2,0)</f>
        <v xml:space="preserve">ATM Autobanco Oficina Sans Soucí </v>
      </c>
      <c r="H20" s="99" t="str">
        <f>VLOOKUP(E20,VIP!$A$2:$O16358,7,FALSE)</f>
        <v>Si</v>
      </c>
      <c r="I20" s="99" t="str">
        <f>VLOOKUP(E20,VIP!$A$2:$O8323,8,FALSE)</f>
        <v>Si</v>
      </c>
      <c r="J20" s="99" t="str">
        <f>VLOOKUP(E20,VIP!$A$2:$O8273,8,FALSE)</f>
        <v>Si</v>
      </c>
      <c r="K20" s="99" t="str">
        <f>VLOOKUP(E20,VIP!$A$2:$O11847,6,0)</f>
        <v>SI</v>
      </c>
      <c r="L20" s="108" t="s">
        <v>2228</v>
      </c>
      <c r="M20" s="107" t="s">
        <v>2473</v>
      </c>
      <c r="N20" s="106" t="s">
        <v>2481</v>
      </c>
      <c r="O20" s="104" t="s">
        <v>2483</v>
      </c>
      <c r="P20" s="104"/>
      <c r="Q20" s="107" t="s">
        <v>2228</v>
      </c>
    </row>
    <row r="21" spans="1:17" ht="18" x14ac:dyDescent="0.25">
      <c r="A21" s="85" t="s">
        <v>2559</v>
      </c>
      <c r="B21" s="114" t="s">
        <v>2559</v>
      </c>
      <c r="C21" s="105">
        <v>44215.777037037034</v>
      </c>
      <c r="D21" s="104" t="s">
        <v>2189</v>
      </c>
      <c r="E21" s="100">
        <v>917</v>
      </c>
      <c r="F21" s="85" t="str">
        <f>VLOOKUP(E21,VIP!$A$2:$O11438,2,0)</f>
        <v>DRBR01B</v>
      </c>
      <c r="G21" s="99" t="str">
        <f>VLOOKUP(E21,'LISTADO ATM'!$A$2:$B$894,2,0)</f>
        <v xml:space="preserve">ATM Oficina Los Mina </v>
      </c>
      <c r="H21" s="99" t="str">
        <f>VLOOKUP(E21,VIP!$A$2:$O16359,7,FALSE)</f>
        <v>Si</v>
      </c>
      <c r="I21" s="99" t="str">
        <f>VLOOKUP(E21,VIP!$A$2:$O8324,8,FALSE)</f>
        <v>Si</v>
      </c>
      <c r="J21" s="99" t="str">
        <f>VLOOKUP(E21,VIP!$A$2:$O8274,8,FALSE)</f>
        <v>Si</v>
      </c>
      <c r="K21" s="99" t="str">
        <f>VLOOKUP(E21,VIP!$A$2:$O11848,6,0)</f>
        <v>NO</v>
      </c>
      <c r="L21" s="108" t="s">
        <v>2441</v>
      </c>
      <c r="M21" s="107" t="s">
        <v>2473</v>
      </c>
      <c r="N21" s="106" t="s">
        <v>2481</v>
      </c>
      <c r="O21" s="104" t="s">
        <v>2483</v>
      </c>
      <c r="P21" s="104"/>
      <c r="Q21" s="107" t="s">
        <v>2441</v>
      </c>
    </row>
    <row r="22" spans="1:17" ht="18" x14ac:dyDescent="0.25">
      <c r="A22" s="85" t="s">
        <v>2560</v>
      </c>
      <c r="B22" s="114" t="s">
        <v>2560</v>
      </c>
      <c r="C22" s="105">
        <v>44215.775856481479</v>
      </c>
      <c r="D22" s="104" t="s">
        <v>2477</v>
      </c>
      <c r="E22" s="100">
        <v>234</v>
      </c>
      <c r="F22" s="85" t="str">
        <f>VLOOKUP(E22,VIP!$A$2:$O11439,2,0)</f>
        <v>DRBR234</v>
      </c>
      <c r="G22" s="99" t="str">
        <f>VLOOKUP(E22,'LISTADO ATM'!$A$2:$B$894,2,0)</f>
        <v xml:space="preserve">ATM Oficina Boca Chica I </v>
      </c>
      <c r="H22" s="99" t="str">
        <f>VLOOKUP(E22,VIP!$A$2:$O16360,7,FALSE)</f>
        <v>Si</v>
      </c>
      <c r="I22" s="99" t="str">
        <f>VLOOKUP(E22,VIP!$A$2:$O8325,8,FALSE)</f>
        <v>Si</v>
      </c>
      <c r="J22" s="99" t="str">
        <f>VLOOKUP(E22,VIP!$A$2:$O8275,8,FALSE)</f>
        <v>Si</v>
      </c>
      <c r="K22" s="99" t="str">
        <f>VLOOKUP(E22,VIP!$A$2:$O11849,6,0)</f>
        <v>NO</v>
      </c>
      <c r="L22" s="108" t="s">
        <v>2562</v>
      </c>
      <c r="M22" s="107" t="s">
        <v>2473</v>
      </c>
      <c r="N22" s="106" t="s">
        <v>2481</v>
      </c>
      <c r="O22" s="104" t="s">
        <v>2482</v>
      </c>
      <c r="P22" s="104"/>
      <c r="Q22" s="107" t="s">
        <v>2562</v>
      </c>
    </row>
    <row r="23" spans="1:17" ht="18" x14ac:dyDescent="0.25">
      <c r="A23" s="85" t="str">
        <f>VLOOKUP(E23,'LISTADO ATM'!$A$2:$C$895,3,0)</f>
        <v>NORTE</v>
      </c>
      <c r="B23" s="114" t="s">
        <v>2527</v>
      </c>
      <c r="C23" s="105">
        <v>44215.731087962966</v>
      </c>
      <c r="D23" s="104" t="s">
        <v>2190</v>
      </c>
      <c r="E23" s="100">
        <v>926</v>
      </c>
      <c r="F23" s="85" t="str">
        <f>VLOOKUP(E23,VIP!$A$2:$O11425,2,0)</f>
        <v>DRBR926</v>
      </c>
      <c r="G23" s="99" t="str">
        <f>VLOOKUP(E23,'LISTADO ATM'!$A$2:$B$894,2,0)</f>
        <v>ATM S/M Juan Cepin</v>
      </c>
      <c r="H23" s="99" t="str">
        <f>VLOOKUP(E23,VIP!$A$2:$O16346,7,FALSE)</f>
        <v>N/A</v>
      </c>
      <c r="I23" s="99" t="str">
        <f>VLOOKUP(E23,VIP!$A$2:$O8311,8,FALSE)</f>
        <v>N/A</v>
      </c>
      <c r="J23" s="99" t="str">
        <f>VLOOKUP(E23,VIP!$A$2:$O8261,8,FALSE)</f>
        <v>N/A</v>
      </c>
      <c r="K23" s="99" t="str">
        <f>VLOOKUP(E23,VIP!$A$2:$O11835,6,0)</f>
        <v>N/A</v>
      </c>
      <c r="L23" s="108" t="s">
        <v>2228</v>
      </c>
      <c r="M23" s="107" t="s">
        <v>2473</v>
      </c>
      <c r="N23" s="106" t="s">
        <v>2481</v>
      </c>
      <c r="O23" s="104" t="s">
        <v>2491</v>
      </c>
      <c r="P23" s="104"/>
      <c r="Q23" s="107" t="s">
        <v>2228</v>
      </c>
    </row>
    <row r="24" spans="1:17" ht="18" x14ac:dyDescent="0.25">
      <c r="A24" s="85" t="str">
        <f>VLOOKUP(E24,'LISTADO ATM'!$A$2:$C$895,3,0)</f>
        <v>DISTRITO NACIONAL</v>
      </c>
      <c r="B24" s="114" t="s">
        <v>2528</v>
      </c>
      <c r="C24" s="105">
        <v>44215.729756944442</v>
      </c>
      <c r="D24" s="104" t="s">
        <v>2189</v>
      </c>
      <c r="E24" s="100">
        <v>522</v>
      </c>
      <c r="F24" s="85" t="str">
        <f>VLOOKUP(E24,VIP!$A$2:$O11426,2,0)</f>
        <v>DRBR522</v>
      </c>
      <c r="G24" s="99" t="str">
        <f>VLOOKUP(E24,'LISTADO ATM'!$A$2:$B$894,2,0)</f>
        <v xml:space="preserve">ATM Oficina Galería 360 </v>
      </c>
      <c r="H24" s="99" t="str">
        <f>VLOOKUP(E24,VIP!$A$2:$O16347,7,FALSE)</f>
        <v>Si</v>
      </c>
      <c r="I24" s="99" t="str">
        <f>VLOOKUP(E24,VIP!$A$2:$O8312,8,FALSE)</f>
        <v>Si</v>
      </c>
      <c r="J24" s="99" t="str">
        <f>VLOOKUP(E24,VIP!$A$2:$O8262,8,FALSE)</f>
        <v>Si</v>
      </c>
      <c r="K24" s="99" t="str">
        <f>VLOOKUP(E24,VIP!$A$2:$O11836,6,0)</f>
        <v>SI</v>
      </c>
      <c r="L24" s="108" t="s">
        <v>2228</v>
      </c>
      <c r="M24" s="107" t="s">
        <v>2473</v>
      </c>
      <c r="N24" s="106" t="s">
        <v>2481</v>
      </c>
      <c r="O24" s="104" t="s">
        <v>2483</v>
      </c>
      <c r="P24" s="104"/>
      <c r="Q24" s="107" t="s">
        <v>2228</v>
      </c>
    </row>
    <row r="25" spans="1:17" ht="18" x14ac:dyDescent="0.25">
      <c r="A25" s="85" t="str">
        <f>VLOOKUP(E25,'LISTADO ATM'!$A$2:$C$895,3,0)</f>
        <v>DISTRITO NACIONAL</v>
      </c>
      <c r="B25" s="114" t="s">
        <v>2529</v>
      </c>
      <c r="C25" s="105">
        <v>44215.728078703702</v>
      </c>
      <c r="D25" s="104" t="s">
        <v>2189</v>
      </c>
      <c r="E25" s="100">
        <v>476</v>
      </c>
      <c r="F25" s="85" t="str">
        <f>VLOOKUP(E25,VIP!$A$2:$O11427,2,0)</f>
        <v>DRBR476</v>
      </c>
      <c r="G25" s="99" t="str">
        <f>VLOOKUP(E25,'LISTADO ATM'!$A$2:$B$894,2,0)</f>
        <v xml:space="preserve">ATM Multicentro La Sirena Las Caobas </v>
      </c>
      <c r="H25" s="99" t="str">
        <f>VLOOKUP(E25,VIP!$A$2:$O16348,7,FALSE)</f>
        <v>Si</v>
      </c>
      <c r="I25" s="99" t="str">
        <f>VLOOKUP(E25,VIP!$A$2:$O8313,8,FALSE)</f>
        <v>Si</v>
      </c>
      <c r="J25" s="99" t="str">
        <f>VLOOKUP(E25,VIP!$A$2:$O8263,8,FALSE)</f>
        <v>Si</v>
      </c>
      <c r="K25" s="99" t="str">
        <f>VLOOKUP(E25,VIP!$A$2:$O11837,6,0)</f>
        <v>SI</v>
      </c>
      <c r="L25" s="108" t="s">
        <v>2228</v>
      </c>
      <c r="M25" s="107" t="s">
        <v>2473</v>
      </c>
      <c r="N25" s="106" t="s">
        <v>2481</v>
      </c>
      <c r="O25" s="104" t="s">
        <v>2483</v>
      </c>
      <c r="P25" s="104"/>
      <c r="Q25" s="107" t="s">
        <v>2228</v>
      </c>
    </row>
    <row r="26" spans="1:17" ht="18" x14ac:dyDescent="0.25">
      <c r="A26" s="85" t="str">
        <f>VLOOKUP(E26,'LISTADO ATM'!$A$2:$C$895,3,0)</f>
        <v>DISTRITO NACIONAL</v>
      </c>
      <c r="B26" s="114" t="s">
        <v>2530</v>
      </c>
      <c r="C26" s="105">
        <v>44215.696886574071</v>
      </c>
      <c r="D26" s="104" t="s">
        <v>2477</v>
      </c>
      <c r="E26" s="100">
        <v>577</v>
      </c>
      <c r="F26" s="85" t="str">
        <f>VLOOKUP(E26,VIP!$A$2:$O11428,2,0)</f>
        <v>DRBR173</v>
      </c>
      <c r="G26" s="99" t="str">
        <f>VLOOKUP(E26,'LISTADO ATM'!$A$2:$B$894,2,0)</f>
        <v xml:space="preserve">ATM Olé Ave. Duarte </v>
      </c>
      <c r="H26" s="99" t="str">
        <f>VLOOKUP(E26,VIP!$A$2:$O16349,7,FALSE)</f>
        <v>Si</v>
      </c>
      <c r="I26" s="99" t="str">
        <f>VLOOKUP(E26,VIP!$A$2:$O8314,8,FALSE)</f>
        <v>Si</v>
      </c>
      <c r="J26" s="99" t="str">
        <f>VLOOKUP(E26,VIP!$A$2:$O8264,8,FALSE)</f>
        <v>Si</v>
      </c>
      <c r="K26" s="99" t="str">
        <f>VLOOKUP(E26,VIP!$A$2:$O11838,6,0)</f>
        <v>SI</v>
      </c>
      <c r="L26" s="108" t="s">
        <v>2466</v>
      </c>
      <c r="M26" s="107" t="s">
        <v>2473</v>
      </c>
      <c r="N26" s="106" t="s">
        <v>2481</v>
      </c>
      <c r="O26" s="104" t="s">
        <v>2482</v>
      </c>
      <c r="P26" s="104"/>
      <c r="Q26" s="107" t="s">
        <v>2466</v>
      </c>
    </row>
    <row r="27" spans="1:17" ht="18" x14ac:dyDescent="0.25">
      <c r="A27" s="85" t="str">
        <f>VLOOKUP(E27,'LISTADO ATM'!$A$2:$C$895,3,0)</f>
        <v>DISTRITO NACIONAL</v>
      </c>
      <c r="B27" s="114" t="s">
        <v>2531</v>
      </c>
      <c r="C27" s="105">
        <v>44215.692650462966</v>
      </c>
      <c r="D27" s="104" t="s">
        <v>2477</v>
      </c>
      <c r="E27" s="100">
        <v>507</v>
      </c>
      <c r="F27" s="85" t="str">
        <f>VLOOKUP(E27,VIP!$A$2:$O11429,2,0)</f>
        <v>DRBR507</v>
      </c>
      <c r="G27" s="99" t="str">
        <f>VLOOKUP(E27,'LISTADO ATM'!$A$2:$B$894,2,0)</f>
        <v>ATM Estación Sigma Boca Chica</v>
      </c>
      <c r="H27" s="99" t="str">
        <f>VLOOKUP(E27,VIP!$A$2:$O16350,7,FALSE)</f>
        <v>Si</v>
      </c>
      <c r="I27" s="99" t="str">
        <f>VLOOKUP(E27,VIP!$A$2:$O8315,8,FALSE)</f>
        <v>Si</v>
      </c>
      <c r="J27" s="99" t="str">
        <f>VLOOKUP(E27,VIP!$A$2:$O8265,8,FALSE)</f>
        <v>Si</v>
      </c>
      <c r="K27" s="99" t="str">
        <f>VLOOKUP(E27,VIP!$A$2:$O11839,6,0)</f>
        <v>NO</v>
      </c>
      <c r="L27" s="108" t="s">
        <v>2466</v>
      </c>
      <c r="M27" s="107" t="s">
        <v>2473</v>
      </c>
      <c r="N27" s="106" t="s">
        <v>2481</v>
      </c>
      <c r="O27" s="104" t="s">
        <v>2482</v>
      </c>
      <c r="P27" s="104"/>
      <c r="Q27" s="107" t="s">
        <v>2466</v>
      </c>
    </row>
    <row r="28" spans="1:17" ht="18" x14ac:dyDescent="0.25">
      <c r="A28" s="85" t="str">
        <f>VLOOKUP(E28,'LISTADO ATM'!$A$2:$C$895,3,0)</f>
        <v>NORTE</v>
      </c>
      <c r="B28" s="114" t="s">
        <v>2532</v>
      </c>
      <c r="C28" s="105">
        <v>44215.687881944446</v>
      </c>
      <c r="D28" s="104" t="s">
        <v>2499</v>
      </c>
      <c r="E28" s="100">
        <v>136</v>
      </c>
      <c r="F28" s="85" t="str">
        <f>VLOOKUP(E28,VIP!$A$2:$O11430,2,0)</f>
        <v>DRBR136</v>
      </c>
      <c r="G28" s="99" t="str">
        <f>VLOOKUP(E28,'LISTADO ATM'!$A$2:$B$894,2,0)</f>
        <v>ATM S/M Xtra (Santiago)</v>
      </c>
      <c r="H28" s="99" t="str">
        <f>VLOOKUP(E28,VIP!$A$2:$O16351,7,FALSE)</f>
        <v>Si</v>
      </c>
      <c r="I28" s="99" t="str">
        <f>VLOOKUP(E28,VIP!$A$2:$O8316,8,FALSE)</f>
        <v>Si</v>
      </c>
      <c r="J28" s="99" t="str">
        <f>VLOOKUP(E28,VIP!$A$2:$O8266,8,FALSE)</f>
        <v>Si</v>
      </c>
      <c r="K28" s="99" t="str">
        <f>VLOOKUP(E28,VIP!$A$2:$O11840,6,0)</f>
        <v>NO</v>
      </c>
      <c r="L28" s="108" t="s">
        <v>2430</v>
      </c>
      <c r="M28" s="107" t="s">
        <v>2473</v>
      </c>
      <c r="N28" s="106" t="s">
        <v>2481</v>
      </c>
      <c r="O28" s="104" t="s">
        <v>2498</v>
      </c>
      <c r="P28" s="104"/>
      <c r="Q28" s="107" t="s">
        <v>2430</v>
      </c>
    </row>
    <row r="29" spans="1:17" ht="18" x14ac:dyDescent="0.25">
      <c r="A29" s="85" t="str">
        <f>VLOOKUP(E29,'LISTADO ATM'!$A$2:$C$895,3,0)</f>
        <v>DISTRITO NACIONAL</v>
      </c>
      <c r="B29" s="114" t="s">
        <v>2533</v>
      </c>
      <c r="C29" s="105">
        <v>44215.686643518522</v>
      </c>
      <c r="D29" s="104" t="s">
        <v>2495</v>
      </c>
      <c r="E29" s="100">
        <v>755</v>
      </c>
      <c r="F29" s="85" t="str">
        <f>VLOOKUP(E29,VIP!$A$2:$O11431,2,0)</f>
        <v>DRBR755</v>
      </c>
      <c r="G29" s="99" t="str">
        <f>VLOOKUP(E29,'LISTADO ATM'!$A$2:$B$894,2,0)</f>
        <v xml:space="preserve">ATM Oficina Galería del Este (Plaza) </v>
      </c>
      <c r="H29" s="99" t="str">
        <f>VLOOKUP(E29,VIP!$A$2:$O16352,7,FALSE)</f>
        <v>Si</v>
      </c>
      <c r="I29" s="99" t="str">
        <f>VLOOKUP(E29,VIP!$A$2:$O8317,8,FALSE)</f>
        <v>Si</v>
      </c>
      <c r="J29" s="99" t="str">
        <f>VLOOKUP(E29,VIP!$A$2:$O8267,8,FALSE)</f>
        <v>Si</v>
      </c>
      <c r="K29" s="99" t="str">
        <f>VLOOKUP(E29,VIP!$A$2:$O11841,6,0)</f>
        <v>NO</v>
      </c>
      <c r="L29" s="108" t="s">
        <v>2430</v>
      </c>
      <c r="M29" s="107" t="s">
        <v>2473</v>
      </c>
      <c r="N29" s="106" t="s">
        <v>2481</v>
      </c>
      <c r="O29" s="104" t="s">
        <v>2496</v>
      </c>
      <c r="P29" s="104"/>
      <c r="Q29" s="107" t="s">
        <v>2430</v>
      </c>
    </row>
    <row r="30" spans="1:17" ht="18" x14ac:dyDescent="0.25">
      <c r="A30" s="85" t="str">
        <f>VLOOKUP(E30,'LISTADO ATM'!$A$2:$C$895,3,0)</f>
        <v>DISTRITO NACIONAL</v>
      </c>
      <c r="B30" s="114" t="s">
        <v>2534</v>
      </c>
      <c r="C30" s="105">
        <v>44215.683483796296</v>
      </c>
      <c r="D30" s="104" t="s">
        <v>2189</v>
      </c>
      <c r="E30" s="100">
        <v>719</v>
      </c>
      <c r="F30" s="85" t="str">
        <f>VLOOKUP(E30,VIP!$A$2:$O11432,2,0)</f>
        <v>DRBR419</v>
      </c>
      <c r="G30" s="99" t="str">
        <f>VLOOKUP(E30,'LISTADO ATM'!$A$2:$B$894,2,0)</f>
        <v xml:space="preserve">ATM Ayuntamiento Municipal San Luís </v>
      </c>
      <c r="H30" s="99" t="str">
        <f>VLOOKUP(E30,VIP!$A$2:$O16353,7,FALSE)</f>
        <v>Si</v>
      </c>
      <c r="I30" s="99" t="str">
        <f>VLOOKUP(E30,VIP!$A$2:$O8318,8,FALSE)</f>
        <v>Si</v>
      </c>
      <c r="J30" s="99" t="str">
        <f>VLOOKUP(E30,VIP!$A$2:$O8268,8,FALSE)</f>
        <v>Si</v>
      </c>
      <c r="K30" s="99" t="str">
        <f>VLOOKUP(E30,VIP!$A$2:$O11842,6,0)</f>
        <v>NO</v>
      </c>
      <c r="L30" s="108" t="s">
        <v>2254</v>
      </c>
      <c r="M30" s="107" t="s">
        <v>2473</v>
      </c>
      <c r="N30" s="106" t="s">
        <v>2481</v>
      </c>
      <c r="O30" s="104" t="s">
        <v>2483</v>
      </c>
      <c r="P30" s="104"/>
      <c r="Q30" s="107" t="s">
        <v>2254</v>
      </c>
    </row>
    <row r="31" spans="1:17" ht="18" x14ac:dyDescent="0.25">
      <c r="A31" s="85" t="str">
        <f>VLOOKUP(E31,'LISTADO ATM'!$A$2:$C$895,3,0)</f>
        <v>SUR</v>
      </c>
      <c r="B31" s="114" t="s">
        <v>2535</v>
      </c>
      <c r="C31" s="105">
        <v>44215.682291666664</v>
      </c>
      <c r="D31" s="104" t="s">
        <v>2189</v>
      </c>
      <c r="E31" s="100">
        <v>890</v>
      </c>
      <c r="F31" s="85" t="str">
        <f>VLOOKUP(E31,VIP!$A$2:$O11433,2,0)</f>
        <v>DRBR890</v>
      </c>
      <c r="G31" s="99" t="str">
        <f>VLOOKUP(E31,'LISTADO ATM'!$A$2:$B$894,2,0)</f>
        <v xml:space="preserve">ATM Escuela Penitenciaria (San Cristóbal) </v>
      </c>
      <c r="H31" s="99" t="str">
        <f>VLOOKUP(E31,VIP!$A$2:$O16354,7,FALSE)</f>
        <v>Si</v>
      </c>
      <c r="I31" s="99" t="str">
        <f>VLOOKUP(E31,VIP!$A$2:$O8319,8,FALSE)</f>
        <v>Si</v>
      </c>
      <c r="J31" s="99" t="str">
        <f>VLOOKUP(E31,VIP!$A$2:$O8269,8,FALSE)</f>
        <v>Si</v>
      </c>
      <c r="K31" s="99" t="str">
        <f>VLOOKUP(E31,VIP!$A$2:$O11843,6,0)</f>
        <v>NO</v>
      </c>
      <c r="L31" s="108" t="s">
        <v>2254</v>
      </c>
      <c r="M31" s="107" t="s">
        <v>2473</v>
      </c>
      <c r="N31" s="106" t="s">
        <v>2481</v>
      </c>
      <c r="O31" s="104" t="s">
        <v>2483</v>
      </c>
      <c r="P31" s="104"/>
      <c r="Q31" s="107" t="s">
        <v>2254</v>
      </c>
    </row>
    <row r="32" spans="1:17" ht="18" x14ac:dyDescent="0.25">
      <c r="A32" s="85" t="str">
        <f>VLOOKUP(E32,'LISTADO ATM'!$A$2:$C$895,3,0)</f>
        <v>NORTE</v>
      </c>
      <c r="B32" s="114" t="s">
        <v>2536</v>
      </c>
      <c r="C32" s="105">
        <v>44215.682280092595</v>
      </c>
      <c r="D32" s="104" t="s">
        <v>2495</v>
      </c>
      <c r="E32" s="100">
        <v>752</v>
      </c>
      <c r="F32" s="85" t="str">
        <f>VLOOKUP(E32,VIP!$A$2:$O11434,2,0)</f>
        <v>DRBR280</v>
      </c>
      <c r="G32" s="99" t="str">
        <f>VLOOKUP(E32,'LISTADO ATM'!$A$2:$B$894,2,0)</f>
        <v xml:space="preserve">ATM UNP Las Carolinas (La Vega) </v>
      </c>
      <c r="H32" s="99" t="str">
        <f>VLOOKUP(E32,VIP!$A$2:$O16355,7,FALSE)</f>
        <v>Si</v>
      </c>
      <c r="I32" s="99" t="str">
        <f>VLOOKUP(E32,VIP!$A$2:$O8320,8,FALSE)</f>
        <v>Si</v>
      </c>
      <c r="J32" s="99" t="str">
        <f>VLOOKUP(E32,VIP!$A$2:$O8270,8,FALSE)</f>
        <v>Si</v>
      </c>
      <c r="K32" s="99" t="str">
        <f>VLOOKUP(E32,VIP!$A$2:$O11844,6,0)</f>
        <v>SI</v>
      </c>
      <c r="L32" s="108" t="s">
        <v>2466</v>
      </c>
      <c r="M32" s="107" t="s">
        <v>2473</v>
      </c>
      <c r="N32" s="106" t="s">
        <v>2481</v>
      </c>
      <c r="O32" s="104" t="s">
        <v>2496</v>
      </c>
      <c r="P32" s="104"/>
      <c r="Q32" s="107" t="s">
        <v>2466</v>
      </c>
    </row>
    <row r="33" spans="1:17" ht="18" x14ac:dyDescent="0.25">
      <c r="A33" s="85" t="str">
        <f>VLOOKUP(E33,'LISTADO ATM'!$A$2:$C$895,3,0)</f>
        <v>DISTRITO NACIONAL</v>
      </c>
      <c r="B33" s="114" t="s">
        <v>2537</v>
      </c>
      <c r="C33" s="105">
        <v>44215.679652777777</v>
      </c>
      <c r="D33" s="104" t="s">
        <v>2477</v>
      </c>
      <c r="E33" s="100">
        <v>713</v>
      </c>
      <c r="F33" s="85" t="str">
        <f>VLOOKUP(E33,VIP!$A$2:$O11435,2,0)</f>
        <v>DRBR016</v>
      </c>
      <c r="G33" s="99" t="str">
        <f>VLOOKUP(E33,'LISTADO ATM'!$A$2:$B$894,2,0)</f>
        <v xml:space="preserve">ATM Oficina Las Américas </v>
      </c>
      <c r="H33" s="99" t="str">
        <f>VLOOKUP(E33,VIP!$A$2:$O16356,7,FALSE)</f>
        <v>Si</v>
      </c>
      <c r="I33" s="99" t="str">
        <f>VLOOKUP(E33,VIP!$A$2:$O8321,8,FALSE)</f>
        <v>Si</v>
      </c>
      <c r="J33" s="99" t="str">
        <f>VLOOKUP(E33,VIP!$A$2:$O8271,8,FALSE)</f>
        <v>Si</v>
      </c>
      <c r="K33" s="99" t="str">
        <f>VLOOKUP(E33,VIP!$A$2:$O11845,6,0)</f>
        <v>NO</v>
      </c>
      <c r="L33" s="108" t="s">
        <v>2466</v>
      </c>
      <c r="M33" s="107" t="s">
        <v>2473</v>
      </c>
      <c r="N33" s="106" t="s">
        <v>2481</v>
      </c>
      <c r="O33" s="104" t="s">
        <v>2482</v>
      </c>
      <c r="P33" s="104"/>
      <c r="Q33" s="107" t="s">
        <v>2466</v>
      </c>
    </row>
    <row r="34" spans="1:17" ht="18" x14ac:dyDescent="0.25">
      <c r="A34" s="85" t="str">
        <f>VLOOKUP(E34,'LISTADO ATM'!$A$2:$C$895,3,0)</f>
        <v>ESTE</v>
      </c>
      <c r="B34" s="114" t="s">
        <v>2538</v>
      </c>
      <c r="C34" s="105">
        <v>44215.653391203705</v>
      </c>
      <c r="D34" s="104" t="s">
        <v>2189</v>
      </c>
      <c r="E34" s="100">
        <v>353</v>
      </c>
      <c r="F34" s="85" t="str">
        <f>VLOOKUP(E34,VIP!$A$2:$O11436,2,0)</f>
        <v>DRBR353</v>
      </c>
      <c r="G34" s="99" t="str">
        <f>VLOOKUP(E34,'LISTADO ATM'!$A$2:$B$894,2,0)</f>
        <v xml:space="preserve">ATM Estación Boulevard Juan Dolio </v>
      </c>
      <c r="H34" s="99" t="str">
        <f>VLOOKUP(E34,VIP!$A$2:$O16357,7,FALSE)</f>
        <v>Si</v>
      </c>
      <c r="I34" s="99" t="str">
        <f>VLOOKUP(E34,VIP!$A$2:$O8322,8,FALSE)</f>
        <v>Si</v>
      </c>
      <c r="J34" s="99" t="str">
        <f>VLOOKUP(E34,VIP!$A$2:$O8272,8,FALSE)</f>
        <v>Si</v>
      </c>
      <c r="K34" s="99" t="str">
        <f>VLOOKUP(E34,VIP!$A$2:$O11846,6,0)</f>
        <v>NO</v>
      </c>
      <c r="L34" s="108" t="s">
        <v>2463</v>
      </c>
      <c r="M34" s="107" t="s">
        <v>2473</v>
      </c>
      <c r="N34" s="106" t="s">
        <v>2481</v>
      </c>
      <c r="O34" s="104" t="s">
        <v>2483</v>
      </c>
      <c r="P34" s="104"/>
      <c r="Q34" s="107" t="s">
        <v>2463</v>
      </c>
    </row>
    <row r="35" spans="1:17" ht="18" x14ac:dyDescent="0.25">
      <c r="A35" s="85" t="str">
        <f>VLOOKUP(E35,'LISTADO ATM'!$A$2:$C$895,3,0)</f>
        <v>NORTE</v>
      </c>
      <c r="B35" s="114" t="s">
        <v>2539</v>
      </c>
      <c r="C35" s="105">
        <v>44215.633055555554</v>
      </c>
      <c r="D35" s="104" t="s">
        <v>2190</v>
      </c>
      <c r="E35" s="100">
        <v>40</v>
      </c>
      <c r="F35" s="85" t="str">
        <f>VLOOKUP(E35,VIP!$A$2:$O11437,2,0)</f>
        <v>DRBR040</v>
      </c>
      <c r="G35" s="99" t="str">
        <f>VLOOKUP(E35,'LISTADO ATM'!$A$2:$B$894,2,0)</f>
        <v xml:space="preserve">ATM Oficina El Puñal </v>
      </c>
      <c r="H35" s="99" t="str">
        <f>VLOOKUP(E35,VIP!$A$2:$O16358,7,FALSE)</f>
        <v>Si</v>
      </c>
      <c r="I35" s="99" t="str">
        <f>VLOOKUP(E35,VIP!$A$2:$O8323,8,FALSE)</f>
        <v>Si</v>
      </c>
      <c r="J35" s="99" t="str">
        <f>VLOOKUP(E35,VIP!$A$2:$O8273,8,FALSE)</f>
        <v>Si</v>
      </c>
      <c r="K35" s="99" t="str">
        <f>VLOOKUP(E35,VIP!$A$2:$O11847,6,0)</f>
        <v>NO</v>
      </c>
      <c r="L35" s="108" t="s">
        <v>2228</v>
      </c>
      <c r="M35" s="107" t="s">
        <v>2473</v>
      </c>
      <c r="N35" s="106" t="s">
        <v>2481</v>
      </c>
      <c r="O35" s="104" t="s">
        <v>2491</v>
      </c>
      <c r="P35" s="104"/>
      <c r="Q35" s="107" t="s">
        <v>2228</v>
      </c>
    </row>
    <row r="36" spans="1:17" ht="18" x14ac:dyDescent="0.25">
      <c r="A36" s="85" t="str">
        <f>VLOOKUP(E36,'LISTADO ATM'!$A$2:$C$895,3,0)</f>
        <v>DISTRITO NACIONAL</v>
      </c>
      <c r="B36" s="114" t="s">
        <v>2540</v>
      </c>
      <c r="C36" s="105">
        <v>44215.627627314818</v>
      </c>
      <c r="D36" s="104" t="s">
        <v>2189</v>
      </c>
      <c r="E36" s="100">
        <v>225</v>
      </c>
      <c r="F36" s="85" t="str">
        <f>VLOOKUP(E36,VIP!$A$2:$O11438,2,0)</f>
        <v>DRBR225</v>
      </c>
      <c r="G36" s="99" t="str">
        <f>VLOOKUP(E36,'LISTADO ATM'!$A$2:$B$894,2,0)</f>
        <v xml:space="preserve">ATM S/M Nacional Arroyo Hondo </v>
      </c>
      <c r="H36" s="99" t="str">
        <f>VLOOKUP(E36,VIP!$A$2:$O16359,7,FALSE)</f>
        <v>Si</v>
      </c>
      <c r="I36" s="99" t="str">
        <f>VLOOKUP(E36,VIP!$A$2:$O8324,8,FALSE)</f>
        <v>Si</v>
      </c>
      <c r="J36" s="99" t="str">
        <f>VLOOKUP(E36,VIP!$A$2:$O8274,8,FALSE)</f>
        <v>Si</v>
      </c>
      <c r="K36" s="99" t="str">
        <f>VLOOKUP(E36,VIP!$A$2:$O11848,6,0)</f>
        <v>NO</v>
      </c>
      <c r="L36" s="108" t="s">
        <v>2228</v>
      </c>
      <c r="M36" s="107" t="s">
        <v>2473</v>
      </c>
      <c r="N36" s="106" t="s">
        <v>2481</v>
      </c>
      <c r="O36" s="104" t="s">
        <v>2483</v>
      </c>
      <c r="P36" s="104"/>
      <c r="Q36" s="107" t="s">
        <v>2228</v>
      </c>
    </row>
    <row r="37" spans="1:17" ht="18" x14ac:dyDescent="0.25">
      <c r="A37" s="85" t="str">
        <f>VLOOKUP(E37,'LISTADO ATM'!$A$2:$C$895,3,0)</f>
        <v>DISTRITO NACIONAL</v>
      </c>
      <c r="B37" s="114" t="s">
        <v>2541</v>
      </c>
      <c r="C37" s="105">
        <v>44215.627141203702</v>
      </c>
      <c r="D37" s="104" t="s">
        <v>2189</v>
      </c>
      <c r="E37" s="100">
        <v>966</v>
      </c>
      <c r="F37" s="85" t="str">
        <f>VLOOKUP(E37,VIP!$A$2:$O11439,2,0)</f>
        <v>DRBR966</v>
      </c>
      <c r="G37" s="99" t="str">
        <f>VLOOKUP(E37,'LISTADO ATM'!$A$2:$B$894,2,0)</f>
        <v>ATM Centro Medico Real</v>
      </c>
      <c r="H37" s="99" t="str">
        <f>VLOOKUP(E37,VIP!$A$2:$O16360,7,FALSE)</f>
        <v>Si</v>
      </c>
      <c r="I37" s="99" t="str">
        <f>VLOOKUP(E37,VIP!$A$2:$O8325,8,FALSE)</f>
        <v>Si</v>
      </c>
      <c r="J37" s="99" t="str">
        <f>VLOOKUP(E37,VIP!$A$2:$O8275,8,FALSE)</f>
        <v>Si</v>
      </c>
      <c r="K37" s="99" t="str">
        <f>VLOOKUP(E37,VIP!$A$2:$O11849,6,0)</f>
        <v>NO</v>
      </c>
      <c r="L37" s="108" t="s">
        <v>2228</v>
      </c>
      <c r="M37" s="107" t="s">
        <v>2473</v>
      </c>
      <c r="N37" s="106" t="s">
        <v>2481</v>
      </c>
      <c r="O37" s="104" t="s">
        <v>2483</v>
      </c>
      <c r="P37" s="104"/>
      <c r="Q37" s="107" t="s">
        <v>2228</v>
      </c>
    </row>
    <row r="38" spans="1:17" ht="18" x14ac:dyDescent="0.25">
      <c r="A38" s="85" t="str">
        <f>VLOOKUP(E38,'LISTADO ATM'!$A$2:$C$895,3,0)</f>
        <v>ESTE</v>
      </c>
      <c r="B38" s="114" t="s">
        <v>2542</v>
      </c>
      <c r="C38" s="105">
        <v>44215.625671296293</v>
      </c>
      <c r="D38" s="104" t="s">
        <v>2189</v>
      </c>
      <c r="E38" s="100">
        <v>579</v>
      </c>
      <c r="F38" s="85" t="str">
        <f>VLOOKUP(E38,VIP!$A$2:$O11440,2,0)</f>
        <v>DRBR579</v>
      </c>
      <c r="G38" s="99" t="str">
        <f>VLOOKUP(E38,'LISTADO ATM'!$A$2:$B$894,2,0)</f>
        <v xml:space="preserve">ATM Estación Sunix Down Town </v>
      </c>
      <c r="H38" s="99" t="str">
        <f>VLOOKUP(E38,VIP!$A$2:$O16361,7,FALSE)</f>
        <v>Si</v>
      </c>
      <c r="I38" s="99" t="str">
        <f>VLOOKUP(E38,VIP!$A$2:$O8326,8,FALSE)</f>
        <v>Si</v>
      </c>
      <c r="J38" s="99" t="str">
        <f>VLOOKUP(E38,VIP!$A$2:$O8276,8,FALSE)</f>
        <v>Si</v>
      </c>
      <c r="K38" s="99" t="str">
        <f>VLOOKUP(E38,VIP!$A$2:$O11850,6,0)</f>
        <v>NO</v>
      </c>
      <c r="L38" s="108" t="s">
        <v>2228</v>
      </c>
      <c r="M38" s="107" t="s">
        <v>2473</v>
      </c>
      <c r="N38" s="106" t="s">
        <v>2481</v>
      </c>
      <c r="O38" s="104" t="s">
        <v>2483</v>
      </c>
      <c r="P38" s="104"/>
      <c r="Q38" s="107" t="s">
        <v>2228</v>
      </c>
    </row>
    <row r="39" spans="1:17" ht="18" x14ac:dyDescent="0.25">
      <c r="A39" s="85" t="str">
        <f>VLOOKUP(E39,'LISTADO ATM'!$A$2:$C$895,3,0)</f>
        <v>DISTRITO NACIONAL</v>
      </c>
      <c r="B39" s="114" t="s">
        <v>2543</v>
      </c>
      <c r="C39" s="105">
        <v>44215.624780092592</v>
      </c>
      <c r="D39" s="104" t="s">
        <v>2189</v>
      </c>
      <c r="E39" s="100">
        <v>244</v>
      </c>
      <c r="F39" s="85" t="str">
        <f>VLOOKUP(E39,VIP!$A$2:$O11441,2,0)</f>
        <v>DRBR244</v>
      </c>
      <c r="G39" s="99" t="str">
        <f>VLOOKUP(E39,'LISTADO ATM'!$A$2:$B$894,2,0)</f>
        <v xml:space="preserve">ATM Ministerio de Hacienda (antiguo Finanzas) </v>
      </c>
      <c r="H39" s="99" t="str">
        <f>VLOOKUP(E39,VIP!$A$2:$O16362,7,FALSE)</f>
        <v>Si</v>
      </c>
      <c r="I39" s="99" t="str">
        <f>VLOOKUP(E39,VIP!$A$2:$O8327,8,FALSE)</f>
        <v>Si</v>
      </c>
      <c r="J39" s="99" t="str">
        <f>VLOOKUP(E39,VIP!$A$2:$O8277,8,FALSE)</f>
        <v>Si</v>
      </c>
      <c r="K39" s="99" t="str">
        <f>VLOOKUP(E39,VIP!$A$2:$O11851,6,0)</f>
        <v>NO</v>
      </c>
      <c r="L39" s="108" t="s">
        <v>2228</v>
      </c>
      <c r="M39" s="107" t="s">
        <v>2473</v>
      </c>
      <c r="N39" s="106" t="s">
        <v>2481</v>
      </c>
      <c r="O39" s="104" t="s">
        <v>2483</v>
      </c>
      <c r="P39" s="104"/>
      <c r="Q39" s="107" t="s">
        <v>2228</v>
      </c>
    </row>
    <row r="40" spans="1:17" ht="18" x14ac:dyDescent="0.25">
      <c r="A40" s="85" t="str">
        <f>VLOOKUP(E40,'LISTADO ATM'!$A$2:$C$895,3,0)</f>
        <v>DISTRITO NACIONAL</v>
      </c>
      <c r="B40" s="114" t="s">
        <v>2544</v>
      </c>
      <c r="C40" s="105">
        <v>44215.609814814816</v>
      </c>
      <c r="D40" s="104" t="s">
        <v>2189</v>
      </c>
      <c r="E40" s="100">
        <v>951</v>
      </c>
      <c r="F40" s="85" t="str">
        <f>VLOOKUP(E40,VIP!$A$2:$O11442,2,0)</f>
        <v>DRBR203</v>
      </c>
      <c r="G40" s="99" t="str">
        <f>VLOOKUP(E40,'LISTADO ATM'!$A$2:$B$894,2,0)</f>
        <v xml:space="preserve">ATM Oficina Plaza Haché JFK </v>
      </c>
      <c r="H40" s="99" t="str">
        <f>VLOOKUP(E40,VIP!$A$2:$O16363,7,FALSE)</f>
        <v>Si</v>
      </c>
      <c r="I40" s="99" t="str">
        <f>VLOOKUP(E40,VIP!$A$2:$O8328,8,FALSE)</f>
        <v>Si</v>
      </c>
      <c r="J40" s="99" t="str">
        <f>VLOOKUP(E40,VIP!$A$2:$O8278,8,FALSE)</f>
        <v>Si</v>
      </c>
      <c r="K40" s="99" t="str">
        <f>VLOOKUP(E40,VIP!$A$2:$O11852,6,0)</f>
        <v>NO</v>
      </c>
      <c r="L40" s="108" t="s">
        <v>2228</v>
      </c>
      <c r="M40" s="107" t="s">
        <v>2473</v>
      </c>
      <c r="N40" s="106" t="s">
        <v>2481</v>
      </c>
      <c r="O40" s="104" t="s">
        <v>2483</v>
      </c>
      <c r="P40" s="104"/>
      <c r="Q40" s="107" t="s">
        <v>2228</v>
      </c>
    </row>
    <row r="41" spans="1:17" ht="18" x14ac:dyDescent="0.25">
      <c r="A41" s="85" t="str">
        <f>VLOOKUP(E41,'LISTADO ATM'!$A$2:$C$895,3,0)</f>
        <v>DISTRITO NACIONAL</v>
      </c>
      <c r="B41" s="114" t="s">
        <v>2545</v>
      </c>
      <c r="C41" s="105">
        <v>44215.608518518522</v>
      </c>
      <c r="D41" s="104" t="s">
        <v>2189</v>
      </c>
      <c r="E41" s="100">
        <v>943</v>
      </c>
      <c r="F41" s="85" t="str">
        <f>VLOOKUP(E41,VIP!$A$2:$O11443,2,0)</f>
        <v>DRBR16K</v>
      </c>
      <c r="G41" s="99" t="str">
        <f>VLOOKUP(E41,'LISTADO ATM'!$A$2:$B$894,2,0)</f>
        <v xml:space="preserve">ATM Oficina Tránsito Terreste </v>
      </c>
      <c r="H41" s="99" t="str">
        <f>VLOOKUP(E41,VIP!$A$2:$O16364,7,FALSE)</f>
        <v>Si</v>
      </c>
      <c r="I41" s="99" t="str">
        <f>VLOOKUP(E41,VIP!$A$2:$O8329,8,FALSE)</f>
        <v>Si</v>
      </c>
      <c r="J41" s="99" t="str">
        <f>VLOOKUP(E41,VIP!$A$2:$O8279,8,FALSE)</f>
        <v>Si</v>
      </c>
      <c r="K41" s="99" t="str">
        <f>VLOOKUP(E41,VIP!$A$2:$O11853,6,0)</f>
        <v>NO</v>
      </c>
      <c r="L41" s="108" t="s">
        <v>2228</v>
      </c>
      <c r="M41" s="107" t="s">
        <v>2473</v>
      </c>
      <c r="N41" s="106" t="s">
        <v>2481</v>
      </c>
      <c r="O41" s="104" t="s">
        <v>2483</v>
      </c>
      <c r="P41" s="104"/>
      <c r="Q41" s="107" t="s">
        <v>2228</v>
      </c>
    </row>
    <row r="42" spans="1:17" ht="18" x14ac:dyDescent="0.25">
      <c r="A42" s="85" t="str">
        <f>VLOOKUP(E42,'LISTADO ATM'!$A$2:$C$895,3,0)</f>
        <v>DISTRITO NACIONAL</v>
      </c>
      <c r="B42" s="114" t="s">
        <v>2518</v>
      </c>
      <c r="C42" s="105">
        <v>44215.605740740742</v>
      </c>
      <c r="D42" s="104" t="s">
        <v>2189</v>
      </c>
      <c r="E42" s="100">
        <v>516</v>
      </c>
      <c r="F42" s="85" t="str">
        <f>VLOOKUP(E42,VIP!$A$2:$O11424,2,0)</f>
        <v>DRBR516</v>
      </c>
      <c r="G42" s="99" t="str">
        <f>VLOOKUP(E42,'LISTADO ATM'!$A$2:$B$894,2,0)</f>
        <v xml:space="preserve">ATM Oficina Gascue </v>
      </c>
      <c r="H42" s="99" t="str">
        <f>VLOOKUP(E42,VIP!$A$2:$O16345,7,FALSE)</f>
        <v>Si</v>
      </c>
      <c r="I42" s="99" t="str">
        <f>VLOOKUP(E42,VIP!$A$2:$O8310,8,FALSE)</f>
        <v>Si</v>
      </c>
      <c r="J42" s="99" t="str">
        <f>VLOOKUP(E42,VIP!$A$2:$O8260,8,FALSE)</f>
        <v>Si</v>
      </c>
      <c r="K42" s="99" t="str">
        <f>VLOOKUP(E42,VIP!$A$2:$O11834,6,0)</f>
        <v>SI</v>
      </c>
      <c r="L42" s="108" t="s">
        <v>2463</v>
      </c>
      <c r="M42" s="107" t="s">
        <v>2473</v>
      </c>
      <c r="N42" s="106" t="s">
        <v>2481</v>
      </c>
      <c r="O42" s="104" t="s">
        <v>2483</v>
      </c>
      <c r="P42" s="104"/>
      <c r="Q42" s="107" t="s">
        <v>2463</v>
      </c>
    </row>
    <row r="43" spans="1:17" ht="18" x14ac:dyDescent="0.25">
      <c r="A43" s="85" t="str">
        <f>VLOOKUP(E43,'LISTADO ATM'!$A$2:$C$895,3,0)</f>
        <v>DISTRITO NACIONAL</v>
      </c>
      <c r="B43" s="114" t="s">
        <v>2519</v>
      </c>
      <c r="C43" s="105">
        <v>44215.547650462962</v>
      </c>
      <c r="D43" s="104" t="s">
        <v>2189</v>
      </c>
      <c r="E43" s="100">
        <v>113</v>
      </c>
      <c r="F43" s="85" t="str">
        <f>VLOOKUP(E43,VIP!$A$2:$O11431,2,0)</f>
        <v>DRBR113</v>
      </c>
      <c r="G43" s="99" t="str">
        <f>VLOOKUP(E43,'LISTADO ATM'!$A$2:$B$894,2,0)</f>
        <v xml:space="preserve">ATM Autoservicio Atalaya del Mar </v>
      </c>
      <c r="H43" s="99" t="str">
        <f>VLOOKUP(E43,VIP!$A$2:$O16352,7,FALSE)</f>
        <v>Si</v>
      </c>
      <c r="I43" s="99" t="str">
        <f>VLOOKUP(E43,VIP!$A$2:$O8317,8,FALSE)</f>
        <v>No</v>
      </c>
      <c r="J43" s="99" t="str">
        <f>VLOOKUP(E43,VIP!$A$2:$O8267,8,FALSE)</f>
        <v>No</v>
      </c>
      <c r="K43" s="99" t="str">
        <f>VLOOKUP(E43,VIP!$A$2:$O11841,6,0)</f>
        <v>NO</v>
      </c>
      <c r="L43" s="108" t="s">
        <v>2497</v>
      </c>
      <c r="M43" s="107" t="s">
        <v>2473</v>
      </c>
      <c r="N43" s="106" t="s">
        <v>2481</v>
      </c>
      <c r="O43" s="104" t="s">
        <v>2483</v>
      </c>
      <c r="P43" s="104"/>
      <c r="Q43" s="107" t="s">
        <v>2497</v>
      </c>
    </row>
    <row r="44" spans="1:17" ht="18" x14ac:dyDescent="0.25">
      <c r="A44" s="85" t="str">
        <f>VLOOKUP(E44,'LISTADO ATM'!$A$2:$C$895,3,0)</f>
        <v>NORTE</v>
      </c>
      <c r="B44" s="114" t="s">
        <v>2520</v>
      </c>
      <c r="C44" s="105">
        <v>44215.531921296293</v>
      </c>
      <c r="D44" s="104" t="s">
        <v>2190</v>
      </c>
      <c r="E44" s="100">
        <v>492</v>
      </c>
      <c r="F44" s="85" t="e">
        <f>VLOOKUP(E44,VIP!$A$2:$O11434,2,0)</f>
        <v>#N/A</v>
      </c>
      <c r="G44" s="99" t="str">
        <f>VLOOKUP(E44,'LISTADO ATM'!$A$2:$B$894,2,0)</f>
        <v>ATM S/M Nacional  El Dorado Santiago</v>
      </c>
      <c r="H44" s="99" t="e">
        <f>VLOOKUP(E44,VIP!$A$2:$O16355,7,FALSE)</f>
        <v>#N/A</v>
      </c>
      <c r="I44" s="99" t="e">
        <f>VLOOKUP(E44,VIP!$A$2:$O8320,8,FALSE)</f>
        <v>#N/A</v>
      </c>
      <c r="J44" s="99" t="e">
        <f>VLOOKUP(E44,VIP!$A$2:$O8270,8,FALSE)</f>
        <v>#N/A</v>
      </c>
      <c r="K44" s="99" t="e">
        <f>VLOOKUP(E44,VIP!$A$2:$O11844,6,0)</f>
        <v>#N/A</v>
      </c>
      <c r="L44" s="108" t="s">
        <v>2463</v>
      </c>
      <c r="M44" s="107" t="s">
        <v>2473</v>
      </c>
      <c r="N44" s="106" t="s">
        <v>2481</v>
      </c>
      <c r="O44" s="104" t="s">
        <v>2491</v>
      </c>
      <c r="P44" s="104"/>
      <c r="Q44" s="107" t="s">
        <v>2463</v>
      </c>
    </row>
    <row r="45" spans="1:17" ht="18" x14ac:dyDescent="0.25">
      <c r="A45" s="85" t="str">
        <f>VLOOKUP(E45,'LISTADO ATM'!$A$2:$C$895,3,0)</f>
        <v>DISTRITO NACIONAL</v>
      </c>
      <c r="B45" s="114" t="s">
        <v>2521</v>
      </c>
      <c r="C45" s="105">
        <v>44215.521226851852</v>
      </c>
      <c r="D45" s="104" t="s">
        <v>2477</v>
      </c>
      <c r="E45" s="100">
        <v>2</v>
      </c>
      <c r="F45" s="85" t="str">
        <f>VLOOKUP(E45,VIP!$A$2:$O11436,2,0)</f>
        <v>DRBR002</v>
      </c>
      <c r="G45" s="99" t="str">
        <f>VLOOKUP(E45,'LISTADO ATM'!$A$2:$B$894,2,0)</f>
        <v>ATM Autoservicio Padre Castellano</v>
      </c>
      <c r="H45" s="99" t="str">
        <f>VLOOKUP(E45,VIP!$A$2:$O16357,7,FALSE)</f>
        <v>Si</v>
      </c>
      <c r="I45" s="99" t="str">
        <f>VLOOKUP(E45,VIP!$A$2:$O8322,8,FALSE)</f>
        <v>Si</v>
      </c>
      <c r="J45" s="99" t="str">
        <f>VLOOKUP(E45,VIP!$A$2:$O8272,8,FALSE)</f>
        <v>Si</v>
      </c>
      <c r="K45" s="99" t="str">
        <f>VLOOKUP(E45,VIP!$A$2:$O11846,6,0)</f>
        <v>NO</v>
      </c>
      <c r="L45" s="108" t="s">
        <v>2497</v>
      </c>
      <c r="M45" s="107" t="s">
        <v>2473</v>
      </c>
      <c r="N45" s="106" t="s">
        <v>2481</v>
      </c>
      <c r="O45" s="104" t="s">
        <v>2482</v>
      </c>
      <c r="P45" s="104"/>
      <c r="Q45" s="107" t="s">
        <v>2497</v>
      </c>
    </row>
    <row r="46" spans="1:17" ht="18" x14ac:dyDescent="0.25">
      <c r="A46" s="85" t="str">
        <f>VLOOKUP(E46,'LISTADO ATM'!$A$2:$C$895,3,0)</f>
        <v>DISTRITO NACIONAL</v>
      </c>
      <c r="B46" s="114" t="s">
        <v>2522</v>
      </c>
      <c r="C46" s="105">
        <v>44215.509641203702</v>
      </c>
      <c r="D46" s="104" t="s">
        <v>2189</v>
      </c>
      <c r="E46" s="100">
        <v>485</v>
      </c>
      <c r="F46" s="85" t="str">
        <f>VLOOKUP(E46,VIP!$A$2:$O11438,2,0)</f>
        <v>DRBR485</v>
      </c>
      <c r="G46" s="99" t="str">
        <f>VLOOKUP(E46,'LISTADO ATM'!$A$2:$B$894,2,0)</f>
        <v xml:space="preserve">ATM CEDIMAT </v>
      </c>
      <c r="H46" s="99" t="str">
        <f>VLOOKUP(E46,VIP!$A$2:$O16359,7,FALSE)</f>
        <v>Si</v>
      </c>
      <c r="I46" s="99" t="str">
        <f>VLOOKUP(E46,VIP!$A$2:$O8324,8,FALSE)</f>
        <v>Si</v>
      </c>
      <c r="J46" s="99" t="str">
        <f>VLOOKUP(E46,VIP!$A$2:$O8274,8,FALSE)</f>
        <v>Si</v>
      </c>
      <c r="K46" s="99" t="str">
        <f>VLOOKUP(E46,VIP!$A$2:$O11848,6,0)</f>
        <v>NO</v>
      </c>
      <c r="L46" s="108" t="s">
        <v>2228</v>
      </c>
      <c r="M46" s="107" t="s">
        <v>2473</v>
      </c>
      <c r="N46" s="106" t="s">
        <v>2481</v>
      </c>
      <c r="O46" s="104" t="s">
        <v>2483</v>
      </c>
      <c r="P46" s="104"/>
      <c r="Q46" s="107" t="s">
        <v>2228</v>
      </c>
    </row>
    <row r="47" spans="1:17" ht="18" x14ac:dyDescent="0.25">
      <c r="A47" s="85" t="str">
        <f>VLOOKUP(E47,'LISTADO ATM'!$A$2:$C$895,3,0)</f>
        <v>DISTRITO NACIONAL</v>
      </c>
      <c r="B47" s="114" t="s">
        <v>2523</v>
      </c>
      <c r="C47" s="105">
        <v>44215.506053240744</v>
      </c>
      <c r="D47" s="104" t="s">
        <v>2189</v>
      </c>
      <c r="E47" s="100">
        <v>57</v>
      </c>
      <c r="F47" s="85" t="str">
        <f>VLOOKUP(E47,VIP!$A$2:$O11439,2,0)</f>
        <v>DRBR057</v>
      </c>
      <c r="G47" s="99" t="str">
        <f>VLOOKUP(E47,'LISTADO ATM'!$A$2:$B$894,2,0)</f>
        <v xml:space="preserve">ATM Oficina Malecon Center </v>
      </c>
      <c r="H47" s="99" t="str">
        <f>VLOOKUP(E47,VIP!$A$2:$O16360,7,FALSE)</f>
        <v>Si</v>
      </c>
      <c r="I47" s="99" t="str">
        <f>VLOOKUP(E47,VIP!$A$2:$O8325,8,FALSE)</f>
        <v>Si</v>
      </c>
      <c r="J47" s="99" t="str">
        <f>VLOOKUP(E47,VIP!$A$2:$O8275,8,FALSE)</f>
        <v>Si</v>
      </c>
      <c r="K47" s="99" t="str">
        <f>VLOOKUP(E47,VIP!$A$2:$O11849,6,0)</f>
        <v>NO</v>
      </c>
      <c r="L47" s="108" t="s">
        <v>2228</v>
      </c>
      <c r="M47" s="107" t="s">
        <v>2473</v>
      </c>
      <c r="N47" s="106" t="s">
        <v>2481</v>
      </c>
      <c r="O47" s="104" t="s">
        <v>2483</v>
      </c>
      <c r="P47" s="104"/>
      <c r="Q47" s="107" t="s">
        <v>2228</v>
      </c>
    </row>
    <row r="48" spans="1:17" ht="18" x14ac:dyDescent="0.25">
      <c r="A48" s="85" t="str">
        <f>VLOOKUP(E48,'LISTADO ATM'!$A$2:$C$895,3,0)</f>
        <v>DISTRITO NACIONAL</v>
      </c>
      <c r="B48" s="114" t="s">
        <v>2524</v>
      </c>
      <c r="C48" s="105">
        <v>44215.502465277779</v>
      </c>
      <c r="D48" s="104" t="s">
        <v>2189</v>
      </c>
      <c r="E48" s="100">
        <v>698</v>
      </c>
      <c r="F48" s="85" t="str">
        <f>VLOOKUP(E48,VIP!$A$2:$O11440,2,0)</f>
        <v>DRBR698</v>
      </c>
      <c r="G48" s="99" t="str">
        <f>VLOOKUP(E48,'LISTADO ATM'!$A$2:$B$894,2,0)</f>
        <v>ATM Parador Bellamar</v>
      </c>
      <c r="H48" s="99" t="str">
        <f>VLOOKUP(E48,VIP!$A$2:$O16361,7,FALSE)</f>
        <v>Si</v>
      </c>
      <c r="I48" s="99" t="str">
        <f>VLOOKUP(E48,VIP!$A$2:$O8326,8,FALSE)</f>
        <v>Si</v>
      </c>
      <c r="J48" s="99" t="str">
        <f>VLOOKUP(E48,VIP!$A$2:$O8276,8,FALSE)</f>
        <v>Si</v>
      </c>
      <c r="K48" s="99" t="str">
        <f>VLOOKUP(E48,VIP!$A$2:$O11850,6,0)</f>
        <v>NO</v>
      </c>
      <c r="L48" s="108" t="s">
        <v>2254</v>
      </c>
      <c r="M48" s="107" t="s">
        <v>2473</v>
      </c>
      <c r="N48" s="106" t="s">
        <v>2481</v>
      </c>
      <c r="O48" s="104" t="s">
        <v>2483</v>
      </c>
      <c r="P48" s="104"/>
      <c r="Q48" s="107" t="s">
        <v>2254</v>
      </c>
    </row>
    <row r="49" spans="1:17" ht="18" x14ac:dyDescent="0.25">
      <c r="A49" s="85" t="str">
        <f>VLOOKUP(E49,'LISTADO ATM'!$A$2:$C$895,3,0)</f>
        <v>DISTRITO NACIONAL</v>
      </c>
      <c r="B49" s="114" t="s">
        <v>2525</v>
      </c>
      <c r="C49" s="105">
        <v>44215.48641203704</v>
      </c>
      <c r="D49" s="104" t="s">
        <v>2477</v>
      </c>
      <c r="E49" s="100">
        <v>565</v>
      </c>
      <c r="F49" s="85" t="str">
        <f>VLOOKUP(E49,VIP!$A$2:$O11444,2,0)</f>
        <v>DRBR24H</v>
      </c>
      <c r="G49" s="99" t="str">
        <f>VLOOKUP(E49,'LISTADO ATM'!$A$2:$B$894,2,0)</f>
        <v xml:space="preserve">ATM S/M La Cadena Núñez de Cáceres </v>
      </c>
      <c r="H49" s="99" t="str">
        <f>VLOOKUP(E49,VIP!$A$2:$O16365,7,FALSE)</f>
        <v>Si</v>
      </c>
      <c r="I49" s="99" t="str">
        <f>VLOOKUP(E49,VIP!$A$2:$O8330,8,FALSE)</f>
        <v>Si</v>
      </c>
      <c r="J49" s="99" t="str">
        <f>VLOOKUP(E49,VIP!$A$2:$O8280,8,FALSE)</f>
        <v>Si</v>
      </c>
      <c r="K49" s="99" t="str">
        <f>VLOOKUP(E49,VIP!$A$2:$O11854,6,0)</f>
        <v>NO</v>
      </c>
      <c r="L49" s="108" t="s">
        <v>2430</v>
      </c>
      <c r="M49" s="107" t="s">
        <v>2473</v>
      </c>
      <c r="N49" s="106" t="s">
        <v>2481</v>
      </c>
      <c r="O49" s="104" t="s">
        <v>2482</v>
      </c>
      <c r="P49" s="104"/>
      <c r="Q49" s="107" t="s">
        <v>2430</v>
      </c>
    </row>
    <row r="50" spans="1:17" ht="18" x14ac:dyDescent="0.25">
      <c r="A50" s="85" t="str">
        <f>VLOOKUP(E50,'LISTADO ATM'!$A$2:$C$895,3,0)</f>
        <v>DISTRITO NACIONAL</v>
      </c>
      <c r="B50" s="114" t="s">
        <v>2526</v>
      </c>
      <c r="C50" s="105">
        <v>44215.468148148146</v>
      </c>
      <c r="D50" s="104" t="s">
        <v>2189</v>
      </c>
      <c r="E50" s="100">
        <v>240</v>
      </c>
      <c r="F50" s="85" t="str">
        <f>VLOOKUP(E50,VIP!$A$2:$O11446,2,0)</f>
        <v>DRBR24D</v>
      </c>
      <c r="G50" s="99" t="str">
        <f>VLOOKUP(E50,'LISTADO ATM'!$A$2:$B$894,2,0)</f>
        <v xml:space="preserve">ATM Oficina Carrefour I </v>
      </c>
      <c r="H50" s="99" t="str">
        <f>VLOOKUP(E50,VIP!$A$2:$O16367,7,FALSE)</f>
        <v>Si</v>
      </c>
      <c r="I50" s="99" t="str">
        <f>VLOOKUP(E50,VIP!$A$2:$O8332,8,FALSE)</f>
        <v>Si</v>
      </c>
      <c r="J50" s="99" t="str">
        <f>VLOOKUP(E50,VIP!$A$2:$O8282,8,FALSE)</f>
        <v>Si</v>
      </c>
      <c r="K50" s="99" t="str">
        <f>VLOOKUP(E50,VIP!$A$2:$O11856,6,0)</f>
        <v>SI</v>
      </c>
      <c r="L50" s="108" t="s">
        <v>2228</v>
      </c>
      <c r="M50" s="107" t="s">
        <v>2473</v>
      </c>
      <c r="N50" s="106" t="s">
        <v>2481</v>
      </c>
      <c r="O50" s="104" t="s">
        <v>2483</v>
      </c>
      <c r="P50" s="104"/>
      <c r="Q50" s="107" t="s">
        <v>2228</v>
      </c>
    </row>
    <row r="51" spans="1:17" ht="18" x14ac:dyDescent="0.25">
      <c r="A51" s="85" t="str">
        <f>VLOOKUP(E51,'LISTADO ATM'!$A$2:$C$895,3,0)</f>
        <v>DISTRITO NACIONAL</v>
      </c>
      <c r="B51" s="114" t="s">
        <v>2514</v>
      </c>
      <c r="C51" s="105">
        <v>44215.420231481483</v>
      </c>
      <c r="D51" s="104" t="s">
        <v>2477</v>
      </c>
      <c r="E51" s="100">
        <v>525</v>
      </c>
      <c r="F51" s="85" t="str">
        <f>VLOOKUP(E51,VIP!$A$2:$O11427,2,0)</f>
        <v>DRBR525</v>
      </c>
      <c r="G51" s="99" t="str">
        <f>VLOOKUP(E51,'LISTADO ATM'!$A$2:$B$894,2,0)</f>
        <v>ATM S/M Bravo Las Americas</v>
      </c>
      <c r="H51" s="99" t="str">
        <f>VLOOKUP(E51,VIP!$A$2:$O16348,7,FALSE)</f>
        <v>Si</v>
      </c>
      <c r="I51" s="99" t="str">
        <f>VLOOKUP(E51,VIP!$A$2:$O8313,8,FALSE)</f>
        <v>Si</v>
      </c>
      <c r="J51" s="99" t="str">
        <f>VLOOKUP(E51,VIP!$A$2:$O8263,8,FALSE)</f>
        <v>Si</v>
      </c>
      <c r="K51" s="99" t="str">
        <f>VLOOKUP(E51,VIP!$A$2:$O11837,6,0)</f>
        <v>NO</v>
      </c>
      <c r="L51" s="108" t="s">
        <v>2430</v>
      </c>
      <c r="M51" s="107" t="s">
        <v>2473</v>
      </c>
      <c r="N51" s="106" t="s">
        <v>2481</v>
      </c>
      <c r="O51" s="104" t="s">
        <v>2482</v>
      </c>
      <c r="P51" s="104"/>
      <c r="Q51" s="107" t="s">
        <v>2430</v>
      </c>
    </row>
    <row r="52" spans="1:17" ht="18" x14ac:dyDescent="0.25">
      <c r="A52" s="85" t="str">
        <f>VLOOKUP(E52,'LISTADO ATM'!$A$2:$C$895,3,0)</f>
        <v>DISTRITO NACIONAL</v>
      </c>
      <c r="B52" s="114" t="s">
        <v>2515</v>
      </c>
      <c r="C52" s="105">
        <v>44215.410509259258</v>
      </c>
      <c r="D52" s="104" t="s">
        <v>2189</v>
      </c>
      <c r="E52" s="100">
        <v>792</v>
      </c>
      <c r="F52" s="85" t="str">
        <f>VLOOKUP(E52,VIP!$A$2:$O11430,2,0)</f>
        <v>DRBR792</v>
      </c>
      <c r="G52" s="99" t="str">
        <f>VLOOKUP(E52,'LISTADO ATM'!$A$2:$B$894,2,0)</f>
        <v>ATM Hospital Salvador de Gautier</v>
      </c>
      <c r="H52" s="99" t="str">
        <f>VLOOKUP(E52,VIP!$A$2:$O16351,7,FALSE)</f>
        <v>Si</v>
      </c>
      <c r="I52" s="99" t="str">
        <f>VLOOKUP(E52,VIP!$A$2:$O8316,8,FALSE)</f>
        <v>Si</v>
      </c>
      <c r="J52" s="99" t="str">
        <f>VLOOKUP(E52,VIP!$A$2:$O8266,8,FALSE)</f>
        <v>Si</v>
      </c>
      <c r="K52" s="99" t="str">
        <f>VLOOKUP(E52,VIP!$A$2:$O11840,6,0)</f>
        <v>NO</v>
      </c>
      <c r="L52" s="108" t="s">
        <v>2228</v>
      </c>
      <c r="M52" s="107" t="s">
        <v>2473</v>
      </c>
      <c r="N52" s="106" t="s">
        <v>2481</v>
      </c>
      <c r="O52" s="104" t="s">
        <v>2483</v>
      </c>
      <c r="P52" s="104"/>
      <c r="Q52" s="107" t="s">
        <v>2228</v>
      </c>
    </row>
    <row r="53" spans="1:17" ht="18" x14ac:dyDescent="0.25">
      <c r="A53" s="85" t="str">
        <f>VLOOKUP(E53,'LISTADO ATM'!$A$2:$C$895,3,0)</f>
        <v>NORTE</v>
      </c>
      <c r="B53" s="114" t="s">
        <v>2516</v>
      </c>
      <c r="C53" s="105">
        <v>44215.397268518522</v>
      </c>
      <c r="D53" s="104" t="s">
        <v>2495</v>
      </c>
      <c r="E53" s="100">
        <v>501</v>
      </c>
      <c r="F53" s="85" t="str">
        <f>VLOOKUP(E53,VIP!$A$2:$O11431,2,0)</f>
        <v>DRBR501</v>
      </c>
      <c r="G53" s="99" t="str">
        <f>VLOOKUP(E53,'LISTADO ATM'!$A$2:$B$894,2,0)</f>
        <v xml:space="preserve">ATM UNP La Canela </v>
      </c>
      <c r="H53" s="99" t="str">
        <f>VLOOKUP(E53,VIP!$A$2:$O16352,7,FALSE)</f>
        <v>Si</v>
      </c>
      <c r="I53" s="99" t="str">
        <f>VLOOKUP(E53,VIP!$A$2:$O8317,8,FALSE)</f>
        <v>Si</v>
      </c>
      <c r="J53" s="99" t="str">
        <f>VLOOKUP(E53,VIP!$A$2:$O8267,8,FALSE)</f>
        <v>Si</v>
      </c>
      <c r="K53" s="99" t="str">
        <f>VLOOKUP(E53,VIP!$A$2:$O11841,6,0)</f>
        <v>NO</v>
      </c>
      <c r="L53" s="108" t="s">
        <v>2466</v>
      </c>
      <c r="M53" s="107" t="s">
        <v>2473</v>
      </c>
      <c r="N53" s="106" t="s">
        <v>2481</v>
      </c>
      <c r="O53" s="104" t="s">
        <v>2496</v>
      </c>
      <c r="P53" s="104"/>
      <c r="Q53" s="107" t="s">
        <v>2466</v>
      </c>
    </row>
    <row r="54" spans="1:17" ht="18" x14ac:dyDescent="0.25">
      <c r="A54" s="85" t="str">
        <f>VLOOKUP(E54,'LISTADO ATM'!$A$2:$C$895,3,0)</f>
        <v>DISTRITO NACIONAL</v>
      </c>
      <c r="B54" s="114" t="s">
        <v>2511</v>
      </c>
      <c r="C54" s="105">
        <v>44215.337685185186</v>
      </c>
      <c r="D54" s="104" t="s">
        <v>2189</v>
      </c>
      <c r="E54" s="100">
        <v>232</v>
      </c>
      <c r="F54" s="85" t="str">
        <f>VLOOKUP(E54,VIP!$A$2:$O11424,2,0)</f>
        <v>DRBR232</v>
      </c>
      <c r="G54" s="99" t="str">
        <f>VLOOKUP(E54,'LISTADO ATM'!$A$2:$B$894,2,0)</f>
        <v xml:space="preserve">ATM S/M Nacional Charles de Gaulle </v>
      </c>
      <c r="H54" s="99" t="str">
        <f>VLOOKUP(E54,VIP!$A$2:$O16345,7,FALSE)</f>
        <v>Si</v>
      </c>
      <c r="I54" s="99" t="str">
        <f>VLOOKUP(E54,VIP!$A$2:$O8310,8,FALSE)</f>
        <v>Si</v>
      </c>
      <c r="J54" s="99" t="str">
        <f>VLOOKUP(E54,VIP!$A$2:$O8260,8,FALSE)</f>
        <v>Si</v>
      </c>
      <c r="K54" s="99" t="str">
        <f>VLOOKUP(E54,VIP!$A$2:$O11834,6,0)</f>
        <v>SI</v>
      </c>
      <c r="L54" s="108" t="s">
        <v>2228</v>
      </c>
      <c r="M54" s="107" t="s">
        <v>2473</v>
      </c>
      <c r="N54" s="106" t="s">
        <v>2481</v>
      </c>
      <c r="O54" s="104" t="s">
        <v>2483</v>
      </c>
      <c r="P54" s="104"/>
      <c r="Q54" s="107" t="s">
        <v>2228</v>
      </c>
    </row>
    <row r="55" spans="1:17" ht="18" x14ac:dyDescent="0.25">
      <c r="A55" s="85" t="str">
        <f>VLOOKUP(E55,'LISTADO ATM'!$A$2:$C$895,3,0)</f>
        <v>DISTRITO NACIONAL</v>
      </c>
      <c r="B55" s="114" t="s">
        <v>2512</v>
      </c>
      <c r="C55" s="105">
        <v>44215.327962962961</v>
      </c>
      <c r="D55" s="104" t="s">
        <v>2189</v>
      </c>
      <c r="E55" s="100">
        <v>70</v>
      </c>
      <c r="F55" s="85" t="str">
        <f>VLOOKUP(E55,VIP!$A$2:$O11431,2,0)</f>
        <v>DRBR070</v>
      </c>
      <c r="G55" s="99" t="str">
        <f>VLOOKUP(E55,'LISTADO ATM'!$A$2:$B$894,2,0)</f>
        <v xml:space="preserve">ATM Autoservicio Plaza Lama Zona Oriental </v>
      </c>
      <c r="H55" s="99" t="str">
        <f>VLOOKUP(E55,VIP!$A$2:$O16352,7,FALSE)</f>
        <v>Si</v>
      </c>
      <c r="I55" s="99" t="str">
        <f>VLOOKUP(E55,VIP!$A$2:$O8317,8,FALSE)</f>
        <v>Si</v>
      </c>
      <c r="J55" s="99" t="str">
        <f>VLOOKUP(E55,VIP!$A$2:$O8267,8,FALSE)</f>
        <v>Si</v>
      </c>
      <c r="K55" s="99" t="str">
        <f>VLOOKUP(E55,VIP!$A$2:$O11841,6,0)</f>
        <v>NO</v>
      </c>
      <c r="L55" s="108" t="s">
        <v>2228</v>
      </c>
      <c r="M55" s="107" t="s">
        <v>2473</v>
      </c>
      <c r="N55" s="106" t="s">
        <v>2481</v>
      </c>
      <c r="O55" s="104" t="s">
        <v>2483</v>
      </c>
      <c r="P55" s="104"/>
      <c r="Q55" s="107" t="s">
        <v>2228</v>
      </c>
    </row>
    <row r="56" spans="1:17" ht="18" x14ac:dyDescent="0.25">
      <c r="A56" s="85" t="str">
        <f>VLOOKUP(E56,'LISTADO ATM'!$A$2:$C$895,3,0)</f>
        <v>ESTE</v>
      </c>
      <c r="B56" s="114" t="s">
        <v>2513</v>
      </c>
      <c r="C56" s="105">
        <v>44215.325092592589</v>
      </c>
      <c r="D56" s="104" t="s">
        <v>2495</v>
      </c>
      <c r="E56" s="100">
        <v>158</v>
      </c>
      <c r="F56" s="85" t="str">
        <f>VLOOKUP(E56,VIP!$A$2:$O11433,2,0)</f>
        <v>DRBR158</v>
      </c>
      <c r="G56" s="99" t="str">
        <f>VLOOKUP(E56,'LISTADO ATM'!$A$2:$B$894,2,0)</f>
        <v xml:space="preserve">ATM Oficina Romana Norte </v>
      </c>
      <c r="H56" s="99" t="str">
        <f>VLOOKUP(E56,VIP!$A$2:$O16354,7,FALSE)</f>
        <v>Si</v>
      </c>
      <c r="I56" s="99" t="str">
        <f>VLOOKUP(E56,VIP!$A$2:$O8319,8,FALSE)</f>
        <v>Si</v>
      </c>
      <c r="J56" s="99" t="str">
        <f>VLOOKUP(E56,VIP!$A$2:$O8269,8,FALSE)</f>
        <v>Si</v>
      </c>
      <c r="K56" s="99" t="str">
        <f>VLOOKUP(E56,VIP!$A$2:$O11843,6,0)</f>
        <v>SI</v>
      </c>
      <c r="L56" s="108" t="s">
        <v>2430</v>
      </c>
      <c r="M56" s="107" t="s">
        <v>2473</v>
      </c>
      <c r="N56" s="106" t="s">
        <v>2481</v>
      </c>
      <c r="O56" s="104" t="s">
        <v>2496</v>
      </c>
      <c r="P56" s="104"/>
      <c r="Q56" s="107" t="s">
        <v>2430</v>
      </c>
    </row>
    <row r="57" spans="1:17" ht="18" x14ac:dyDescent="0.25">
      <c r="A57" s="85" t="str">
        <f>VLOOKUP(E57,'LISTADO ATM'!$A$2:$C$895,3,0)</f>
        <v>NORTE</v>
      </c>
      <c r="B57" s="114" t="s">
        <v>2510</v>
      </c>
      <c r="C57" s="105">
        <v>44215.145520833335</v>
      </c>
      <c r="D57" s="104" t="s">
        <v>2189</v>
      </c>
      <c r="E57" s="100">
        <v>266</v>
      </c>
      <c r="F57" s="85" t="str">
        <f>VLOOKUP(E57,VIP!$A$2:$O11422,2,0)</f>
        <v>DRBR266</v>
      </c>
      <c r="G57" s="99" t="str">
        <f>VLOOKUP(E57,'LISTADO ATM'!$A$2:$B$894,2,0)</f>
        <v xml:space="preserve">ATM Oficina Villa Francisca </v>
      </c>
      <c r="H57" s="99" t="str">
        <f>VLOOKUP(E57,VIP!$A$2:$O16343,7,FALSE)</f>
        <v>Si</v>
      </c>
      <c r="I57" s="99" t="str">
        <f>VLOOKUP(E57,VIP!$A$2:$O8308,8,FALSE)</f>
        <v>Si</v>
      </c>
      <c r="J57" s="99" t="str">
        <f>VLOOKUP(E57,VIP!$A$2:$O8258,8,FALSE)</f>
        <v>Si</v>
      </c>
      <c r="K57" s="99" t="str">
        <f>VLOOKUP(E57,VIP!$A$2:$O11832,6,0)</f>
        <v>NO</v>
      </c>
      <c r="L57" s="108" t="s">
        <v>2254</v>
      </c>
      <c r="M57" s="107" t="s">
        <v>2473</v>
      </c>
      <c r="N57" s="106" t="s">
        <v>2481</v>
      </c>
      <c r="O57" s="104" t="s">
        <v>2483</v>
      </c>
      <c r="P57" s="104"/>
      <c r="Q57" s="107" t="s">
        <v>2254</v>
      </c>
    </row>
    <row r="58" spans="1:17" ht="18" x14ac:dyDescent="0.25">
      <c r="A58" s="85" t="str">
        <f>VLOOKUP(E58,'LISTADO ATM'!$A$2:$C$895,3,0)</f>
        <v>DISTRITO NACIONAL</v>
      </c>
      <c r="B58" s="114" t="s">
        <v>2509</v>
      </c>
      <c r="C58" s="105">
        <v>44214.817615740743</v>
      </c>
      <c r="D58" s="104" t="s">
        <v>2189</v>
      </c>
      <c r="E58" s="100">
        <v>629</v>
      </c>
      <c r="F58" s="85" t="str">
        <f>VLOOKUP(E58,VIP!$A$2:$O11409,2,0)</f>
        <v>DRBR24M</v>
      </c>
      <c r="G58" s="99" t="str">
        <f>VLOOKUP(E58,'LISTADO ATM'!$A$2:$B$894,2,0)</f>
        <v xml:space="preserve">ATM Oficina Americana Independencia I </v>
      </c>
      <c r="H58" s="99" t="str">
        <f>VLOOKUP(E58,VIP!$A$2:$O16330,7,FALSE)</f>
        <v>Si</v>
      </c>
      <c r="I58" s="99" t="str">
        <f>VLOOKUP(E58,VIP!$A$2:$O8295,8,FALSE)</f>
        <v>Si</v>
      </c>
      <c r="J58" s="99" t="str">
        <f>VLOOKUP(E58,VIP!$A$2:$O8245,8,FALSE)</f>
        <v>Si</v>
      </c>
      <c r="K58" s="99" t="str">
        <f>VLOOKUP(E58,VIP!$A$2:$O11819,6,0)</f>
        <v>SI</v>
      </c>
      <c r="L58" s="108" t="s">
        <v>2228</v>
      </c>
      <c r="M58" s="107" t="s">
        <v>2473</v>
      </c>
      <c r="N58" s="106" t="s">
        <v>2481</v>
      </c>
      <c r="O58" s="104" t="s">
        <v>2483</v>
      </c>
      <c r="P58" s="104"/>
      <c r="Q58" s="107" t="s">
        <v>2228</v>
      </c>
    </row>
    <row r="59" spans="1:17" ht="18" x14ac:dyDescent="0.25">
      <c r="A59" s="85" t="str">
        <f>VLOOKUP(E59,'LISTADO ATM'!$A$2:$C$895,3,0)</f>
        <v>NORTE</v>
      </c>
      <c r="B59" s="114" t="s">
        <v>2507</v>
      </c>
      <c r="C59" s="105">
        <v>44214.637592592589</v>
      </c>
      <c r="D59" s="104" t="s">
        <v>2190</v>
      </c>
      <c r="E59" s="100">
        <v>261</v>
      </c>
      <c r="F59" s="85" t="str">
        <f>VLOOKUP(E59,VIP!$A$2:$O11395,2,0)</f>
        <v>DRBR261</v>
      </c>
      <c r="G59" s="99" t="str">
        <f>VLOOKUP(E59,'LISTADO ATM'!$A$2:$B$894,2,0)</f>
        <v xml:space="preserve">ATM UNP Aeropuerto Cibao (Santiago) </v>
      </c>
      <c r="H59" s="99" t="str">
        <f>VLOOKUP(E59,VIP!$A$2:$O16316,7,FALSE)</f>
        <v>Si</v>
      </c>
      <c r="I59" s="99" t="str">
        <f>VLOOKUP(E59,VIP!$A$2:$O8281,8,FALSE)</f>
        <v>Si</v>
      </c>
      <c r="J59" s="99" t="str">
        <f>VLOOKUP(E59,VIP!$A$2:$O8231,8,FALSE)</f>
        <v>Si</v>
      </c>
      <c r="K59" s="99" t="str">
        <f>VLOOKUP(E59,VIP!$A$2:$O11805,6,0)</f>
        <v>NO</v>
      </c>
      <c r="L59" s="108" t="s">
        <v>2228</v>
      </c>
      <c r="M59" s="107" t="s">
        <v>2473</v>
      </c>
      <c r="N59" s="106" t="s">
        <v>2481</v>
      </c>
      <c r="O59" s="104" t="s">
        <v>2491</v>
      </c>
      <c r="P59" s="104"/>
      <c r="Q59" s="107" t="s">
        <v>2228</v>
      </c>
    </row>
    <row r="60" spans="1:17" ht="18" x14ac:dyDescent="0.25">
      <c r="A60" s="85" t="str">
        <f>VLOOKUP(E60,'LISTADO ATM'!$A$2:$C$895,3,0)</f>
        <v>DISTRITO NACIONAL</v>
      </c>
      <c r="B60" s="114" t="s">
        <v>2502</v>
      </c>
      <c r="C60" s="105">
        <v>44214.585752314815</v>
      </c>
      <c r="D60" s="104" t="s">
        <v>2189</v>
      </c>
      <c r="E60" s="100">
        <v>327</v>
      </c>
      <c r="F60" s="85" t="str">
        <f>VLOOKUP(E60,VIP!$A$2:$O11386,2,0)</f>
        <v>DRBR327</v>
      </c>
      <c r="G60" s="99" t="str">
        <f>VLOOKUP(E60,'LISTADO ATM'!$A$2:$B$894,2,0)</f>
        <v xml:space="preserve">ATM UNP CCN (Nacional 27 de Febrero) </v>
      </c>
      <c r="H60" s="99" t="str">
        <f>VLOOKUP(E60,VIP!$A$2:$O16307,7,FALSE)</f>
        <v>Si</v>
      </c>
      <c r="I60" s="99" t="str">
        <f>VLOOKUP(E60,VIP!$A$2:$O8272,8,FALSE)</f>
        <v>Si</v>
      </c>
      <c r="J60" s="99" t="str">
        <f>VLOOKUP(E60,VIP!$A$2:$O8222,8,FALSE)</f>
        <v>Si</v>
      </c>
      <c r="K60" s="99" t="str">
        <f>VLOOKUP(E60,VIP!$A$2:$O11796,6,0)</f>
        <v>NO</v>
      </c>
      <c r="L60" s="108" t="s">
        <v>2228</v>
      </c>
      <c r="M60" s="107" t="s">
        <v>2473</v>
      </c>
      <c r="N60" s="106" t="s">
        <v>2481</v>
      </c>
      <c r="O60" s="104" t="s">
        <v>2483</v>
      </c>
      <c r="P60" s="104"/>
      <c r="Q60" s="107" t="s">
        <v>2228</v>
      </c>
    </row>
    <row r="61" spans="1:17" ht="18" x14ac:dyDescent="0.25">
      <c r="A61" s="85" t="str">
        <f>VLOOKUP(E61,'LISTADO ATM'!$A$2:$C$895,3,0)</f>
        <v>DISTRITO NACIONAL</v>
      </c>
      <c r="B61" s="114" t="s">
        <v>2503</v>
      </c>
      <c r="C61" s="105">
        <v>44214.57099537037</v>
      </c>
      <c r="D61" s="104" t="s">
        <v>2189</v>
      </c>
      <c r="E61" s="100">
        <v>384</v>
      </c>
      <c r="F61" s="85" t="e">
        <f>VLOOKUP(E61,VIP!$A$2:$O11391,2,0)</f>
        <v>#N/A</v>
      </c>
      <c r="G61" s="99" t="str">
        <f>VLOOKUP(E61,'LISTADO ATM'!$A$2:$B$894,2,0)</f>
        <v>ATM Sotano Torre Banreservas</v>
      </c>
      <c r="H61" s="99" t="e">
        <f>VLOOKUP(E61,VIP!$A$2:$O16312,7,FALSE)</f>
        <v>#N/A</v>
      </c>
      <c r="I61" s="99" t="e">
        <f>VLOOKUP(E61,VIP!$A$2:$O8277,8,FALSE)</f>
        <v>#N/A</v>
      </c>
      <c r="J61" s="99" t="e">
        <f>VLOOKUP(E61,VIP!$A$2:$O8227,8,FALSE)</f>
        <v>#N/A</v>
      </c>
      <c r="K61" s="99" t="e">
        <f>VLOOKUP(E61,VIP!$A$2:$O11801,6,0)</f>
        <v>#N/A</v>
      </c>
      <c r="L61" s="108" t="s">
        <v>2228</v>
      </c>
      <c r="M61" s="107" t="s">
        <v>2473</v>
      </c>
      <c r="N61" s="106" t="s">
        <v>2481</v>
      </c>
      <c r="O61" s="104" t="s">
        <v>2483</v>
      </c>
      <c r="P61" s="104"/>
      <c r="Q61" s="107" t="s">
        <v>2228</v>
      </c>
    </row>
    <row r="62" spans="1:17" ht="18" x14ac:dyDescent="0.25">
      <c r="A62" s="85" t="str">
        <f>VLOOKUP(E62,'LISTADO ATM'!$A$2:$C$895,3,0)</f>
        <v>NORTE</v>
      </c>
      <c r="B62" s="114" t="s">
        <v>2504</v>
      </c>
      <c r="C62" s="105">
        <v>44214.493171296293</v>
      </c>
      <c r="D62" s="104" t="s">
        <v>2499</v>
      </c>
      <c r="E62" s="100">
        <v>599</v>
      </c>
      <c r="F62" s="85" t="str">
        <f>VLOOKUP(E62,VIP!$A$2:$O11408,2,0)</f>
        <v>DRBR258</v>
      </c>
      <c r="G62" s="99" t="str">
        <f>VLOOKUP(E62,'LISTADO ATM'!$A$2:$B$894,2,0)</f>
        <v xml:space="preserve">ATM Oficina Plaza Internacional (Santiago) </v>
      </c>
      <c r="H62" s="99" t="str">
        <f>VLOOKUP(E62,VIP!$A$2:$O16329,7,FALSE)</f>
        <v>Si</v>
      </c>
      <c r="I62" s="99" t="str">
        <f>VLOOKUP(E62,VIP!$A$2:$O8294,8,FALSE)</f>
        <v>Si</v>
      </c>
      <c r="J62" s="99" t="str">
        <f>VLOOKUP(E62,VIP!$A$2:$O8244,8,FALSE)</f>
        <v>Si</v>
      </c>
      <c r="K62" s="99" t="str">
        <f>VLOOKUP(E62,VIP!$A$2:$O11818,6,0)</f>
        <v>NO</v>
      </c>
      <c r="L62" s="108" t="s">
        <v>2430</v>
      </c>
      <c r="M62" s="107" t="s">
        <v>2473</v>
      </c>
      <c r="N62" s="106" t="s">
        <v>2481</v>
      </c>
      <c r="O62" s="104" t="s">
        <v>2498</v>
      </c>
      <c r="P62" s="104"/>
      <c r="Q62" s="107" t="s">
        <v>2430</v>
      </c>
    </row>
    <row r="63" spans="1:17" ht="18" x14ac:dyDescent="0.25">
      <c r="A63" s="85" t="str">
        <f>VLOOKUP(E63,'LISTADO ATM'!$A$2:$C$895,3,0)</f>
        <v>NORTE</v>
      </c>
      <c r="B63" s="114" t="s">
        <v>2505</v>
      </c>
      <c r="C63" s="105">
        <v>44214.486215277779</v>
      </c>
      <c r="D63" s="104" t="s">
        <v>2495</v>
      </c>
      <c r="E63" s="100">
        <v>497</v>
      </c>
      <c r="F63" s="85" t="str">
        <f>VLOOKUP(E63,VIP!$A$2:$O11413,2,0)</f>
        <v>DRBR497</v>
      </c>
      <c r="G63" s="99" t="str">
        <f>VLOOKUP(E63,'LISTADO ATM'!$A$2:$B$894,2,0)</f>
        <v xml:space="preserve">ATM Oficina El Portal II (Santiago) </v>
      </c>
      <c r="H63" s="99" t="str">
        <f>VLOOKUP(E63,VIP!$A$2:$O16334,7,FALSE)</f>
        <v>Si</v>
      </c>
      <c r="I63" s="99" t="str">
        <f>VLOOKUP(E63,VIP!$A$2:$O8299,8,FALSE)</f>
        <v>Si</v>
      </c>
      <c r="J63" s="99" t="str">
        <f>VLOOKUP(E63,VIP!$A$2:$O8249,8,FALSE)</f>
        <v>Si</v>
      </c>
      <c r="K63" s="99" t="str">
        <f>VLOOKUP(E63,VIP!$A$2:$O11823,6,0)</f>
        <v>SI</v>
      </c>
      <c r="L63" s="108" t="s">
        <v>2430</v>
      </c>
      <c r="M63" s="107" t="s">
        <v>2473</v>
      </c>
      <c r="N63" s="122" t="s">
        <v>2517</v>
      </c>
      <c r="O63" s="104" t="s">
        <v>2496</v>
      </c>
      <c r="P63" s="104"/>
      <c r="Q63" s="107" t="s">
        <v>2430</v>
      </c>
    </row>
    <row r="64" spans="1:17" ht="18" x14ac:dyDescent="0.25">
      <c r="A64" s="85" t="str">
        <f>VLOOKUP(E64,'LISTADO ATM'!$A$2:$C$895,3,0)</f>
        <v>NORTE</v>
      </c>
      <c r="B64" s="114" t="s">
        <v>2501</v>
      </c>
      <c r="C64" s="105">
        <v>44214.351388888892</v>
      </c>
      <c r="D64" s="104" t="s">
        <v>2190</v>
      </c>
      <c r="E64" s="100">
        <v>138</v>
      </c>
      <c r="F64" s="85" t="str">
        <f>VLOOKUP(E64,VIP!$A$2:$O11397,2,0)</f>
        <v>DRBR138</v>
      </c>
      <c r="G64" s="99" t="str">
        <f>VLOOKUP(E64,'LISTADO ATM'!$A$2:$B$894,2,0)</f>
        <v xml:space="preserve">ATM UNP Fantino </v>
      </c>
      <c r="H64" s="99" t="str">
        <f>VLOOKUP(E64,VIP!$A$2:$O16318,7,FALSE)</f>
        <v>Si</v>
      </c>
      <c r="I64" s="99" t="str">
        <f>VLOOKUP(E64,VIP!$A$2:$O8283,8,FALSE)</f>
        <v>Si</v>
      </c>
      <c r="J64" s="99" t="str">
        <f>VLOOKUP(E64,VIP!$A$2:$O8233,8,FALSE)</f>
        <v>Si</v>
      </c>
      <c r="K64" s="99" t="str">
        <f>VLOOKUP(E64,VIP!$A$2:$O11807,6,0)</f>
        <v>NO</v>
      </c>
      <c r="L64" s="108" t="s">
        <v>2228</v>
      </c>
      <c r="M64" s="107" t="s">
        <v>2473</v>
      </c>
      <c r="N64" s="106" t="s">
        <v>2481</v>
      </c>
      <c r="O64" s="104" t="s">
        <v>2491</v>
      </c>
      <c r="P64" s="104"/>
      <c r="Q64" s="107" t="s">
        <v>2228</v>
      </c>
    </row>
    <row r="65" spans="1:25" ht="18" x14ac:dyDescent="0.25">
      <c r="A65" s="85" t="str">
        <f>VLOOKUP(E65,'LISTADO ATM'!$A$2:$C$895,3,0)</f>
        <v>SUR</v>
      </c>
      <c r="B65" s="114" t="s">
        <v>2500</v>
      </c>
      <c r="C65" s="105">
        <v>44214.225624999999</v>
      </c>
      <c r="D65" s="104" t="s">
        <v>2189</v>
      </c>
      <c r="E65" s="100">
        <v>615</v>
      </c>
      <c r="F65" s="85" t="str">
        <f>VLOOKUP(E65,VIP!$A$2:$O11382,2,0)</f>
        <v>DRBR418</v>
      </c>
      <c r="G65" s="99" t="str">
        <f>VLOOKUP(E65,'LISTADO ATM'!$A$2:$B$894,2,0)</f>
        <v xml:space="preserve">ATM Estación Sunix Cabral (Barahona) </v>
      </c>
      <c r="H65" s="99" t="str">
        <f>VLOOKUP(E65,VIP!$A$2:$O16303,7,FALSE)</f>
        <v>Si</v>
      </c>
      <c r="I65" s="99" t="str">
        <f>VLOOKUP(E65,VIP!$A$2:$O8268,8,FALSE)</f>
        <v>Si</v>
      </c>
      <c r="J65" s="99" t="str">
        <f>VLOOKUP(E65,VIP!$A$2:$O8218,8,FALSE)</f>
        <v>Si</v>
      </c>
      <c r="K65" s="99" t="str">
        <f>VLOOKUP(E65,VIP!$A$2:$O11792,6,0)</f>
        <v>NO</v>
      </c>
      <c r="L65" s="108" t="s">
        <v>2254</v>
      </c>
      <c r="M65" s="107" t="s">
        <v>2473</v>
      </c>
      <c r="N65" s="106" t="s">
        <v>2481</v>
      </c>
      <c r="O65" s="104" t="s">
        <v>2483</v>
      </c>
      <c r="P65" s="104"/>
      <c r="Q65" s="107" t="s">
        <v>2254</v>
      </c>
    </row>
    <row r="66" spans="1:25" ht="18" x14ac:dyDescent="0.25">
      <c r="A66" s="85" t="str">
        <f>VLOOKUP(E66,'LISTADO ATM'!$A$2:$C$895,3,0)</f>
        <v>DISTRITO NACIONAL</v>
      </c>
      <c r="B66" s="114">
        <v>335765374</v>
      </c>
      <c r="C66" s="105">
        <v>44211.839791666665</v>
      </c>
      <c r="D66" s="104" t="s">
        <v>2477</v>
      </c>
      <c r="E66" s="100">
        <v>377</v>
      </c>
      <c r="F66" s="85" t="str">
        <f>VLOOKUP(E66,VIP!$A$2:$O11344,2,0)</f>
        <v>DRBR377</v>
      </c>
      <c r="G66" s="99" t="str">
        <f>VLOOKUP(E66,'LISTADO ATM'!$A$2:$B$894,2,0)</f>
        <v>ATM Estación del Metro Eduardo Brito</v>
      </c>
      <c r="H66" s="99" t="str">
        <f>VLOOKUP(E66,VIP!$A$2:$O16265,7,FALSE)</f>
        <v>Si</v>
      </c>
      <c r="I66" s="99" t="str">
        <f>VLOOKUP(E66,VIP!$A$2:$O8230,8,FALSE)</f>
        <v>Si</v>
      </c>
      <c r="J66" s="99" t="str">
        <f>VLOOKUP(E66,VIP!$A$2:$O8180,8,FALSE)</f>
        <v>Si</v>
      </c>
      <c r="K66" s="99" t="str">
        <f>VLOOKUP(E66,VIP!$A$2:$O11754,6,0)</f>
        <v>NO</v>
      </c>
      <c r="L66" s="108" t="s">
        <v>2430</v>
      </c>
      <c r="M66" s="107" t="s">
        <v>2473</v>
      </c>
      <c r="N66" s="122" t="s">
        <v>2517</v>
      </c>
      <c r="O66" s="104" t="s">
        <v>2482</v>
      </c>
      <c r="P66" s="104"/>
      <c r="Q66" s="107" t="s">
        <v>2430</v>
      </c>
    </row>
    <row r="67" spans="1:25" s="87" customFormat="1" ht="18" x14ac:dyDescent="0.25">
      <c r="A67" s="85" t="str">
        <f>VLOOKUP(E67,'LISTADO ATM'!$A$2:$C$895,3,0)</f>
        <v>ESTE</v>
      </c>
      <c r="B67" s="114">
        <v>335765320</v>
      </c>
      <c r="C67" s="105">
        <v>44211.723564814813</v>
      </c>
      <c r="D67" s="104" t="s">
        <v>2189</v>
      </c>
      <c r="E67" s="100">
        <v>680</v>
      </c>
      <c r="F67" s="85" t="str">
        <f>VLOOKUP(E67,VIP!$A$2:$O11333,2,0)</f>
        <v>DRBR680</v>
      </c>
      <c r="G67" s="99" t="str">
        <f>VLOOKUP(E67,'LISTADO ATM'!$A$2:$B$894,2,0)</f>
        <v>ATM Hotel Royalton</v>
      </c>
      <c r="H67" s="99" t="str">
        <f>VLOOKUP(E67,VIP!$A$2:$O16254,7,FALSE)</f>
        <v>NO</v>
      </c>
      <c r="I67" s="99" t="str">
        <f>VLOOKUP(E67,VIP!$A$2:$O8219,8,FALSE)</f>
        <v>NO</v>
      </c>
      <c r="J67" s="99" t="str">
        <f>VLOOKUP(E67,VIP!$A$2:$O8169,8,FALSE)</f>
        <v>NO</v>
      </c>
      <c r="K67" s="99" t="str">
        <f>VLOOKUP(E67,VIP!$A$2:$O11743,6,0)</f>
        <v>NO</v>
      </c>
      <c r="L67" s="108" t="s">
        <v>2228</v>
      </c>
      <c r="M67" s="107" t="s">
        <v>2473</v>
      </c>
      <c r="N67" s="106" t="s">
        <v>2481</v>
      </c>
      <c r="O67" s="104" t="s">
        <v>2483</v>
      </c>
      <c r="P67" s="104"/>
      <c r="Q67" s="107" t="s">
        <v>2228</v>
      </c>
    </row>
    <row r="68" spans="1:25" s="87" customFormat="1" ht="18" x14ac:dyDescent="0.25">
      <c r="A68" s="85" t="str">
        <f>VLOOKUP(E68,'LISTADO ATM'!$A$2:$C$895,3,0)</f>
        <v>DISTRITO NACIONAL</v>
      </c>
      <c r="B68" s="114">
        <v>335764975</v>
      </c>
      <c r="C68" s="105">
        <v>44211.57607638889</v>
      </c>
      <c r="D68" s="104" t="s">
        <v>2189</v>
      </c>
      <c r="E68" s="100">
        <v>239</v>
      </c>
      <c r="F68" s="85" t="str">
        <f>VLOOKUP(E68,VIP!$A$2:$O11337,2,0)</f>
        <v>DRBR239</v>
      </c>
      <c r="G68" s="99" t="str">
        <f>VLOOKUP(E68,'LISTADO ATM'!$A$2:$B$894,2,0)</f>
        <v xml:space="preserve">ATM Autobanco Charles de Gaulle </v>
      </c>
      <c r="H68" s="99" t="str">
        <f>VLOOKUP(E68,VIP!$A$2:$O16258,7,FALSE)</f>
        <v>Si</v>
      </c>
      <c r="I68" s="99" t="str">
        <f>VLOOKUP(E68,VIP!$A$2:$O8223,8,FALSE)</f>
        <v>Si</v>
      </c>
      <c r="J68" s="99" t="str">
        <f>VLOOKUP(E68,VIP!$A$2:$O8173,8,FALSE)</f>
        <v>Si</v>
      </c>
      <c r="K68" s="99" t="str">
        <f>VLOOKUP(E68,VIP!$A$2:$O11747,6,0)</f>
        <v>SI</v>
      </c>
      <c r="L68" s="108" t="s">
        <v>2228</v>
      </c>
      <c r="M68" s="107" t="s">
        <v>2473</v>
      </c>
      <c r="N68" s="106" t="s">
        <v>2481</v>
      </c>
      <c r="O68" s="104" t="s">
        <v>2483</v>
      </c>
      <c r="P68" s="104"/>
      <c r="Q68" s="107" t="s">
        <v>2228</v>
      </c>
    </row>
    <row r="69" spans="1:25" s="87" customFormat="1" ht="18" x14ac:dyDescent="0.25">
      <c r="A69" s="85" t="str">
        <f>VLOOKUP(E69,'LISTADO ATM'!$A$2:$C$895,3,0)</f>
        <v>DISTRITO NACIONAL</v>
      </c>
      <c r="B69" s="114">
        <v>335764730</v>
      </c>
      <c r="C69" s="105">
        <v>44211.489016203705</v>
      </c>
      <c r="D69" s="104" t="s">
        <v>2189</v>
      </c>
      <c r="E69" s="100">
        <v>486</v>
      </c>
      <c r="F69" s="85" t="str">
        <f>VLOOKUP(E69,VIP!$A$2:$O11356,2,0)</f>
        <v>DRBR486</v>
      </c>
      <c r="G69" s="99" t="str">
        <f>VLOOKUP(E69,'LISTADO ATM'!$A$2:$B$894,2,0)</f>
        <v xml:space="preserve">ATM Olé La Caleta </v>
      </c>
      <c r="H69" s="99" t="str">
        <f>VLOOKUP(E69,VIP!$A$2:$O16277,7,FALSE)</f>
        <v>Si</v>
      </c>
      <c r="I69" s="99" t="str">
        <f>VLOOKUP(E69,VIP!$A$2:$O8242,8,FALSE)</f>
        <v>Si</v>
      </c>
      <c r="J69" s="99" t="str">
        <f>VLOOKUP(E69,VIP!$A$2:$O8192,8,FALSE)</f>
        <v>Si</v>
      </c>
      <c r="K69" s="99" t="str">
        <f>VLOOKUP(E69,VIP!$A$2:$O11766,6,0)</f>
        <v>NO</v>
      </c>
      <c r="L69" s="108" t="s">
        <v>2497</v>
      </c>
      <c r="M69" s="107" t="s">
        <v>2473</v>
      </c>
      <c r="N69" s="106" t="s">
        <v>2481</v>
      </c>
      <c r="O69" s="104" t="s">
        <v>2483</v>
      </c>
      <c r="P69" s="104"/>
      <c r="Q69" s="107" t="s">
        <v>2497</v>
      </c>
    </row>
    <row r="70" spans="1:25" s="87" customFormat="1" ht="18" x14ac:dyDescent="0.25">
      <c r="A70" s="85" t="str">
        <f>VLOOKUP(E70,'LISTADO ATM'!$A$2:$C$895,3,0)</f>
        <v>DISTRITO NACIONAL</v>
      </c>
      <c r="B70" s="114">
        <v>335764722</v>
      </c>
      <c r="C70" s="105">
        <v>44211.485706018517</v>
      </c>
      <c r="D70" s="104" t="s">
        <v>2189</v>
      </c>
      <c r="E70" s="100">
        <v>115</v>
      </c>
      <c r="F70" s="85" t="str">
        <f>VLOOKUP(E70,VIP!$A$2:$O11358,2,0)</f>
        <v>DRBR115</v>
      </c>
      <c r="G70" s="99" t="str">
        <f>VLOOKUP(E70,'LISTADO ATM'!$A$2:$B$894,2,0)</f>
        <v xml:space="preserve">ATM Oficina Megacentro I </v>
      </c>
      <c r="H70" s="99" t="str">
        <f>VLOOKUP(E70,VIP!$A$2:$O16279,7,FALSE)</f>
        <v>Si</v>
      </c>
      <c r="I70" s="99" t="str">
        <f>VLOOKUP(E70,VIP!$A$2:$O8244,8,FALSE)</f>
        <v>Si</v>
      </c>
      <c r="J70" s="99" t="str">
        <f>VLOOKUP(E70,VIP!$A$2:$O8194,8,FALSE)</f>
        <v>Si</v>
      </c>
      <c r="K70" s="99" t="str">
        <f>VLOOKUP(E70,VIP!$A$2:$O11768,6,0)</f>
        <v>SI</v>
      </c>
      <c r="L70" s="108" t="s">
        <v>2228</v>
      </c>
      <c r="M70" s="107" t="s">
        <v>2473</v>
      </c>
      <c r="N70" s="106" t="s">
        <v>2481</v>
      </c>
      <c r="O70" s="104" t="s">
        <v>2483</v>
      </c>
      <c r="P70" s="104"/>
      <c r="Q70" s="107" t="s">
        <v>2228</v>
      </c>
    </row>
    <row r="72" spans="1:25" ht="18" x14ac:dyDescent="0.25">
      <c r="Y72" s="108" t="s">
        <v>2254</v>
      </c>
    </row>
  </sheetData>
  <autoFilter ref="A4:Q66">
    <sortState ref="A5:Q70">
      <sortCondition descending="1" ref="C4:C6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0:B63">
    <cfRule type="duplicateValues" dxfId="462" priority="496"/>
  </conditionalFormatting>
  <conditionalFormatting sqref="B60:B63">
    <cfRule type="duplicateValues" dxfId="461" priority="493"/>
    <cfRule type="duplicateValues" dxfId="460" priority="494"/>
    <cfRule type="duplicateValues" dxfId="459" priority="495"/>
  </conditionalFormatting>
  <conditionalFormatting sqref="B60:B63">
    <cfRule type="duplicateValues" dxfId="458" priority="491"/>
    <cfRule type="duplicateValues" dxfId="457" priority="492"/>
  </conditionalFormatting>
  <conditionalFormatting sqref="E60:E63">
    <cfRule type="duplicateValues" dxfId="456" priority="489"/>
    <cfRule type="duplicateValues" dxfId="455" priority="490"/>
  </conditionalFormatting>
  <conditionalFormatting sqref="E60:E63">
    <cfRule type="duplicateValues" dxfId="454" priority="487"/>
    <cfRule type="duplicateValues" dxfId="453" priority="488"/>
  </conditionalFormatting>
  <conditionalFormatting sqref="E60:E63">
    <cfRule type="duplicateValues" dxfId="452" priority="486"/>
  </conditionalFormatting>
  <conditionalFormatting sqref="E60:E63">
    <cfRule type="duplicateValues" dxfId="451" priority="483"/>
    <cfRule type="duplicateValues" dxfId="450" priority="484"/>
    <cfRule type="duplicateValues" dxfId="449" priority="485"/>
  </conditionalFormatting>
  <conditionalFormatting sqref="E60:E63">
    <cfRule type="duplicateValues" dxfId="448" priority="480"/>
    <cfRule type="duplicateValues" dxfId="447" priority="481"/>
    <cfRule type="duplicateValues" dxfId="446" priority="482"/>
  </conditionalFormatting>
  <conditionalFormatting sqref="E60:E63">
    <cfRule type="duplicateValues" dxfId="445" priority="479"/>
  </conditionalFormatting>
  <conditionalFormatting sqref="E60:E63">
    <cfRule type="duplicateValues" dxfId="444" priority="478"/>
  </conditionalFormatting>
  <conditionalFormatting sqref="E60:E63">
    <cfRule type="duplicateValues" dxfId="443" priority="476"/>
    <cfRule type="duplicateValues" dxfId="442" priority="477"/>
  </conditionalFormatting>
  <conditionalFormatting sqref="E60:E63">
    <cfRule type="duplicateValues" dxfId="441" priority="475"/>
  </conditionalFormatting>
  <conditionalFormatting sqref="E60:E63">
    <cfRule type="duplicateValues" dxfId="440" priority="474"/>
  </conditionalFormatting>
  <conditionalFormatting sqref="E60:E63">
    <cfRule type="duplicateValues" dxfId="439" priority="472"/>
    <cfRule type="duplicateValues" dxfId="438" priority="473"/>
  </conditionalFormatting>
  <conditionalFormatting sqref="E60:E63">
    <cfRule type="duplicateValues" dxfId="437" priority="471"/>
  </conditionalFormatting>
  <conditionalFormatting sqref="E60:E63">
    <cfRule type="duplicateValues" dxfId="436" priority="468"/>
    <cfRule type="duplicateValues" dxfId="435" priority="469"/>
    <cfRule type="duplicateValues" dxfId="434" priority="470"/>
  </conditionalFormatting>
  <conditionalFormatting sqref="E55:E59">
    <cfRule type="duplicateValues" dxfId="433" priority="322724"/>
    <cfRule type="duplicateValues" dxfId="432" priority="322725"/>
  </conditionalFormatting>
  <conditionalFormatting sqref="E55:E59">
    <cfRule type="duplicateValues" dxfId="431" priority="322726"/>
  </conditionalFormatting>
  <conditionalFormatting sqref="E55:E59">
    <cfRule type="duplicateValues" dxfId="430" priority="322727"/>
    <cfRule type="duplicateValues" dxfId="429" priority="322728"/>
    <cfRule type="duplicateValues" dxfId="428" priority="322729"/>
  </conditionalFormatting>
  <conditionalFormatting sqref="B55:B59">
    <cfRule type="duplicateValues" dxfId="427" priority="322730"/>
  </conditionalFormatting>
  <conditionalFormatting sqref="B55:B59">
    <cfRule type="duplicateValues" dxfId="426" priority="322731"/>
    <cfRule type="duplicateValues" dxfId="425" priority="322732"/>
    <cfRule type="duplicateValues" dxfId="424" priority="322733"/>
  </conditionalFormatting>
  <conditionalFormatting sqref="B55:B59">
    <cfRule type="duplicateValues" dxfId="423" priority="322734"/>
    <cfRule type="duplicateValues" dxfId="422" priority="322735"/>
  </conditionalFormatting>
  <conditionalFormatting sqref="B71:B1048576 B1:B66">
    <cfRule type="duplicateValues" dxfId="421" priority="145"/>
  </conditionalFormatting>
  <conditionalFormatting sqref="B5:B34">
    <cfRule type="duplicateValues" dxfId="420" priority="323006"/>
  </conditionalFormatting>
  <conditionalFormatting sqref="B5:B34">
    <cfRule type="duplicateValues" dxfId="419" priority="323008"/>
    <cfRule type="duplicateValues" dxfId="418" priority="323009"/>
    <cfRule type="duplicateValues" dxfId="417" priority="323010"/>
  </conditionalFormatting>
  <conditionalFormatting sqref="B5:B34">
    <cfRule type="duplicateValues" dxfId="416" priority="323014"/>
    <cfRule type="duplicateValues" dxfId="415" priority="323015"/>
  </conditionalFormatting>
  <conditionalFormatting sqref="E5:E34">
    <cfRule type="duplicateValues" dxfId="414" priority="323018"/>
    <cfRule type="duplicateValues" dxfId="413" priority="323019"/>
  </conditionalFormatting>
  <conditionalFormatting sqref="E5:E34">
    <cfRule type="duplicateValues" dxfId="412" priority="323022"/>
  </conditionalFormatting>
  <conditionalFormatting sqref="E5:E34">
    <cfRule type="duplicateValues" dxfId="411" priority="323024"/>
    <cfRule type="duplicateValues" dxfId="410" priority="323025"/>
    <cfRule type="duplicateValues" dxfId="409" priority="323026"/>
  </conditionalFormatting>
  <conditionalFormatting sqref="B35:B36">
    <cfRule type="duplicateValues" dxfId="408" priority="323132"/>
  </conditionalFormatting>
  <conditionalFormatting sqref="B35:B36">
    <cfRule type="duplicateValues" dxfId="407" priority="323133"/>
    <cfRule type="duplicateValues" dxfId="406" priority="323134"/>
    <cfRule type="duplicateValues" dxfId="405" priority="323135"/>
  </conditionalFormatting>
  <conditionalFormatting sqref="B35:B36">
    <cfRule type="duplicateValues" dxfId="404" priority="323136"/>
    <cfRule type="duplicateValues" dxfId="403" priority="323137"/>
  </conditionalFormatting>
  <conditionalFormatting sqref="E71:E1048576 E1:E66">
    <cfRule type="duplicateValues" dxfId="402" priority="18"/>
  </conditionalFormatting>
  <conditionalFormatting sqref="B71:B1048576 B1:B4">
    <cfRule type="duplicateValues" dxfId="401" priority="324100"/>
  </conditionalFormatting>
  <conditionalFormatting sqref="B71:B1048576">
    <cfRule type="duplicateValues" dxfId="400" priority="324103"/>
  </conditionalFormatting>
  <conditionalFormatting sqref="B71:B1048576 B1:B4">
    <cfRule type="duplicateValues" dxfId="399" priority="324105"/>
    <cfRule type="duplicateValues" dxfId="398" priority="324106"/>
    <cfRule type="duplicateValues" dxfId="397" priority="324107"/>
  </conditionalFormatting>
  <conditionalFormatting sqref="B71:B1048576 B1:B4">
    <cfRule type="duplicateValues" dxfId="396" priority="324114"/>
    <cfRule type="duplicateValues" dxfId="395" priority="324115"/>
  </conditionalFormatting>
  <conditionalFormatting sqref="B71:B1048576">
    <cfRule type="duplicateValues" dxfId="394" priority="324120"/>
    <cfRule type="duplicateValues" dxfId="393" priority="324121"/>
    <cfRule type="duplicateValues" dxfId="392" priority="324122"/>
  </conditionalFormatting>
  <conditionalFormatting sqref="E71:E1048576 E37:E54 E1:E4 E60:E63">
    <cfRule type="duplicateValues" dxfId="391" priority="324126"/>
    <cfRule type="duplicateValues" dxfId="390" priority="324127"/>
  </conditionalFormatting>
  <conditionalFormatting sqref="E71:E1048576 E37:E54 E60:E63">
    <cfRule type="duplicateValues" dxfId="389" priority="324136"/>
    <cfRule type="duplicateValues" dxfId="388" priority="324137"/>
  </conditionalFormatting>
  <conditionalFormatting sqref="E71:E1048576 E37:E54 E60:E63">
    <cfRule type="duplicateValues" dxfId="387" priority="324144"/>
  </conditionalFormatting>
  <conditionalFormatting sqref="E71:E1048576 E37:E54 E1:E4 E60:E63">
    <cfRule type="duplicateValues" dxfId="386" priority="324148"/>
    <cfRule type="duplicateValues" dxfId="385" priority="324149"/>
    <cfRule type="duplicateValues" dxfId="384" priority="324150"/>
  </conditionalFormatting>
  <conditionalFormatting sqref="E71:E1048576 E37:E54 E60:E63">
    <cfRule type="duplicateValues" dxfId="383" priority="324163"/>
    <cfRule type="duplicateValues" dxfId="382" priority="324164"/>
    <cfRule type="duplicateValues" dxfId="381" priority="324165"/>
  </conditionalFormatting>
  <conditionalFormatting sqref="E71:E1048576 E37:E54 E1:E4 E60:E63">
    <cfRule type="duplicateValues" dxfId="380" priority="324175"/>
  </conditionalFormatting>
  <conditionalFormatting sqref="E71:E1048576">
    <cfRule type="duplicateValues" dxfId="379" priority="324180"/>
  </conditionalFormatting>
  <conditionalFormatting sqref="E71:E1048576">
    <cfRule type="duplicateValues" dxfId="378" priority="324182"/>
    <cfRule type="duplicateValues" dxfId="377" priority="324183"/>
  </conditionalFormatting>
  <conditionalFormatting sqref="E71:E1048576 E1:E63">
    <cfRule type="duplicateValues" dxfId="376" priority="324186"/>
  </conditionalFormatting>
  <conditionalFormatting sqref="E64:E66">
    <cfRule type="duplicateValues" dxfId="375" priority="324192"/>
  </conditionalFormatting>
  <conditionalFormatting sqref="E64:E66">
    <cfRule type="duplicateValues" dxfId="374" priority="324193"/>
    <cfRule type="duplicateValues" dxfId="373" priority="324194"/>
  </conditionalFormatting>
  <conditionalFormatting sqref="E64:E66">
    <cfRule type="duplicateValues" dxfId="372" priority="324195"/>
    <cfRule type="duplicateValues" dxfId="371" priority="324196"/>
    <cfRule type="duplicateValues" dxfId="370" priority="324197"/>
    <cfRule type="duplicateValues" dxfId="369" priority="324198"/>
    <cfRule type="duplicateValues" dxfId="368" priority="324199"/>
    <cfRule type="duplicateValues" dxfId="367" priority="324200"/>
  </conditionalFormatting>
  <conditionalFormatting sqref="B64:B66">
    <cfRule type="duplicateValues" dxfId="366" priority="324201"/>
  </conditionalFormatting>
  <conditionalFormatting sqref="B64:B66">
    <cfRule type="duplicateValues" dxfId="365" priority="324202"/>
    <cfRule type="duplicateValues" dxfId="364" priority="324203"/>
    <cfRule type="duplicateValues" dxfId="363" priority="324204"/>
  </conditionalFormatting>
  <conditionalFormatting sqref="B64:B66">
    <cfRule type="duplicateValues" dxfId="362" priority="324205"/>
    <cfRule type="duplicateValues" dxfId="361" priority="324206"/>
  </conditionalFormatting>
  <conditionalFormatting sqref="B37:B54">
    <cfRule type="duplicateValues" dxfId="360" priority="324291"/>
  </conditionalFormatting>
  <conditionalFormatting sqref="B37:B54">
    <cfRule type="duplicateValues" dxfId="359" priority="324293"/>
    <cfRule type="duplicateValues" dxfId="358" priority="324294"/>
    <cfRule type="duplicateValues" dxfId="357" priority="324295"/>
  </conditionalFormatting>
  <conditionalFormatting sqref="B37:B54">
    <cfRule type="duplicateValues" dxfId="356" priority="324299"/>
    <cfRule type="duplicateValues" dxfId="355" priority="324300"/>
  </conditionalFormatting>
  <conditionalFormatting sqref="E35:E54">
    <cfRule type="duplicateValues" dxfId="354" priority="324303"/>
    <cfRule type="duplicateValues" dxfId="353" priority="324304"/>
  </conditionalFormatting>
  <conditionalFormatting sqref="E35:E54">
    <cfRule type="duplicateValues" dxfId="352" priority="324307"/>
  </conditionalFormatting>
  <conditionalFormatting sqref="E35:E54">
    <cfRule type="duplicateValues" dxfId="351" priority="324309"/>
    <cfRule type="duplicateValues" dxfId="350" priority="324310"/>
    <cfRule type="duplicateValues" dxfId="349" priority="324311"/>
  </conditionalFormatting>
  <conditionalFormatting sqref="B67:B70">
    <cfRule type="duplicateValues" dxfId="348" priority="324351"/>
  </conditionalFormatting>
  <conditionalFormatting sqref="E67:E70">
    <cfRule type="duplicateValues" dxfId="347" priority="324352"/>
  </conditionalFormatting>
  <conditionalFormatting sqref="E67:E70">
    <cfRule type="duplicateValues" dxfId="346" priority="324354"/>
    <cfRule type="duplicateValues" dxfId="345" priority="324355"/>
  </conditionalFormatting>
  <conditionalFormatting sqref="E67:E70">
    <cfRule type="duplicateValues" dxfId="344" priority="324356"/>
    <cfRule type="duplicateValues" dxfId="343" priority="324357"/>
    <cfRule type="duplicateValues" dxfId="342" priority="324358"/>
    <cfRule type="duplicateValues" dxfId="341" priority="324359"/>
    <cfRule type="duplicateValues" dxfId="340" priority="324360"/>
    <cfRule type="duplicateValues" dxfId="339" priority="324361"/>
  </conditionalFormatting>
  <conditionalFormatting sqref="B67:B70">
    <cfRule type="duplicateValues" dxfId="338" priority="324363"/>
    <cfRule type="duplicateValues" dxfId="337" priority="324364"/>
    <cfRule type="duplicateValues" dxfId="336" priority="324365"/>
  </conditionalFormatting>
  <conditionalFormatting sqref="B67:B70">
    <cfRule type="duplicateValues" dxfId="335" priority="324366"/>
    <cfRule type="duplicateValues" dxfId="334" priority="32436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16" zoomScale="80" zoomScaleNormal="80" workbookViewId="0">
      <selection activeCell="A3" sqref="A3:E3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87" bestFit="1" customWidth="1"/>
    <col min="3" max="3" width="52.7109375" style="87"/>
    <col min="4" max="4" width="39.28515625" style="87" bestFit="1" customWidth="1"/>
    <col min="5" max="5" width="13" style="87" bestFit="1" customWidth="1"/>
    <col min="6" max="16384" width="52.7109375" style="87"/>
  </cols>
  <sheetData>
    <row r="1" spans="1:5" ht="22.5" customHeight="1" x14ac:dyDescent="0.25">
      <c r="A1" s="136" t="s">
        <v>2479</v>
      </c>
      <c r="B1" s="137"/>
      <c r="C1" s="137"/>
      <c r="D1" s="137"/>
      <c r="E1" s="138"/>
    </row>
    <row r="2" spans="1:5" ht="22.5" customHeight="1" x14ac:dyDescent="0.25">
      <c r="A2" s="136" t="s">
        <v>2158</v>
      </c>
      <c r="B2" s="137"/>
      <c r="C2" s="137"/>
      <c r="D2" s="137"/>
      <c r="E2" s="138"/>
    </row>
    <row r="3" spans="1:5" ht="25.5" customHeight="1" x14ac:dyDescent="0.25">
      <c r="A3" s="144" t="s">
        <v>2479</v>
      </c>
      <c r="B3" s="145"/>
      <c r="C3" s="145"/>
      <c r="D3" s="145"/>
      <c r="E3" s="146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2564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2565</v>
      </c>
      <c r="C6" s="89"/>
      <c r="D6" s="90"/>
      <c r="E6" s="91"/>
    </row>
    <row r="7" spans="1:5" ht="15.75" thickBot="1" x14ac:dyDescent="0.3">
      <c r="B7" s="111"/>
    </row>
    <row r="8" spans="1:5" ht="18.75" customHeight="1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2485</v>
      </c>
      <c r="E10" s="77"/>
    </row>
    <row r="11" spans="1:5" ht="18.75" thickBot="1" x14ac:dyDescent="0.3">
      <c r="A11" s="96" t="s">
        <v>2428</v>
      </c>
      <c r="B11" s="110">
        <f>COUNT(B10:B10)</f>
        <v>0</v>
      </c>
      <c r="C11" s="139"/>
      <c r="D11" s="140"/>
      <c r="E11" s="141"/>
    </row>
    <row r="12" spans="1:5" ht="15.75" thickBot="1" x14ac:dyDescent="0.3">
      <c r="B12" s="111"/>
    </row>
    <row r="13" spans="1:5" ht="18.75" thickBot="1" x14ac:dyDescent="0.3">
      <c r="A13" s="133" t="s">
        <v>2430</v>
      </c>
      <c r="B13" s="134"/>
      <c r="C13" s="134"/>
      <c r="D13" s="134"/>
      <c r="E13" s="135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100" t="str">
        <f>VLOOKUP(B15,'[1]LISTADO ATM'!$A$2:$C$817,3,0)</f>
        <v>DISTRITO NACIONAL</v>
      </c>
      <c r="B15" s="100">
        <v>377</v>
      </c>
      <c r="C15" s="100" t="str">
        <f>VLOOKUP(B15,'[1]LISTADO ATM'!$A$2:$B$816,2,0)</f>
        <v>ATM Estación del Metro Eduardo Brito</v>
      </c>
      <c r="D15" s="102" t="s">
        <v>2455</v>
      </c>
      <c r="E15" s="77">
        <v>335765374</v>
      </c>
    </row>
    <row r="16" spans="1:5" ht="18" x14ac:dyDescent="0.25">
      <c r="A16" s="100" t="str">
        <f>VLOOKUP(B16,'[1]LISTADO ATM'!$A$2:$C$817,3,0)</f>
        <v>NORTE</v>
      </c>
      <c r="B16" s="100">
        <v>599</v>
      </c>
      <c r="C16" s="100" t="str">
        <f>VLOOKUP(B16,'[1]LISTADO ATM'!$A$2:$B$816,2,0)</f>
        <v xml:space="preserve">ATM Oficina Plaza Internacional (Santiago) </v>
      </c>
      <c r="D16" s="117" t="s">
        <v>2455</v>
      </c>
      <c r="E16" s="77">
        <v>335766467</v>
      </c>
    </row>
    <row r="17" spans="1:5" ht="18" x14ac:dyDescent="0.25">
      <c r="A17" s="100" t="e">
        <f>VLOOKUP(B17,'[1]LISTADO ATM'!$A$2:$C$817,3,0)</f>
        <v>#N/A</v>
      </c>
      <c r="B17" s="100">
        <v>497</v>
      </c>
      <c r="C17" s="100" t="e">
        <f>VLOOKUP(B17,[2]Hoja1!$A$2:$B$916,2,0)</f>
        <v>#N/A</v>
      </c>
      <c r="D17" s="117" t="s">
        <v>2455</v>
      </c>
      <c r="E17" s="77">
        <v>335766439</v>
      </c>
    </row>
    <row r="18" spans="1:5" ht="18" x14ac:dyDescent="0.25">
      <c r="A18" s="100" t="str">
        <f>VLOOKUP(B18,'[1]LISTADO ATM'!$A$2:$C$817,3,0)</f>
        <v>DISTRITO NACIONAL</v>
      </c>
      <c r="B18" s="100">
        <v>525</v>
      </c>
      <c r="C18" s="100" t="str">
        <f>VLOOKUP(B18,'[1]LISTADO ATM'!$A$2:$B$916,2,0)</f>
        <v>ATM S/M Bravo Las Americas</v>
      </c>
      <c r="D18" s="117" t="s">
        <v>2455</v>
      </c>
      <c r="E18" s="77">
        <v>335767501</v>
      </c>
    </row>
    <row r="19" spans="1:5" ht="18" x14ac:dyDescent="0.25">
      <c r="A19" s="100" t="str">
        <f>VLOOKUP(B19,'[1]LISTADO ATM'!$A$2:$C$817,3,0)</f>
        <v>DISTRITO NACIONAL</v>
      </c>
      <c r="B19" s="100">
        <v>565</v>
      </c>
      <c r="C19" s="100" t="str">
        <f>VLOOKUP(B19,'[1]LISTADO ATM'!$A$2:$B$816,2,0)</f>
        <v xml:space="preserve">ATM S/M La Cadena Núñez de Cáceres </v>
      </c>
      <c r="D19" s="117" t="s">
        <v>2455</v>
      </c>
      <c r="E19" s="77">
        <v>335767754</v>
      </c>
    </row>
    <row r="20" spans="1:5" ht="18" x14ac:dyDescent="0.25">
      <c r="A20" s="100" t="str">
        <f>VLOOKUP(B20,'[1]LISTADO ATM'!$A$2:$C$817,3,0)</f>
        <v>DISTRITO NACIONAL</v>
      </c>
      <c r="B20" s="100">
        <v>755</v>
      </c>
      <c r="C20" s="100" t="str">
        <f>VLOOKUP(B20,'[1]LISTADO ATM'!$A$2:$B$816,2,0)</f>
        <v xml:space="preserve">ATM Oficina Galería del Este (Plaza) </v>
      </c>
      <c r="D20" s="117" t="s">
        <v>2455</v>
      </c>
      <c r="E20" s="77">
        <v>335768239</v>
      </c>
    </row>
    <row r="21" spans="1:5" ht="18.75" customHeight="1" x14ac:dyDescent="0.25">
      <c r="A21" s="100" t="str">
        <f>VLOOKUP(B21,'[1]LISTADO ATM'!$A$2:$C$817,3,0)</f>
        <v>NORTE</v>
      </c>
      <c r="B21" s="100">
        <v>136</v>
      </c>
      <c r="C21" s="100" t="str">
        <f>VLOOKUP(B21,'[1]LISTADO ATM'!$A$2:$B$816,2,0)</f>
        <v>ATM S/M Xtra (Santiago)</v>
      </c>
      <c r="D21" s="117" t="s">
        <v>2455</v>
      </c>
      <c r="E21" s="77">
        <v>335768243</v>
      </c>
    </row>
    <row r="22" spans="1:5" ht="18" x14ac:dyDescent="0.25">
      <c r="A22" s="100" t="str">
        <f>VLOOKUP(B22,'[1]LISTADO ATM'!$A$2:$C$817,3,0)</f>
        <v>ESTE</v>
      </c>
      <c r="B22" s="100">
        <v>158</v>
      </c>
      <c r="C22" s="116" t="str">
        <f>VLOOKUP(B22,'[1]LISTADO ATM'!$A$2:$B$816,2,0)</f>
        <v xml:space="preserve">ATM Oficina Romana Norte </v>
      </c>
      <c r="D22" s="117" t="s">
        <v>2455</v>
      </c>
      <c r="E22" s="77">
        <v>335767185</v>
      </c>
    </row>
    <row r="23" spans="1:5" ht="18" x14ac:dyDescent="0.25">
      <c r="A23" s="100" t="str">
        <f>VLOOKUP(B23,'[1]LISTADO ATM'!$A$2:$C$817,3,0)</f>
        <v>DISTRITO NACIONAL</v>
      </c>
      <c r="B23" s="100">
        <v>234</v>
      </c>
      <c r="C23" s="116" t="str">
        <f>VLOOKUP(B23,'[1]LISTADO ATM'!$A$2:$B$816,2,0)</f>
        <v xml:space="preserve">ATM Oficina Boca Chica I </v>
      </c>
      <c r="D23" s="117" t="s">
        <v>2455</v>
      </c>
      <c r="E23" s="77">
        <v>335768344</v>
      </c>
    </row>
    <row r="24" spans="1:5" ht="18" x14ac:dyDescent="0.25">
      <c r="A24" s="100" t="str">
        <f>VLOOKUP(B24,'[1]LISTADO ATM'!$A$2:$C$817,3,0)</f>
        <v>SUR</v>
      </c>
      <c r="B24" s="100">
        <v>249</v>
      </c>
      <c r="C24" s="116" t="str">
        <f>VLOOKUP(B24,'[1]LISTADO ATM'!$A$2:$B$816,2,0)</f>
        <v xml:space="preserve">ATM Banco Agrícola Neiba </v>
      </c>
      <c r="D24" s="117" t="s">
        <v>2455</v>
      </c>
      <c r="E24" s="77">
        <v>335768360</v>
      </c>
    </row>
    <row r="25" spans="1:5" ht="18.75" customHeight="1" x14ac:dyDescent="0.25">
      <c r="A25" s="100" t="str">
        <f>VLOOKUP(B25,'[1]LISTADO ATM'!$A$2:$C$817,3,0)</f>
        <v>ESTE</v>
      </c>
      <c r="B25" s="100">
        <v>824</v>
      </c>
      <c r="C25" s="116" t="str">
        <f>VLOOKUP(B25,'[1]LISTADO ATM'!$A$2:$B$816,2,0)</f>
        <v xml:space="preserve">ATM Multiplaza (Higuey) </v>
      </c>
      <c r="D25" s="117" t="s">
        <v>2455</v>
      </c>
      <c r="E25" s="77">
        <v>335768363</v>
      </c>
    </row>
    <row r="26" spans="1:5" ht="18" x14ac:dyDescent="0.25">
      <c r="A26" s="118" t="s">
        <v>2428</v>
      </c>
      <c r="B26" s="119">
        <f>COUNT(B15:B25)</f>
        <v>11</v>
      </c>
      <c r="C26" s="120"/>
      <c r="D26" s="120"/>
      <c r="E26" s="120"/>
    </row>
    <row r="27" spans="1:5" ht="15.75" thickBot="1" x14ac:dyDescent="0.3">
      <c r="B27" s="111"/>
    </row>
    <row r="28" spans="1:5" ht="18.75" thickBot="1" x14ac:dyDescent="0.3">
      <c r="A28" s="133" t="s">
        <v>2431</v>
      </c>
      <c r="B28" s="134"/>
      <c r="C28" s="134"/>
      <c r="D28" s="134"/>
      <c r="E28" s="135"/>
    </row>
    <row r="29" spans="1:5" ht="18" x14ac:dyDescent="0.25">
      <c r="A29" s="92" t="s">
        <v>15</v>
      </c>
      <c r="B29" s="92" t="s">
        <v>2426</v>
      </c>
      <c r="C29" s="93" t="s">
        <v>46</v>
      </c>
      <c r="D29" s="93" t="s">
        <v>2433</v>
      </c>
      <c r="E29" s="93" t="s">
        <v>2427</v>
      </c>
    </row>
    <row r="30" spans="1:5" ht="18.75" customHeight="1" x14ac:dyDescent="0.25">
      <c r="A30" s="100" t="str">
        <f>VLOOKUP(B30,'[1]LISTADO ATM'!$A$2:$C$817,3,0)</f>
        <v>NORTE</v>
      </c>
      <c r="B30" s="100">
        <v>501</v>
      </c>
      <c r="C30" s="116" t="str">
        <f>VLOOKUP(B30,'[1]LISTADO ATM'!$A$2:$B$816,2,0)</f>
        <v xml:space="preserve">ATM UNP La Canela </v>
      </c>
      <c r="D30" s="100" t="s">
        <v>2459</v>
      </c>
      <c r="E30" s="77">
        <v>335767410</v>
      </c>
    </row>
    <row r="31" spans="1:5" ht="18.75" customHeight="1" x14ac:dyDescent="0.25">
      <c r="A31" s="100" t="str">
        <f>VLOOKUP(B31,'[1]LISTADO ATM'!$A$2:$C$817,3,0)</f>
        <v>NORTE</v>
      </c>
      <c r="B31" s="100">
        <v>752</v>
      </c>
      <c r="C31" s="116" t="str">
        <f>VLOOKUP(B31,'[1]LISTADO ATM'!$A$2:$B$816,2,0)</f>
        <v xml:space="preserve">ATM UNP Las Carolinas (La Vega) </v>
      </c>
      <c r="D31" s="100" t="s">
        <v>2459</v>
      </c>
      <c r="E31" s="77">
        <v>335768232</v>
      </c>
    </row>
    <row r="32" spans="1:5" ht="18" x14ac:dyDescent="0.25">
      <c r="A32" s="100" t="str">
        <f>VLOOKUP(B32,'[1]LISTADO ATM'!$A$2:$C$817,3,0)</f>
        <v>DISTRITO NACIONAL</v>
      </c>
      <c r="B32" s="100">
        <v>507</v>
      </c>
      <c r="C32" s="116" t="str">
        <f>VLOOKUP(B32,'[1]LISTADO ATM'!$A$2:$B$816,2,0)</f>
        <v>ATM Estación Sigma Boca Chica</v>
      </c>
      <c r="D32" s="100" t="s">
        <v>2459</v>
      </c>
      <c r="E32" s="77">
        <v>335768250</v>
      </c>
    </row>
    <row r="33" spans="1:5" ht="18" x14ac:dyDescent="0.25">
      <c r="A33" s="100" t="str">
        <f>VLOOKUP(B33,'[1]LISTADO ATM'!$A$2:$C$817,3,0)</f>
        <v>DISTRITO NACIONAL</v>
      </c>
      <c r="B33" s="100">
        <v>577</v>
      </c>
      <c r="C33" s="116" t="str">
        <f>VLOOKUP(B33,'[1]LISTADO ATM'!$A$2:$B$816,2,0)</f>
        <v xml:space="preserve">ATM Olé Ave. Duarte </v>
      </c>
      <c r="D33" s="100" t="s">
        <v>2459</v>
      </c>
      <c r="E33" s="77">
        <v>335768255</v>
      </c>
    </row>
    <row r="34" spans="1:5" ht="18.75" customHeight="1" x14ac:dyDescent="0.25">
      <c r="A34" s="100" t="str">
        <f>VLOOKUP(B34,'[1]LISTADO ATM'!$A$2:$C$817,3,0)</f>
        <v>DISTRITO NACIONAL</v>
      </c>
      <c r="B34" s="100">
        <v>713</v>
      </c>
      <c r="C34" s="116" t="str">
        <f>VLOOKUP(B34,'[1]LISTADO ATM'!$A$2:$B$816,2,0)</f>
        <v xml:space="preserve">ATM Oficina Las Américas </v>
      </c>
      <c r="D34" s="100" t="s">
        <v>2459</v>
      </c>
      <c r="E34" s="77" t="s">
        <v>2546</v>
      </c>
    </row>
    <row r="35" spans="1:5" ht="18" x14ac:dyDescent="0.25">
      <c r="A35" s="100" t="str">
        <f>VLOOKUP(B35,'[1]LISTADO ATM'!$A$2:$C$817,3,0)</f>
        <v>ESTE</v>
      </c>
      <c r="B35" s="100">
        <v>673</v>
      </c>
      <c r="C35" s="116" t="str">
        <f>VLOOKUP(B35,'[1]LISTADO ATM'!$A$2:$B$816,2,0)</f>
        <v>ATM Clínica Dr. Cruz Jiminián</v>
      </c>
      <c r="D35" s="100" t="s">
        <v>2459</v>
      </c>
      <c r="E35" s="77">
        <v>335768361</v>
      </c>
    </row>
    <row r="36" spans="1:5" ht="18" x14ac:dyDescent="0.25">
      <c r="A36" s="100" t="str">
        <f>VLOOKUP(B36,'[1]LISTADO ATM'!$A$2:$C$817,3,0)</f>
        <v>DISTRITO NACIONAL</v>
      </c>
      <c r="B36" s="100">
        <v>655</v>
      </c>
      <c r="C36" s="116" t="str">
        <f>VLOOKUP(B36,'[1]LISTADO ATM'!$A$2:$B$816,2,0)</f>
        <v>ATM Farmacia Sandra</v>
      </c>
      <c r="D36" s="100" t="s">
        <v>2459</v>
      </c>
      <c r="E36" s="77">
        <v>335768364</v>
      </c>
    </row>
    <row r="37" spans="1:5" ht="18.75" customHeight="1" thickBot="1" x14ac:dyDescent="0.3">
      <c r="A37" s="96" t="s">
        <v>2428</v>
      </c>
      <c r="B37" s="110">
        <f>COUNT(B30:B36)</f>
        <v>7</v>
      </c>
      <c r="C37" s="94"/>
      <c r="D37" s="94"/>
      <c r="E37" s="95"/>
    </row>
    <row r="38" spans="1:5" ht="15.75" thickBot="1" x14ac:dyDescent="0.3">
      <c r="B38" s="111"/>
    </row>
    <row r="39" spans="1:5" ht="18.75" thickBot="1" x14ac:dyDescent="0.3">
      <c r="A39" s="142" t="s">
        <v>2429</v>
      </c>
      <c r="B39" s="143"/>
    </row>
    <row r="40" spans="1:5" ht="18.75" thickBot="1" x14ac:dyDescent="0.3">
      <c r="A40" s="131">
        <f>+B26+B37</f>
        <v>18</v>
      </c>
      <c r="B40" s="132"/>
    </row>
    <row r="41" spans="1:5" ht="15.75" thickBot="1" x14ac:dyDescent="0.3">
      <c r="B41" s="111"/>
    </row>
    <row r="42" spans="1:5" ht="18.75" thickBot="1" x14ac:dyDescent="0.3">
      <c r="A42" s="133" t="s">
        <v>2432</v>
      </c>
      <c r="B42" s="134"/>
      <c r="C42" s="134"/>
      <c r="D42" s="134"/>
      <c r="E42" s="135"/>
    </row>
    <row r="43" spans="1:5" ht="18" x14ac:dyDescent="0.25">
      <c r="A43" s="92" t="s">
        <v>15</v>
      </c>
      <c r="B43" s="92" t="s">
        <v>2426</v>
      </c>
      <c r="C43" s="97" t="s">
        <v>46</v>
      </c>
      <c r="D43" s="147" t="s">
        <v>2433</v>
      </c>
      <c r="E43" s="148"/>
    </row>
    <row r="44" spans="1:5" ht="18" x14ac:dyDescent="0.25">
      <c r="A44" s="100" t="str">
        <f>VLOOKUP(B44,'[1]LISTADO ATM'!$A$2:$C$817,3,0)</f>
        <v>DISTRITO NACIONAL</v>
      </c>
      <c r="B44" s="100">
        <v>815</v>
      </c>
      <c r="C44" s="116" t="str">
        <f>VLOOKUP(B44,'[1]LISTADO ATM'!$A$2:$B$816,2,0)</f>
        <v xml:space="preserve">ATM Oficina Atalaya del Mar </v>
      </c>
      <c r="D44" s="129" t="s">
        <v>2508</v>
      </c>
      <c r="E44" s="130"/>
    </row>
    <row r="45" spans="1:5" ht="18" x14ac:dyDescent="0.25">
      <c r="A45" s="100" t="str">
        <f>VLOOKUP(B45,'[1]LISTADO ATM'!$A$2:$C$817,3,0)</f>
        <v>NORTE</v>
      </c>
      <c r="B45" s="100">
        <v>532</v>
      </c>
      <c r="C45" s="116" t="str">
        <f>VLOOKUP(B45,'[1]LISTADO ATM'!$A$2:$B$816,2,0)</f>
        <v xml:space="preserve">ATM UNP Guanábano (Moca) </v>
      </c>
      <c r="D45" s="129" t="s">
        <v>2476</v>
      </c>
      <c r="E45" s="130"/>
    </row>
    <row r="46" spans="1:5" ht="18" x14ac:dyDescent="0.25">
      <c r="A46" s="100" t="str">
        <f>VLOOKUP(B46,'[1]LISTADO ATM'!$A$2:$C$817,3,0)</f>
        <v>NORTE</v>
      </c>
      <c r="B46" s="100">
        <v>653</v>
      </c>
      <c r="C46" s="116" t="str">
        <f>VLOOKUP(B46,'[1]LISTADO ATM'!$A$2:$B$816,2,0)</f>
        <v>ATM Estación Isla Jarabacoa</v>
      </c>
      <c r="D46" s="129" t="s">
        <v>2476</v>
      </c>
      <c r="E46" s="130"/>
    </row>
    <row r="47" spans="1:5" ht="18" x14ac:dyDescent="0.25">
      <c r="A47" s="100" t="str">
        <f>VLOOKUP(B47,'[1]LISTADO ATM'!$A$2:$C$817,3,0)</f>
        <v>ESTE</v>
      </c>
      <c r="B47" s="100">
        <v>802</v>
      </c>
      <c r="C47" s="116" t="str">
        <f>VLOOKUP(B47,'[1]LISTADO ATM'!$A$2:$B$816,2,0)</f>
        <v xml:space="preserve">ATM UNP Aeropuerto La Romana </v>
      </c>
      <c r="D47" s="129" t="s">
        <v>2476</v>
      </c>
      <c r="E47" s="130"/>
    </row>
    <row r="48" spans="1:5" ht="18" x14ac:dyDescent="0.25">
      <c r="A48" s="100" t="str">
        <f>VLOOKUP(B48,'[1]LISTADO ATM'!$A$2:$C$817,3,0)</f>
        <v>SUR</v>
      </c>
      <c r="B48" s="100">
        <v>301</v>
      </c>
      <c r="C48" s="116" t="str">
        <f>VLOOKUP(B48,'[1]LISTADO ATM'!$A$2:$B$816,2,0)</f>
        <v xml:space="preserve">ATM UNP Alfa y Omega (Barahona) </v>
      </c>
      <c r="D48" s="129" t="s">
        <v>2476</v>
      </c>
      <c r="E48" s="130"/>
    </row>
    <row r="49" spans="1:5" ht="18" x14ac:dyDescent="0.25">
      <c r="A49" s="100" t="str">
        <f>VLOOKUP(B49,'[1]LISTADO ATM'!$A$2:$C$817,3,0)</f>
        <v>DISTRITO NACIONAL</v>
      </c>
      <c r="B49" s="100">
        <v>246</v>
      </c>
      <c r="C49" s="116" t="str">
        <f>VLOOKUP(B49,'[1]LISTADO ATM'!$A$2:$B$816,2,0)</f>
        <v xml:space="preserve">ATM Oficina Torre BR (Lobby) </v>
      </c>
      <c r="D49" s="129" t="s">
        <v>2476</v>
      </c>
      <c r="E49" s="130"/>
    </row>
    <row r="50" spans="1:5" ht="18" x14ac:dyDescent="0.25">
      <c r="A50" s="100" t="str">
        <f>VLOOKUP(B50,'[1]LISTADO ATM'!$A$2:$C$817,3,0)</f>
        <v>DISTRITO NACIONAL</v>
      </c>
      <c r="B50" s="100">
        <v>887</v>
      </c>
      <c r="C50" s="116" t="str">
        <f>VLOOKUP(B50,'[1]LISTADO ATM'!$A$2:$B$816,2,0)</f>
        <v>ATM S/M Bravo Los Proceres</v>
      </c>
      <c r="D50" s="129" t="s">
        <v>2476</v>
      </c>
      <c r="E50" s="130"/>
    </row>
    <row r="51" spans="1:5" ht="18" x14ac:dyDescent="0.25">
      <c r="A51" s="100" t="str">
        <f>VLOOKUP(B51,'[1]LISTADO ATM'!$A$2:$C$817,3,0)</f>
        <v>DISTRITO NACIONAL</v>
      </c>
      <c r="B51" s="100">
        <v>812</v>
      </c>
      <c r="C51" s="116" t="str">
        <f>VLOOKUP(B51,'[1]LISTADO ATM'!$A$2:$B$816,2,0)</f>
        <v xml:space="preserve">ATM Canasta del Pueblo </v>
      </c>
      <c r="D51" s="129" t="s">
        <v>2476</v>
      </c>
      <c r="E51" s="130"/>
    </row>
    <row r="52" spans="1:5" ht="18" x14ac:dyDescent="0.25">
      <c r="A52" s="100" t="str">
        <f>VLOOKUP(B52,'[1]LISTADO ATM'!$A$2:$C$817,3,0)</f>
        <v>DISTRITO NACIONAL</v>
      </c>
      <c r="B52" s="100">
        <v>930</v>
      </c>
      <c r="C52" s="116" t="str">
        <f>VLOOKUP(B52,'[1]LISTADO ATM'!$A$2:$B$816,2,0)</f>
        <v>ATM Oficina Plaza Spring Center</v>
      </c>
      <c r="D52" s="129" t="s">
        <v>2476</v>
      </c>
      <c r="E52" s="130"/>
    </row>
    <row r="53" spans="1:5" ht="18" x14ac:dyDescent="0.25">
      <c r="A53" s="100" t="str">
        <f>VLOOKUP(B53,'[1]LISTADO ATM'!$A$2:$C$817,3,0)</f>
        <v>DISTRITO NACIONAL</v>
      </c>
      <c r="B53" s="100">
        <v>32</v>
      </c>
      <c r="C53" s="116" t="str">
        <f>VLOOKUP(B53,'[1]LISTADO ATM'!$A$2:$B$816,2,0)</f>
        <v xml:space="preserve">ATM Oficina San Martín II </v>
      </c>
      <c r="D53" s="129" t="s">
        <v>2476</v>
      </c>
      <c r="E53" s="130"/>
    </row>
    <row r="54" spans="1:5" ht="18" x14ac:dyDescent="0.25">
      <c r="A54" s="100" t="str">
        <f>VLOOKUP(B54,'[1]LISTADO ATM'!$A$2:$C$817,3,0)</f>
        <v>SUR</v>
      </c>
      <c r="B54" s="100">
        <v>403</v>
      </c>
      <c r="C54" s="116" t="str">
        <f>VLOOKUP(B54,'[1]LISTADO ATM'!$A$2:$B$816,2,0)</f>
        <v xml:space="preserve">ATM Oficina Vicente Noble </v>
      </c>
      <c r="D54" s="129" t="s">
        <v>2476</v>
      </c>
      <c r="E54" s="130"/>
    </row>
    <row r="55" spans="1:5" ht="18" x14ac:dyDescent="0.25">
      <c r="A55" s="100" t="str">
        <f>VLOOKUP(B55,'[1]LISTADO ATM'!$A$2:$C$817,3,0)</f>
        <v>NORTE</v>
      </c>
      <c r="B55" s="100">
        <v>756</v>
      </c>
      <c r="C55" s="116" t="str">
        <f>VLOOKUP(B55,'[1]LISTADO ATM'!$A$2:$B$816,2,0)</f>
        <v xml:space="preserve">ATM UNP Villa La Mata (Cotuí) </v>
      </c>
      <c r="D55" s="129" t="s">
        <v>2508</v>
      </c>
      <c r="E55" s="130"/>
    </row>
    <row r="56" spans="1:5" ht="18" x14ac:dyDescent="0.25">
      <c r="A56" s="100" t="str">
        <f>VLOOKUP(B56,'[1]LISTADO ATM'!$A$2:$C$817,3,0)</f>
        <v>DISTRITO NACIONAL</v>
      </c>
      <c r="B56" s="100">
        <v>911</v>
      </c>
      <c r="C56" s="116" t="str">
        <f>VLOOKUP(B56,'[1]LISTADO ATM'!$A$2:$B$816,2,0)</f>
        <v xml:space="preserve">ATM Oficina Venezuela II </v>
      </c>
      <c r="D56" s="129" t="s">
        <v>2486</v>
      </c>
      <c r="E56" s="130"/>
    </row>
    <row r="57" spans="1:5" ht="18.75" thickBot="1" x14ac:dyDescent="0.3">
      <c r="A57" s="96" t="s">
        <v>2428</v>
      </c>
      <c r="B57" s="110">
        <f>COUNT(B44:B56)</f>
        <v>13</v>
      </c>
      <c r="C57" s="94"/>
      <c r="D57" s="94"/>
      <c r="E57" s="95"/>
    </row>
  </sheetData>
  <mergeCells count="24">
    <mergeCell ref="D53:E53"/>
    <mergeCell ref="D54:E54"/>
    <mergeCell ref="D55:E55"/>
    <mergeCell ref="D56:E56"/>
    <mergeCell ref="A1:E1"/>
    <mergeCell ref="A8:E8"/>
    <mergeCell ref="C11:E11"/>
    <mergeCell ref="A13:E13"/>
    <mergeCell ref="A28:E28"/>
    <mergeCell ref="A39:B39"/>
    <mergeCell ref="D52:E52"/>
    <mergeCell ref="D47:E47"/>
    <mergeCell ref="D48:E48"/>
    <mergeCell ref="A2:E2"/>
    <mergeCell ref="A3:E3"/>
    <mergeCell ref="D43:E43"/>
    <mergeCell ref="D51:E51"/>
    <mergeCell ref="D45:E45"/>
    <mergeCell ref="D46:E46"/>
    <mergeCell ref="D44:E44"/>
    <mergeCell ref="A40:B40"/>
    <mergeCell ref="A42:E42"/>
    <mergeCell ref="D49:E49"/>
    <mergeCell ref="D50:E50"/>
  </mergeCells>
  <phoneticPr fontId="47" type="noConversion"/>
  <conditionalFormatting sqref="B58:B1048576">
    <cfRule type="duplicateValues" dxfId="333" priority="629"/>
  </conditionalFormatting>
  <conditionalFormatting sqref="B17">
    <cfRule type="duplicateValues" dxfId="332" priority="219"/>
  </conditionalFormatting>
  <conditionalFormatting sqref="B17">
    <cfRule type="duplicateValues" dxfId="331" priority="213"/>
    <cfRule type="duplicateValues" dxfId="330" priority="214"/>
    <cfRule type="duplicateValues" dxfId="329" priority="215"/>
    <cfRule type="duplicateValues" dxfId="328" priority="216"/>
    <cfRule type="duplicateValues" dxfId="327" priority="217"/>
    <cfRule type="duplicateValues" dxfId="326" priority="218"/>
  </conditionalFormatting>
  <conditionalFormatting sqref="B17">
    <cfRule type="duplicateValues" dxfId="325" priority="212"/>
  </conditionalFormatting>
  <conditionalFormatting sqref="E44">
    <cfRule type="duplicateValues" dxfId="324" priority="210"/>
  </conditionalFormatting>
  <conditionalFormatting sqref="E44">
    <cfRule type="duplicateValues" dxfId="323" priority="209"/>
  </conditionalFormatting>
  <conditionalFormatting sqref="B57">
    <cfRule type="duplicateValues" dxfId="322" priority="220"/>
  </conditionalFormatting>
  <conditionalFormatting sqref="E30">
    <cfRule type="duplicateValues" dxfId="321" priority="204"/>
  </conditionalFormatting>
  <conditionalFormatting sqref="E30">
    <cfRule type="duplicateValues" dxfId="320" priority="205"/>
  </conditionalFormatting>
  <conditionalFormatting sqref="E18">
    <cfRule type="duplicateValues" dxfId="319" priority="200"/>
  </conditionalFormatting>
  <conditionalFormatting sqref="E18">
    <cfRule type="duplicateValues" dxfId="318" priority="201"/>
  </conditionalFormatting>
  <conditionalFormatting sqref="E18">
    <cfRule type="duplicateValues" dxfId="317" priority="202"/>
  </conditionalFormatting>
  <conditionalFormatting sqref="E18">
    <cfRule type="duplicateValues" dxfId="316" priority="203"/>
  </conditionalFormatting>
  <conditionalFormatting sqref="E46">
    <cfRule type="duplicateValues" dxfId="315" priority="199"/>
  </conditionalFormatting>
  <conditionalFormatting sqref="E45">
    <cfRule type="duplicateValues" dxfId="314" priority="221"/>
  </conditionalFormatting>
  <conditionalFormatting sqref="E19">
    <cfRule type="duplicateValues" dxfId="313" priority="194"/>
  </conditionalFormatting>
  <conditionalFormatting sqref="E19">
    <cfRule type="duplicateValues" dxfId="312" priority="195"/>
  </conditionalFormatting>
  <conditionalFormatting sqref="E19">
    <cfRule type="duplicateValues" dxfId="311" priority="196"/>
  </conditionalFormatting>
  <conditionalFormatting sqref="E19">
    <cfRule type="duplicateValues" dxfId="310" priority="197"/>
  </conditionalFormatting>
  <conditionalFormatting sqref="E47">
    <cfRule type="duplicateValues" dxfId="309" priority="188"/>
  </conditionalFormatting>
  <conditionalFormatting sqref="E16">
    <cfRule type="duplicateValues" dxfId="308" priority="222"/>
  </conditionalFormatting>
  <conditionalFormatting sqref="E57 E26:E29 E1:E8 E37:E43 E15 E11:E13">
    <cfRule type="duplicateValues" dxfId="307" priority="224"/>
  </conditionalFormatting>
  <conditionalFormatting sqref="B15:B16">
    <cfRule type="duplicateValues" dxfId="306" priority="225"/>
  </conditionalFormatting>
  <conditionalFormatting sqref="B15:B16">
    <cfRule type="duplicateValues" dxfId="305" priority="226"/>
    <cfRule type="duplicateValues" dxfId="304" priority="227"/>
    <cfRule type="duplicateValues" dxfId="303" priority="228"/>
    <cfRule type="duplicateValues" dxfId="302" priority="229"/>
    <cfRule type="duplicateValues" dxfId="301" priority="230"/>
    <cfRule type="duplicateValues" dxfId="300" priority="231"/>
  </conditionalFormatting>
  <conditionalFormatting sqref="B57 B26:B28 B15 B30 B44 B1:B8 B37:B42 B11:B13">
    <cfRule type="duplicateValues" dxfId="299" priority="233"/>
  </conditionalFormatting>
  <conditionalFormatting sqref="E48">
    <cfRule type="duplicateValues" dxfId="298" priority="164"/>
  </conditionalFormatting>
  <conditionalFormatting sqref="B31">
    <cfRule type="duplicateValues" dxfId="297" priority="146"/>
  </conditionalFormatting>
  <conditionalFormatting sqref="B31">
    <cfRule type="duplicateValues" dxfId="296" priority="147"/>
  </conditionalFormatting>
  <conditionalFormatting sqref="B31">
    <cfRule type="duplicateValues" dxfId="295" priority="148"/>
    <cfRule type="duplicateValues" dxfId="294" priority="149"/>
    <cfRule type="duplicateValues" dxfId="293" priority="150"/>
    <cfRule type="duplicateValues" dxfId="292" priority="151"/>
    <cfRule type="duplicateValues" dxfId="291" priority="152"/>
    <cfRule type="duplicateValues" dxfId="290" priority="153"/>
  </conditionalFormatting>
  <conditionalFormatting sqref="B31">
    <cfRule type="duplicateValues" dxfId="289" priority="154"/>
  </conditionalFormatting>
  <conditionalFormatting sqref="B31">
    <cfRule type="duplicateValues" dxfId="288" priority="155"/>
  </conditionalFormatting>
  <conditionalFormatting sqref="B31">
    <cfRule type="duplicateValues" dxfId="287" priority="156"/>
  </conditionalFormatting>
  <conditionalFormatting sqref="B31">
    <cfRule type="duplicateValues" dxfId="286" priority="157"/>
    <cfRule type="duplicateValues" dxfId="285" priority="158"/>
  </conditionalFormatting>
  <conditionalFormatting sqref="B31">
    <cfRule type="duplicateValues" dxfId="284" priority="159"/>
  </conditionalFormatting>
  <conditionalFormatting sqref="B31">
    <cfRule type="duplicateValues" dxfId="283" priority="160"/>
  </conditionalFormatting>
  <conditionalFormatting sqref="B31">
    <cfRule type="duplicateValues" dxfId="282" priority="161"/>
  </conditionalFormatting>
  <conditionalFormatting sqref="B31">
    <cfRule type="duplicateValues" dxfId="281" priority="162"/>
    <cfRule type="duplicateValues" dxfId="280" priority="163"/>
  </conditionalFormatting>
  <conditionalFormatting sqref="B31">
    <cfRule type="duplicateValues" dxfId="279" priority="145"/>
  </conditionalFormatting>
  <conditionalFormatting sqref="E49">
    <cfRule type="duplicateValues" dxfId="278" priority="144"/>
  </conditionalFormatting>
  <conditionalFormatting sqref="E22">
    <cfRule type="duplicateValues" dxfId="277" priority="124"/>
  </conditionalFormatting>
  <conditionalFormatting sqref="E22">
    <cfRule type="duplicateValues" dxfId="276" priority="125"/>
  </conditionalFormatting>
  <conditionalFormatting sqref="B22">
    <cfRule type="duplicateValues" dxfId="275" priority="126"/>
  </conditionalFormatting>
  <conditionalFormatting sqref="B22">
    <cfRule type="duplicateValues" dxfId="274" priority="127"/>
  </conditionalFormatting>
  <conditionalFormatting sqref="B22">
    <cfRule type="duplicateValues" dxfId="273" priority="128"/>
    <cfRule type="duplicateValues" dxfId="272" priority="129"/>
    <cfRule type="duplicateValues" dxfId="271" priority="130"/>
    <cfRule type="duplicateValues" dxfId="270" priority="131"/>
    <cfRule type="duplicateValues" dxfId="269" priority="132"/>
    <cfRule type="duplicateValues" dxfId="268" priority="133"/>
  </conditionalFormatting>
  <conditionalFormatting sqref="B22">
    <cfRule type="duplicateValues" dxfId="267" priority="134"/>
  </conditionalFormatting>
  <conditionalFormatting sqref="B22">
    <cfRule type="duplicateValues" dxfId="266" priority="135"/>
  </conditionalFormatting>
  <conditionalFormatting sqref="B22">
    <cfRule type="duplicateValues" dxfId="265" priority="136"/>
  </conditionalFormatting>
  <conditionalFormatting sqref="B22">
    <cfRule type="duplicateValues" dxfId="264" priority="137"/>
    <cfRule type="duplicateValues" dxfId="263" priority="138"/>
  </conditionalFormatting>
  <conditionalFormatting sqref="B22">
    <cfRule type="duplicateValues" dxfId="262" priority="139"/>
  </conditionalFormatting>
  <conditionalFormatting sqref="B22">
    <cfRule type="duplicateValues" dxfId="261" priority="140"/>
  </conditionalFormatting>
  <conditionalFormatting sqref="B22">
    <cfRule type="duplicateValues" dxfId="260" priority="141"/>
  </conditionalFormatting>
  <conditionalFormatting sqref="B22">
    <cfRule type="duplicateValues" dxfId="259" priority="123"/>
  </conditionalFormatting>
  <conditionalFormatting sqref="B22">
    <cfRule type="duplicateValues" dxfId="258" priority="122"/>
  </conditionalFormatting>
  <conditionalFormatting sqref="B22">
    <cfRule type="duplicateValues" dxfId="257" priority="121"/>
  </conditionalFormatting>
  <conditionalFormatting sqref="B22">
    <cfRule type="duplicateValues" dxfId="256" priority="120"/>
  </conditionalFormatting>
  <conditionalFormatting sqref="B22">
    <cfRule type="duplicateValues" dxfId="255" priority="142"/>
    <cfRule type="duplicateValues" dxfId="254" priority="143"/>
  </conditionalFormatting>
  <conditionalFormatting sqref="B22">
    <cfRule type="duplicateValues" dxfId="253" priority="119"/>
  </conditionalFormatting>
  <conditionalFormatting sqref="E10">
    <cfRule type="duplicateValues" dxfId="252" priority="70"/>
  </conditionalFormatting>
  <conditionalFormatting sqref="E10">
    <cfRule type="duplicateValues" dxfId="251" priority="71"/>
  </conditionalFormatting>
  <conditionalFormatting sqref="E10">
    <cfRule type="duplicateValues" dxfId="250" priority="72"/>
  </conditionalFormatting>
  <conditionalFormatting sqref="E10">
    <cfRule type="duplicateValues" dxfId="249" priority="73"/>
  </conditionalFormatting>
  <conditionalFormatting sqref="B10">
    <cfRule type="duplicateValues" dxfId="248" priority="74"/>
  </conditionalFormatting>
  <conditionalFormatting sqref="B10">
    <cfRule type="duplicateValues" dxfId="247" priority="75"/>
  </conditionalFormatting>
  <conditionalFormatting sqref="B10">
    <cfRule type="duplicateValues" dxfId="246" priority="76"/>
    <cfRule type="duplicateValues" dxfId="245" priority="77"/>
    <cfRule type="duplicateValues" dxfId="244" priority="78"/>
    <cfRule type="duplicateValues" dxfId="243" priority="79"/>
    <cfRule type="duplicateValues" dxfId="242" priority="80"/>
    <cfRule type="duplicateValues" dxfId="241" priority="81"/>
  </conditionalFormatting>
  <conditionalFormatting sqref="B10">
    <cfRule type="duplicateValues" dxfId="240" priority="82"/>
  </conditionalFormatting>
  <conditionalFormatting sqref="B10">
    <cfRule type="duplicateValues" dxfId="239" priority="83"/>
  </conditionalFormatting>
  <conditionalFormatting sqref="B10">
    <cfRule type="duplicateValues" dxfId="238" priority="84"/>
  </conditionalFormatting>
  <conditionalFormatting sqref="B10">
    <cfRule type="duplicateValues" dxfId="237" priority="85"/>
    <cfRule type="duplicateValues" dxfId="236" priority="86"/>
  </conditionalFormatting>
  <conditionalFormatting sqref="B10">
    <cfRule type="duplicateValues" dxfId="235" priority="87"/>
  </conditionalFormatting>
  <conditionalFormatting sqref="B10">
    <cfRule type="duplicateValues" dxfId="234" priority="88"/>
  </conditionalFormatting>
  <conditionalFormatting sqref="B10">
    <cfRule type="duplicateValues" dxfId="233" priority="89"/>
  </conditionalFormatting>
  <conditionalFormatting sqref="B10">
    <cfRule type="duplicateValues" dxfId="232" priority="69"/>
  </conditionalFormatting>
  <conditionalFormatting sqref="B10">
    <cfRule type="duplicateValues" dxfId="231" priority="68"/>
  </conditionalFormatting>
  <conditionalFormatting sqref="B10">
    <cfRule type="duplicateValues" dxfId="230" priority="67"/>
  </conditionalFormatting>
  <conditionalFormatting sqref="B10">
    <cfRule type="duplicateValues" dxfId="229" priority="66"/>
  </conditionalFormatting>
  <conditionalFormatting sqref="B10">
    <cfRule type="duplicateValues" dxfId="228" priority="90"/>
    <cfRule type="duplicateValues" dxfId="227" priority="91"/>
  </conditionalFormatting>
  <conditionalFormatting sqref="B10">
    <cfRule type="duplicateValues" dxfId="226" priority="65"/>
  </conditionalFormatting>
  <conditionalFormatting sqref="E57 E1:E8 E15:E17 E37:E43 E26:E29 E11:E13">
    <cfRule type="duplicateValues" dxfId="225" priority="234"/>
  </conditionalFormatting>
  <conditionalFormatting sqref="B57 B30 B15:B16 B44 B18:B19 B1:B8 B26:B28 B37:B42 B11:B13">
    <cfRule type="duplicateValues" dxfId="224" priority="235"/>
  </conditionalFormatting>
  <conditionalFormatting sqref="B57 B44 B15:B16 B30 B1:B8 B18:B19 B37:B42 B26:B28 B11:B13">
    <cfRule type="duplicateValues" dxfId="223" priority="236"/>
    <cfRule type="duplicateValues" dxfId="222" priority="237"/>
    <cfRule type="duplicateValues" dxfId="221" priority="238"/>
    <cfRule type="duplicateValues" dxfId="220" priority="239"/>
    <cfRule type="duplicateValues" dxfId="219" priority="240"/>
    <cfRule type="duplicateValues" dxfId="218" priority="241"/>
  </conditionalFormatting>
  <conditionalFormatting sqref="B57 B44 B30 B15:B16 B1:B8 B18:B19 B37:B42 B26:B28 B11:B13">
    <cfRule type="duplicateValues" dxfId="217" priority="242"/>
  </conditionalFormatting>
  <conditionalFormatting sqref="B57 B44 B30 B15:B16 B18:B19 B37:B42 B26:B28 B11:B13">
    <cfRule type="duplicateValues" dxfId="216" priority="243"/>
  </conditionalFormatting>
  <conditionalFormatting sqref="B57 B44 B30 B1:B8 B15:B19 B37:B42 B26:B28 B11:B13">
    <cfRule type="duplicateValues" dxfId="215" priority="244"/>
  </conditionalFormatting>
  <conditionalFormatting sqref="B57 B44 B30 B1:B8 B15:B19 B37:B42 B26:B28 B11:B13">
    <cfRule type="duplicateValues" dxfId="214" priority="245"/>
    <cfRule type="duplicateValues" dxfId="213" priority="246"/>
  </conditionalFormatting>
  <conditionalFormatting sqref="B57 B1:B8 B30 B15:B19 B37:B44 B26:B28 B11:B13">
    <cfRule type="duplicateValues" dxfId="212" priority="247"/>
  </conditionalFormatting>
  <conditionalFormatting sqref="B57">
    <cfRule type="duplicateValues" dxfId="211" priority="248"/>
  </conditionalFormatting>
  <conditionalFormatting sqref="B57 B44 B30 B15:B19 B37:B42 B26:B28 B11:B13">
    <cfRule type="duplicateValues" dxfId="210" priority="249"/>
  </conditionalFormatting>
  <conditionalFormatting sqref="B57 B30 B1:B8 B15:B19 B37:B47 B26:B28 B11:B13">
    <cfRule type="duplicateValues" dxfId="209" priority="250"/>
    <cfRule type="duplicateValues" dxfId="208" priority="251"/>
  </conditionalFormatting>
  <conditionalFormatting sqref="B51:B52">
    <cfRule type="duplicateValues" dxfId="207" priority="252"/>
  </conditionalFormatting>
  <conditionalFormatting sqref="B51:B52">
    <cfRule type="duplicateValues" dxfId="206" priority="253"/>
    <cfRule type="duplicateValues" dxfId="205" priority="254"/>
  </conditionalFormatting>
  <conditionalFormatting sqref="B51:B52">
    <cfRule type="duplicateValues" dxfId="204" priority="255"/>
    <cfRule type="duplicateValues" dxfId="203" priority="256"/>
    <cfRule type="duplicateValues" dxfId="202" priority="257"/>
    <cfRule type="duplicateValues" dxfId="201" priority="258"/>
    <cfRule type="duplicateValues" dxfId="200" priority="259"/>
    <cfRule type="duplicateValues" dxfId="199" priority="260"/>
  </conditionalFormatting>
  <conditionalFormatting sqref="E31:E33">
    <cfRule type="duplicateValues" dxfId="198" priority="261"/>
  </conditionalFormatting>
  <conditionalFormatting sqref="B32:B33">
    <cfRule type="duplicateValues" dxfId="197" priority="262"/>
  </conditionalFormatting>
  <conditionalFormatting sqref="B32:B33">
    <cfRule type="duplicateValues" dxfId="196" priority="263"/>
    <cfRule type="duplicateValues" dxfId="195" priority="264"/>
    <cfRule type="duplicateValues" dxfId="194" priority="265"/>
    <cfRule type="duplicateValues" dxfId="193" priority="266"/>
    <cfRule type="duplicateValues" dxfId="192" priority="267"/>
    <cfRule type="duplicateValues" dxfId="191" priority="268"/>
  </conditionalFormatting>
  <conditionalFormatting sqref="B32:B33">
    <cfRule type="duplicateValues" dxfId="190" priority="269"/>
    <cfRule type="duplicateValues" dxfId="189" priority="270"/>
  </conditionalFormatting>
  <conditionalFormatting sqref="E20:E21">
    <cfRule type="duplicateValues" dxfId="188" priority="271"/>
  </conditionalFormatting>
  <conditionalFormatting sqref="E20:E21">
    <cfRule type="duplicateValues" dxfId="187" priority="272"/>
  </conditionalFormatting>
  <conditionalFormatting sqref="B20:B21">
    <cfRule type="duplicateValues" dxfId="186" priority="284"/>
  </conditionalFormatting>
  <conditionalFormatting sqref="B20:B21">
    <cfRule type="duplicateValues" dxfId="185" priority="285"/>
    <cfRule type="duplicateValues" dxfId="184" priority="286"/>
    <cfRule type="duplicateValues" dxfId="183" priority="287"/>
    <cfRule type="duplicateValues" dxfId="182" priority="288"/>
    <cfRule type="duplicateValues" dxfId="181" priority="289"/>
    <cfRule type="duplicateValues" dxfId="180" priority="290"/>
  </conditionalFormatting>
  <conditionalFormatting sqref="B20:B21">
    <cfRule type="duplicateValues" dxfId="179" priority="291"/>
  </conditionalFormatting>
  <conditionalFormatting sqref="B20:B21">
    <cfRule type="duplicateValues" dxfId="178" priority="292"/>
    <cfRule type="duplicateValues" dxfId="177" priority="293"/>
  </conditionalFormatting>
  <conditionalFormatting sqref="B20:B21">
    <cfRule type="duplicateValues" dxfId="176" priority="294"/>
    <cfRule type="duplicateValues" dxfId="175" priority="295"/>
  </conditionalFormatting>
  <conditionalFormatting sqref="E17">
    <cfRule type="duplicateValues" dxfId="174" priority="296"/>
  </conditionalFormatting>
  <conditionalFormatting sqref="E17">
    <cfRule type="duplicateValues" dxfId="173" priority="297"/>
  </conditionalFormatting>
  <conditionalFormatting sqref="B18:B19 B16">
    <cfRule type="duplicateValues" dxfId="172" priority="298"/>
  </conditionalFormatting>
  <conditionalFormatting sqref="B34">
    <cfRule type="duplicateValues" dxfId="171" priority="54"/>
  </conditionalFormatting>
  <conditionalFormatting sqref="E34">
    <cfRule type="duplicateValues" dxfId="170" priority="55"/>
  </conditionalFormatting>
  <conditionalFormatting sqref="B34">
    <cfRule type="duplicateValues" dxfId="169" priority="56"/>
  </conditionalFormatting>
  <conditionalFormatting sqref="B34">
    <cfRule type="duplicateValues" dxfId="168" priority="57"/>
    <cfRule type="duplicateValues" dxfId="167" priority="58"/>
    <cfRule type="duplicateValues" dxfId="166" priority="59"/>
    <cfRule type="duplicateValues" dxfId="165" priority="60"/>
    <cfRule type="duplicateValues" dxfId="164" priority="61"/>
    <cfRule type="duplicateValues" dxfId="163" priority="62"/>
  </conditionalFormatting>
  <conditionalFormatting sqref="B34">
    <cfRule type="duplicateValues" dxfId="162" priority="63"/>
    <cfRule type="duplicateValues" dxfId="161" priority="64"/>
  </conditionalFormatting>
  <conditionalFormatting sqref="E23">
    <cfRule type="duplicateValues" dxfId="160" priority="34"/>
  </conditionalFormatting>
  <conditionalFormatting sqref="E23">
    <cfRule type="duplicateValues" dxfId="159" priority="35"/>
  </conditionalFormatting>
  <conditionalFormatting sqref="B23">
    <cfRule type="duplicateValues" dxfId="158" priority="36"/>
  </conditionalFormatting>
  <conditionalFormatting sqref="B23">
    <cfRule type="duplicateValues" dxfId="157" priority="37"/>
  </conditionalFormatting>
  <conditionalFormatting sqref="B23">
    <cfRule type="duplicateValues" dxfId="156" priority="38"/>
    <cfRule type="duplicateValues" dxfId="155" priority="39"/>
    <cfRule type="duplicateValues" dxfId="154" priority="40"/>
    <cfRule type="duplicateValues" dxfId="153" priority="41"/>
    <cfRule type="duplicateValues" dxfId="152" priority="42"/>
    <cfRule type="duplicateValues" dxfId="151" priority="43"/>
  </conditionalFormatting>
  <conditionalFormatting sqref="B23">
    <cfRule type="duplicateValues" dxfId="150" priority="44"/>
  </conditionalFormatting>
  <conditionalFormatting sqref="B23">
    <cfRule type="duplicateValues" dxfId="149" priority="45"/>
  </conditionalFormatting>
  <conditionalFormatting sqref="B23">
    <cfRule type="duplicateValues" dxfId="148" priority="46"/>
  </conditionalFormatting>
  <conditionalFormatting sqref="B23">
    <cfRule type="duplicateValues" dxfId="147" priority="47"/>
    <cfRule type="duplicateValues" dxfId="146" priority="48"/>
  </conditionalFormatting>
  <conditionalFormatting sqref="B23">
    <cfRule type="duplicateValues" dxfId="145" priority="49"/>
  </conditionalFormatting>
  <conditionalFormatting sqref="B23">
    <cfRule type="duplicateValues" dxfId="144" priority="50"/>
  </conditionalFormatting>
  <conditionalFormatting sqref="B23">
    <cfRule type="duplicateValues" dxfId="143" priority="51"/>
  </conditionalFormatting>
  <conditionalFormatting sqref="B23">
    <cfRule type="duplicateValues" dxfId="142" priority="33"/>
  </conditionalFormatting>
  <conditionalFormatting sqref="B23">
    <cfRule type="duplicateValues" dxfId="141" priority="32"/>
  </conditionalFormatting>
  <conditionalFormatting sqref="B23">
    <cfRule type="duplicateValues" dxfId="140" priority="31"/>
  </conditionalFormatting>
  <conditionalFormatting sqref="B23">
    <cfRule type="duplicateValues" dxfId="139" priority="30"/>
  </conditionalFormatting>
  <conditionalFormatting sqref="B23">
    <cfRule type="duplicateValues" dxfId="138" priority="52"/>
    <cfRule type="duplicateValues" dxfId="137" priority="53"/>
  </conditionalFormatting>
  <conditionalFormatting sqref="B23">
    <cfRule type="duplicateValues" dxfId="136" priority="29"/>
  </conditionalFormatting>
  <conditionalFormatting sqref="E53">
    <cfRule type="duplicateValues" dxfId="135" priority="28"/>
  </conditionalFormatting>
  <conditionalFormatting sqref="E54">
    <cfRule type="duplicateValues" dxfId="134" priority="27"/>
  </conditionalFormatting>
  <conditionalFormatting sqref="B35">
    <cfRule type="duplicateValues" dxfId="133" priority="16"/>
  </conditionalFormatting>
  <conditionalFormatting sqref="E35">
    <cfRule type="duplicateValues" dxfId="132" priority="17"/>
  </conditionalFormatting>
  <conditionalFormatting sqref="B35">
    <cfRule type="duplicateValues" dxfId="131" priority="18"/>
  </conditionalFormatting>
  <conditionalFormatting sqref="B35">
    <cfRule type="duplicateValues" dxfId="130" priority="19"/>
    <cfRule type="duplicateValues" dxfId="129" priority="20"/>
    <cfRule type="duplicateValues" dxfId="128" priority="21"/>
    <cfRule type="duplicateValues" dxfId="127" priority="22"/>
    <cfRule type="duplicateValues" dxfId="126" priority="23"/>
    <cfRule type="duplicateValues" dxfId="125" priority="24"/>
  </conditionalFormatting>
  <conditionalFormatting sqref="B35">
    <cfRule type="duplicateValues" dxfId="124" priority="25"/>
    <cfRule type="duplicateValues" dxfId="123" priority="26"/>
  </conditionalFormatting>
  <conditionalFormatting sqref="E55">
    <cfRule type="duplicateValues" dxfId="122" priority="15"/>
  </conditionalFormatting>
  <conditionalFormatting sqref="E55">
    <cfRule type="duplicateValues" dxfId="121" priority="14"/>
  </conditionalFormatting>
  <conditionalFormatting sqref="E56">
    <cfRule type="duplicateValues" dxfId="120" priority="12"/>
  </conditionalFormatting>
  <conditionalFormatting sqref="E56">
    <cfRule type="duplicateValues" dxfId="119" priority="13"/>
  </conditionalFormatting>
  <conditionalFormatting sqref="B36">
    <cfRule type="duplicateValues" dxfId="118" priority="1"/>
  </conditionalFormatting>
  <conditionalFormatting sqref="E36">
    <cfRule type="duplicateValues" dxfId="117" priority="2"/>
  </conditionalFormatting>
  <conditionalFormatting sqref="B36">
    <cfRule type="duplicateValues" dxfId="116" priority="3"/>
  </conditionalFormatting>
  <conditionalFormatting sqref="B36">
    <cfRule type="duplicateValues" dxfId="115" priority="4"/>
    <cfRule type="duplicateValues" dxfId="114" priority="5"/>
    <cfRule type="duplicateValues" dxfId="113" priority="6"/>
    <cfRule type="duplicateValues" dxfId="112" priority="7"/>
    <cfRule type="duplicateValues" dxfId="111" priority="8"/>
    <cfRule type="duplicateValues" dxfId="110" priority="9"/>
  </conditionalFormatting>
  <conditionalFormatting sqref="B36">
    <cfRule type="duplicateValues" dxfId="109" priority="10"/>
    <cfRule type="duplicateValues" dxfId="108" priority="11"/>
  </conditionalFormatting>
  <conditionalFormatting sqref="E24:E25">
    <cfRule type="duplicateValues" dxfId="107" priority="299"/>
  </conditionalFormatting>
  <conditionalFormatting sqref="B24:B25">
    <cfRule type="duplicateValues" dxfId="106" priority="300"/>
  </conditionalFormatting>
  <conditionalFormatting sqref="B24:B25">
    <cfRule type="duplicateValues" dxfId="105" priority="301"/>
    <cfRule type="duplicateValues" dxfId="104" priority="302"/>
    <cfRule type="duplicateValues" dxfId="103" priority="303"/>
    <cfRule type="duplicateValues" dxfId="102" priority="304"/>
    <cfRule type="duplicateValues" dxfId="101" priority="305"/>
    <cfRule type="duplicateValues" dxfId="100" priority="306"/>
  </conditionalFormatting>
  <conditionalFormatting sqref="B24:B25">
    <cfRule type="duplicateValues" dxfId="99" priority="307"/>
    <cfRule type="duplicateValues" dxfId="98" priority="308"/>
  </conditionalFormatting>
  <conditionalFormatting sqref="B48:B50">
    <cfRule type="duplicateValues" dxfId="97" priority="309"/>
  </conditionalFormatting>
  <conditionalFormatting sqref="B48:B50">
    <cfRule type="duplicateValues" dxfId="96" priority="310"/>
    <cfRule type="duplicateValues" dxfId="95" priority="311"/>
  </conditionalFormatting>
  <conditionalFormatting sqref="B48:B50">
    <cfRule type="duplicateValues" dxfId="94" priority="312"/>
    <cfRule type="duplicateValues" dxfId="93" priority="313"/>
    <cfRule type="duplicateValues" dxfId="92" priority="314"/>
    <cfRule type="duplicateValues" dxfId="91" priority="315"/>
    <cfRule type="duplicateValues" dxfId="90" priority="316"/>
    <cfRule type="duplicateValues" dxfId="89" priority="317"/>
  </conditionalFormatting>
  <conditionalFormatting sqref="B57 B37:B52 B1:B9 B11:B21 B26:B31">
    <cfRule type="duplicateValues" dxfId="88" priority="318"/>
  </conditionalFormatting>
  <conditionalFormatting sqref="B57 B26:B33 B1:B9 B11:B21 B37:B52">
    <cfRule type="duplicateValues" dxfId="87" priority="319"/>
  </conditionalFormatting>
  <conditionalFormatting sqref="B57 B37:B50 B1:B9 B11:B21 B26:B31">
    <cfRule type="duplicateValues" dxfId="86" priority="320"/>
  </conditionalFormatting>
  <conditionalFormatting sqref="B45:B47">
    <cfRule type="duplicateValues" dxfId="85" priority="321"/>
  </conditionalFormatting>
  <conditionalFormatting sqref="B45:B47">
    <cfRule type="duplicateValues" dxfId="84" priority="322"/>
    <cfRule type="duplicateValues" dxfId="83" priority="323"/>
  </conditionalFormatting>
  <conditionalFormatting sqref="B45:B47">
    <cfRule type="duplicateValues" dxfId="82" priority="324"/>
    <cfRule type="duplicateValues" dxfId="81" priority="325"/>
    <cfRule type="duplicateValues" dxfId="80" priority="326"/>
    <cfRule type="duplicateValues" dxfId="79" priority="327"/>
    <cfRule type="duplicateValues" dxfId="78" priority="328"/>
    <cfRule type="duplicateValues" dxfId="77" priority="329"/>
  </conditionalFormatting>
  <conditionalFormatting sqref="B57 B37:B50 B1:B9 B26:B30 B11:B19">
    <cfRule type="duplicateValues" dxfId="76" priority="330"/>
  </conditionalFormatting>
  <conditionalFormatting sqref="B57 B26:B31 B1:B9 B37:B50 B11:B19">
    <cfRule type="duplicateValues" dxfId="75" priority="331"/>
  </conditionalFormatting>
  <conditionalFormatting sqref="B53:B55">
    <cfRule type="duplicateValues" dxfId="74" priority="332"/>
  </conditionalFormatting>
  <conditionalFormatting sqref="B53:B55">
    <cfRule type="duplicateValues" dxfId="73" priority="333"/>
    <cfRule type="duplicateValues" dxfId="72" priority="334"/>
  </conditionalFormatting>
  <conditionalFormatting sqref="B53:B55">
    <cfRule type="duplicateValues" dxfId="71" priority="335"/>
    <cfRule type="duplicateValues" dxfId="70" priority="336"/>
    <cfRule type="duplicateValues" dxfId="69" priority="337"/>
    <cfRule type="duplicateValues" dxfId="68" priority="338"/>
    <cfRule type="duplicateValues" dxfId="67" priority="339"/>
    <cfRule type="duplicateValues" dxfId="66" priority="340"/>
  </conditionalFormatting>
  <conditionalFormatting sqref="B53:B55">
    <cfRule type="duplicateValues" dxfId="65" priority="341"/>
  </conditionalFormatting>
  <conditionalFormatting sqref="B56">
    <cfRule type="duplicateValues" dxfId="64" priority="342"/>
  </conditionalFormatting>
  <conditionalFormatting sqref="B56">
    <cfRule type="duplicateValues" dxfId="63" priority="343"/>
    <cfRule type="duplicateValues" dxfId="62" priority="344"/>
  </conditionalFormatting>
  <conditionalFormatting sqref="B56">
    <cfRule type="duplicateValues" dxfId="61" priority="345"/>
    <cfRule type="duplicateValues" dxfId="60" priority="346"/>
    <cfRule type="duplicateValues" dxfId="59" priority="347"/>
    <cfRule type="duplicateValues" dxfId="58" priority="348"/>
    <cfRule type="duplicateValues" dxfId="57" priority="349"/>
    <cfRule type="duplicateValues" dxfId="56" priority="350"/>
  </conditionalFormatting>
  <conditionalFormatting sqref="E50:E52">
    <cfRule type="duplicateValues" dxfId="55" priority="35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1">
        <v>384</v>
      </c>
      <c r="B268" s="121" t="s">
        <v>2506</v>
      </c>
      <c r="C268" s="121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2492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2487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2488</v>
      </c>
      <c r="D27" s="67" t="s">
        <v>2489</v>
      </c>
    </row>
    <row r="28" spans="1:4" ht="15.75" x14ac:dyDescent="0.25">
      <c r="A28" s="54">
        <v>335756603</v>
      </c>
      <c r="B28" s="54">
        <v>822</v>
      </c>
      <c r="C28" s="67" t="s">
        <v>2488</v>
      </c>
      <c r="D28" s="67" t="s">
        <v>2489</v>
      </c>
    </row>
    <row r="29" spans="1:4" ht="15.75" x14ac:dyDescent="0.25">
      <c r="A29" s="54">
        <v>335756614</v>
      </c>
      <c r="B29" s="54">
        <v>137</v>
      </c>
      <c r="C29" s="67" t="s">
        <v>2488</v>
      </c>
      <c r="D29" s="67" t="s">
        <v>2489</v>
      </c>
    </row>
    <row r="30" spans="1:4" ht="15.75" x14ac:dyDescent="0.25">
      <c r="A30" s="54">
        <v>335756621</v>
      </c>
      <c r="B30" s="54">
        <v>175</v>
      </c>
      <c r="C30" s="67" t="s">
        <v>2488</v>
      </c>
      <c r="D30" s="67" t="s">
        <v>2489</v>
      </c>
    </row>
    <row r="31" spans="1:4" ht="15.75" x14ac:dyDescent="0.25">
      <c r="A31" s="54">
        <v>335756627</v>
      </c>
      <c r="B31" s="54">
        <v>378</v>
      </c>
      <c r="C31" s="67" t="s">
        <v>2488</v>
      </c>
      <c r="D31" s="67" t="s">
        <v>2489</v>
      </c>
    </row>
    <row r="32" spans="1:4" s="68" customFormat="1" ht="15.75" x14ac:dyDescent="0.25">
      <c r="A32" s="54">
        <v>335757579</v>
      </c>
      <c r="B32" s="54">
        <v>801</v>
      </c>
      <c r="C32" s="67" t="s">
        <v>2488</v>
      </c>
      <c r="D32" s="67" t="s">
        <v>2489</v>
      </c>
    </row>
    <row r="33" spans="1:4" s="68" customFormat="1" ht="15.75" x14ac:dyDescent="0.25">
      <c r="A33" s="54">
        <v>335757580</v>
      </c>
      <c r="B33" s="54">
        <v>642</v>
      </c>
      <c r="C33" s="67" t="s">
        <v>2488</v>
      </c>
      <c r="D33" s="67" t="s">
        <v>2489</v>
      </c>
    </row>
    <row r="34" spans="1:4" s="68" customFormat="1" ht="15.75" x14ac:dyDescent="0.25">
      <c r="A34" s="54">
        <v>335757581</v>
      </c>
      <c r="B34" s="54">
        <v>438</v>
      </c>
      <c r="C34" s="67" t="s">
        <v>2488</v>
      </c>
      <c r="D34" s="67" t="s">
        <v>2489</v>
      </c>
    </row>
    <row r="35" spans="1:4" s="68" customFormat="1" ht="15.75" x14ac:dyDescent="0.25">
      <c r="A35" s="54">
        <v>335757582</v>
      </c>
      <c r="B35" s="54">
        <v>461</v>
      </c>
      <c r="C35" s="67" t="s">
        <v>2488</v>
      </c>
      <c r="D35" s="67" t="s">
        <v>2489</v>
      </c>
    </row>
    <row r="36" spans="1:4" s="68" customFormat="1" ht="15.75" x14ac:dyDescent="0.25">
      <c r="A36" s="54">
        <v>335757584</v>
      </c>
      <c r="B36" s="54">
        <v>568</v>
      </c>
      <c r="C36" s="67" t="s">
        <v>2488</v>
      </c>
      <c r="D36" s="67" t="s">
        <v>2489</v>
      </c>
    </row>
    <row r="37" spans="1:4" s="68" customFormat="1" ht="15.75" x14ac:dyDescent="0.25">
      <c r="A37" s="54">
        <v>335757585</v>
      </c>
      <c r="B37" s="54">
        <v>552</v>
      </c>
      <c r="C37" s="67" t="s">
        <v>2488</v>
      </c>
      <c r="D37" s="67" t="s">
        <v>2489</v>
      </c>
    </row>
    <row r="38" spans="1:4" s="68" customFormat="1" ht="15.75" x14ac:dyDescent="0.25">
      <c r="A38" s="54">
        <v>335757586</v>
      </c>
      <c r="B38" s="54">
        <v>495</v>
      </c>
      <c r="C38" s="67" t="s">
        <v>2488</v>
      </c>
      <c r="D38" s="67" t="s">
        <v>2489</v>
      </c>
    </row>
    <row r="39" spans="1:4" s="70" customFormat="1" ht="15.75" x14ac:dyDescent="0.25">
      <c r="A39" s="54">
        <v>335757587</v>
      </c>
      <c r="B39" s="54">
        <v>396</v>
      </c>
      <c r="C39" s="67" t="s">
        <v>2488</v>
      </c>
      <c r="D39" s="67" t="s">
        <v>2489</v>
      </c>
    </row>
    <row r="40" spans="1:4" s="70" customFormat="1" ht="15.75" x14ac:dyDescent="0.25">
      <c r="A40" s="54">
        <v>335757588</v>
      </c>
      <c r="B40" s="54">
        <v>703</v>
      </c>
      <c r="C40" s="67" t="s">
        <v>2488</v>
      </c>
      <c r="D40" s="67" t="s">
        <v>2489</v>
      </c>
    </row>
    <row r="41" spans="1:4" s="70" customFormat="1" ht="15.75" x14ac:dyDescent="0.25">
      <c r="A41" s="54">
        <v>335757589</v>
      </c>
      <c r="B41" s="54">
        <v>136</v>
      </c>
      <c r="C41" s="67" t="s">
        <v>2488</v>
      </c>
      <c r="D41" s="67" t="s">
        <v>2489</v>
      </c>
    </row>
    <row r="42" spans="1:4" s="70" customFormat="1" ht="15.75" x14ac:dyDescent="0.25">
      <c r="A42" s="54">
        <v>335757538</v>
      </c>
      <c r="B42" s="54">
        <v>954</v>
      </c>
      <c r="C42" s="67" t="s">
        <v>2488</v>
      </c>
      <c r="D42" s="67" t="s">
        <v>2489</v>
      </c>
    </row>
    <row r="43" spans="1:4" s="70" customFormat="1" ht="15.75" x14ac:dyDescent="0.25">
      <c r="A43" s="54">
        <v>335757569</v>
      </c>
      <c r="B43" s="54">
        <v>276</v>
      </c>
      <c r="C43" s="67" t="s">
        <v>2488</v>
      </c>
      <c r="D43" s="67" t="s">
        <v>2489</v>
      </c>
    </row>
    <row r="44" spans="1:4" s="70" customFormat="1" ht="15.75" x14ac:dyDescent="0.25">
      <c r="A44" s="54">
        <v>335757542</v>
      </c>
      <c r="B44" s="54">
        <v>98</v>
      </c>
      <c r="C44" s="67" t="s">
        <v>2488</v>
      </c>
      <c r="D44" s="67" t="s">
        <v>2489</v>
      </c>
    </row>
    <row r="45" spans="1:4" s="70" customFormat="1" ht="15.75" x14ac:dyDescent="0.25">
      <c r="A45" s="54">
        <v>335757555</v>
      </c>
      <c r="B45" s="54">
        <v>85</v>
      </c>
      <c r="C45" s="67" t="s">
        <v>2488</v>
      </c>
      <c r="D45" s="67" t="s">
        <v>2489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62.5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61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61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67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2493</v>
      </c>
      <c r="C407" s="113" t="s">
        <v>2494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2021-01-20T10:41:35Z</dcterms:modified>
</cp:coreProperties>
</file>