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6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20" i="1"/>
  <c r="A121" i="1"/>
  <c r="A122" i="1"/>
  <c r="A123" i="1"/>
  <c r="A124" i="1"/>
  <c r="A125" i="1"/>
  <c r="A126" i="1"/>
  <c r="A127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119" i="1"/>
  <c r="A118" i="1"/>
  <c r="A117" i="1"/>
  <c r="A95" i="1"/>
  <c r="A94" i="1"/>
  <c r="A93" i="1"/>
  <c r="A90" i="1"/>
  <c r="A87" i="1"/>
  <c r="A86" i="1"/>
  <c r="A85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4" i="1"/>
  <c r="G84" i="1"/>
  <c r="H84" i="1"/>
  <c r="I84" i="1"/>
  <c r="J84" i="1"/>
  <c r="K84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2" i="1"/>
  <c r="A91" i="1"/>
  <c r="A89" i="1"/>
  <c r="A88" i="1"/>
  <c r="A84" i="1"/>
  <c r="F82" i="1" l="1"/>
  <c r="G82" i="1"/>
  <c r="H82" i="1"/>
  <c r="I82" i="1"/>
  <c r="J82" i="1"/>
  <c r="K82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2" i="1"/>
  <c r="A79" i="1"/>
  <c r="A78" i="1"/>
  <c r="A77" i="1"/>
  <c r="A70" i="1"/>
  <c r="A69" i="1"/>
  <c r="A68" i="1"/>
  <c r="A67" i="1"/>
  <c r="F83" i="1"/>
  <c r="G83" i="1"/>
  <c r="H83" i="1"/>
  <c r="I83" i="1"/>
  <c r="J83" i="1"/>
  <c r="K83" i="1"/>
  <c r="F81" i="1"/>
  <c r="G81" i="1"/>
  <c r="H81" i="1"/>
  <c r="I81" i="1"/>
  <c r="J81" i="1"/>
  <c r="K81" i="1"/>
  <c r="F80" i="1"/>
  <c r="G80" i="1"/>
  <c r="H80" i="1"/>
  <c r="I80" i="1"/>
  <c r="J80" i="1"/>
  <c r="K80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6" i="1"/>
  <c r="G66" i="1"/>
  <c r="H66" i="1"/>
  <c r="I66" i="1"/>
  <c r="J66" i="1"/>
  <c r="K66" i="1"/>
  <c r="A83" i="1"/>
  <c r="A81" i="1"/>
  <c r="A80" i="1"/>
  <c r="A76" i="1"/>
  <c r="A75" i="1"/>
  <c r="A74" i="1"/>
  <c r="A73" i="1"/>
  <c r="A72" i="1"/>
  <c r="A71" i="1"/>
  <c r="A66" i="1"/>
  <c r="F64" i="1" l="1"/>
  <c r="G64" i="1"/>
  <c r="H64" i="1"/>
  <c r="I64" i="1"/>
  <c r="J64" i="1"/>
  <c r="K64" i="1"/>
  <c r="F65" i="1"/>
  <c r="G65" i="1"/>
  <c r="H65" i="1"/>
  <c r="I65" i="1"/>
  <c r="J65" i="1"/>
  <c r="K65" i="1"/>
  <c r="A64" i="1"/>
  <c r="A65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29" i="1" l="1"/>
  <c r="F24" i="1"/>
  <c r="G24" i="1"/>
  <c r="H24" i="1"/>
  <c r="I24" i="1"/>
  <c r="J24" i="1"/>
  <c r="K24" i="1"/>
  <c r="F31" i="1"/>
  <c r="G31" i="1"/>
  <c r="H31" i="1"/>
  <c r="I31" i="1"/>
  <c r="J31" i="1"/>
  <c r="K31" i="1"/>
  <c r="F30" i="1"/>
  <c r="G30" i="1"/>
  <c r="H30" i="1"/>
  <c r="I30" i="1"/>
  <c r="J30" i="1"/>
  <c r="K30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 l="1"/>
  <c r="G17" i="1"/>
  <c r="H17" i="1"/>
  <c r="I17" i="1"/>
  <c r="J17" i="1"/>
  <c r="K17" i="1"/>
  <c r="A16" i="1" l="1"/>
  <c r="F16" i="1"/>
  <c r="G16" i="1"/>
  <c r="H16" i="1"/>
  <c r="I16" i="1"/>
  <c r="J16" i="1"/>
  <c r="K16" i="1"/>
  <c r="A17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5" i="1"/>
  <c r="A14" i="1"/>
  <c r="A13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<sst xmlns="http://schemas.openxmlformats.org/spreadsheetml/2006/main" count="13547" uniqueCount="2628">
  <si>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</si>
  <si>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</si>
  <si>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</si>
  <si>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</si>
  <si>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</si>
  <si>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</si>
  <si>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</si>
  <si>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</si>
  <si>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</si>
  <si>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</si>
  <si>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</si>
  <si>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</si>
  <si>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</si>
  <si>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</si>
  <si>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</si>
  <si>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</si>
  <si>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</si>
  <si>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</si>
  <si>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</si>
  <si>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</si>
  <si>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</si>
  <si>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</si>
  <si>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</si>
  <si>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</si>
  <si>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</si>
  <si>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</si>
  <si>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</si>
  <si>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</si>
  <si>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</si>
  <si>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</si>
  <si>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</si>
  <si>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</si>
  <si>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</si>
  <si>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</si>
  <si>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</si>
  <si>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</si>
  <si>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</si>
  <si>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</si>
  <si>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</si>
  <si>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</si>
  <si>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</si>
  <si>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</si>
  <si>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</si>
  <si>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</si>
  <si>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</si>
  <si>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</si>
  <si>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</si>
  <si>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</si>
  <si>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</si>
  <si>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</si>
  <si>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</si>
  <si>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</si>
  <si>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</si>
  <si>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</si>
  <si>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</si>
  <si>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</si>
  <si>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</si>
  <si>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</si>
  <si>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</si>
  <si>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</si>
  <si>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</si>
  <si>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</si>
  <si>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</si>
  <si>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</si>
  <si>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</si>
  <si>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</si>
  <si>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</si>
  <si>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</si>
  <si>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</si>
  <si>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</si>
  <si>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</si>
  <si>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</si>
  <si>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</si>
  <si>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</si>
  <si>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</si>
  <si>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</si>
  <si>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</si>
  <si>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</si>
  <si>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</si>
  <si>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</si>
  <si>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</si>
  <si>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</si>
  <si>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</si>
  <si>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</si>
  <si>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</si>
  <si>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</si>
  <si>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</si>
  <si>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</si>
  <si>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</si>
  <si>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</si>
  <si>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</si>
  <si>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</si>
  <si>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</si>
  <si>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</si>
  <si>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</si>
  <si>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</si>
  <si>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</si>
  <si>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</si>
  <si>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</si>
  <si>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</si>
  <si>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</si>
  <si>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</si>
  <si>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</si>
  <si>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</si>
  <si>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</si>
  <si>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</si>
  <si>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</si>
  <si>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</si>
  <si>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</si>
  <si>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</si>
  <si>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</si>
  <si>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</si>
  <si>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</si>
  <si>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</si>
  <si>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</si>
  <si>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</si>
  <si>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</si>
  <si>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</si>
  <si>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</si>
  <si>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</si>
  <si>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</si>
  <si>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</si>
  <si>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</si>
  <si>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</si>
  <si>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</si>
  <si>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</si>
  <si>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</si>
  <si>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</si>
  <si>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</si>
  <si>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</si>
  <si>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</si>
  <si>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</si>
  <si>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</si>
  <si>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</si>
  <si>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</si>
  <si>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</si>
  <si>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</si>
  <si>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</si>
  <si>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</si>
  <si>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</si>
  <si>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</si>
  <si>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</si>
  <si>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</si>
  <si>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</si>
  <si>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</si>
  <si>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</si>
  <si>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</si>
  <si>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</si>
  <si>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</si>
  <si>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</si>
  <si>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</si>
  <si>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</si>
  <si>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</si>
  <si>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</si>
  <si>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</si>
  <si>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</si>
  <si>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</si>
  <si>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</si>
  <si>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</si>
  <si>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</si>
  <si>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</si>
  <si>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</si>
  <si>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</si>
  <si>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</si>
  <si>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</si>
  <si>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</si>
  <si>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</si>
  <si>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</si>
  <si>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</si>
  <si>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</si>
  <si>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</si>
  <si>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</si>
  <si>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</si>
  <si>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</si>
  <si>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</si>
  <si>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</si>
  <si>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</si>
  <si>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</si>
  <si>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</si>
  <si>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</si>
  <si>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</si>
  <si>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</si>
  <si>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</si>
  <si>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</si>
  <si>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</si>
  <si>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</si>
  <si>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</si>
  <si>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</si>
  <si>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</si>
  <si>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</si>
  <si>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</si>
  <si>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</si>
  <si>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</si>
  <si>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</si>
  <si>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</si>
  <si>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</si>
  <si>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</si>
  <si>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</si>
  <si>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</si>
  <si>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</si>
  <si>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</si>
  <si>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</si>
  <si>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</si>
  <si>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</si>
  <si>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</si>
  <si>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</si>
  <si>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</si>
  <si>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</si>
  <si>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</si>
  <si>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</si>
  <si>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</si>
  <si>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</si>
  <si>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</si>
  <si>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</si>
  <si>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</si>
  <si>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</si>
  <si>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</si>
  <si>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</si>
  <si>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</si>
  <si>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</si>
  <si>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</si>
  <si>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</si>
  <si>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</si>
  <si>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</si>
  <si>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</si>
  <si>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</si>
  <si>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</si>
  <si>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</si>
  <si>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</si>
  <si>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</si>
  <si>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</si>
  <si>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</si>
  <si>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</si>
  <si>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</si>
  <si>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</si>
  <si>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</si>
  <si>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</si>
  <si>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</si>
  <si>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</si>
  <si>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</si>
  <si>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</si>
  <si>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</si>
  <si>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</si>
  <si>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</si>
  <si>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</si>
  <si>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</si>
  <si>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</si>
  <si>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</si>
  <si>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</si>
  <si>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</si>
  <si>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</si>
  <si>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</si>
  <si>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</si>
  <si>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</si>
  <si>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</si>
  <si>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</si>
  <si>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</si>
  <si>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</si>
  <si>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</si>
  <si>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</si>
  <si>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</si>
  <si>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</si>
  <si>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</si>
  <si>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</si>
  <si>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</si>
  <si>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</si>
  <si>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</si>
  <si>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</si>
  <si>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</si>
  <si>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</si>
  <si>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</si>
  <si>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</si>
  <si>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</si>
  <si>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</si>
  <si>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</si>
  <si>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</si>
  <si>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</si>
  <si>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</si>
  <si>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</si>
  <si>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</si>
  <si>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</si>
  <si>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</si>
  <si>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</si>
  <si>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</si>
  <si>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</si>
  <si>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</si>
  <si>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</si>
  <si>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</si>
  <si>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</si>
  <si>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</si>
  <si>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</si>
  <si>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</si>
  <si>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</si>
  <si>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</si>
  <si>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</si>
  <si>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</si>
  <si>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</si>
  <si>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</si>
  <si>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</si>
  <si>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</si>
  <si>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</si>
  <si>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</si>
  <si>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</si>
  <si>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</si>
  <si>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</si>
  <si>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</si>
  <si>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</si>
  <si>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</si>
  <si>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</si>
  <si>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</si>
  <si>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</si>
  <si>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</si>
  <si>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</si>
  <si>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</si>
  <si>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</si>
  <si>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</si>
  <si>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</si>
  <si>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</si>
  <si>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</si>
  <si>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</si>
  <si>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</si>
  <si>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</si>
  <si>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</si>
  <si>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</si>
  <si>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</si>
  <si>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</si>
  <si>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</si>
  <si>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</si>
  <si>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</si>
  <si>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</si>
  <si>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</si>
  <si>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</si>
  <si>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</si>
  <si>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</si>
  <si>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</si>
  <si>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</si>
  <si>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</si>
  <si>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</si>
  <si>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</si>
  <si>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</si>
  <si>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</si>
  <si>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</si>
  <si>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</si>
  <si>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</si>
  <si>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</si>
  <si>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</si>
  <si>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</si>
  <si>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</si>
  <si>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</si>
  <si>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</si>
  <si>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</si>
  <si>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</si>
  <si>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</si>
  <si>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</si>
  <si>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</si>
  <si>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</si>
  <si>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</si>
  <si>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</si>
  <si>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</si>
  <si>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</si>
  <si>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</si>
  <si>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</si>
  <si>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</si>
  <si>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</si>
  <si>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</si>
  <si>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</si>
  <si>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</si>
  <si>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</si>
  <si>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</si>
  <si>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</si>
  <si>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</si>
  <si>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</si>
  <si>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</si>
  <si>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</si>
  <si>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</si>
  <si>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</si>
  <si>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</si>
  <si>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</si>
  <si>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</si>
  <si>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</si>
  <si>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</si>
  <si>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</si>
  <si>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</si>
  <si>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</si>
  <si>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</si>
  <si>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</si>
  <si>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</si>
  <si>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</si>
  <si>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</si>
  <si>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</si>
  <si>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</si>
  <si>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</si>
  <si>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</si>
  <si>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</si>
  <si>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</si>
  <si>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</si>
  <si>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</si>
  <si>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</si>
  <si>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</si>
  <si>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</si>
  <si>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</si>
  <si>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</si>
  <si>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</si>
  <si>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</si>
  <si>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</si>
  <si>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</si>
  <si>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</si>
  <si>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</si>
  <si>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</si>
  <si>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</si>
  <si>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</si>
  <si>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</si>
  <si>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</si>
  <si>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</si>
  <si>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</si>
  <si>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</si>
  <si>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</si>
  <si>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</si>
  <si>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</si>
  <si>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</si>
  <si>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</si>
  <si>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</si>
  <si>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</si>
  <si>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</si>
  <si>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</si>
  <si>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</si>
  <si>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</si>
  <si>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</si>
  <si>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</si>
  <si>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</si>
  <si>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</si>
  <si>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</si>
  <si>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</si>
  <si>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</si>
  <si>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</si>
  <si>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</si>
  <si>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</si>
  <si>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</si>
  <si>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</si>
  <si>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</si>
  <si>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</si>
  <si>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</si>
  <si>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</si>
  <si>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</si>
  <si>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</si>
  <si>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</si>
  <si>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</si>
  <si>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</si>
  <si>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</si>
  <si>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</si>
  <si>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</si>
  <si>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</si>
  <si>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</si>
  <si>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</si>
  <si>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</si>
  <si>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</si>
  <si>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</si>
  <si>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</si>
  <si>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</si>
  <si>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</si>
  <si>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</si>
  <si>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</si>
  <si>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</si>
  <si>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</si>
  <si>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</si>
  <si>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</si>
  <si>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</si>
  <si>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</si>
  <si>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</si>
  <si>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</si>
  <si>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</si>
  <si>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</si>
  <si>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</si>
  <si>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</si>
  <si>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</si>
  <si>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</si>
  <si>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</si>
  <si>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</si>
  <si>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</si>
  <si>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</si>
  <si>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</si>
  <si>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</si>
  <si>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</si>
  <si>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</si>
  <si>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</si>
  <si>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</si>
  <si>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</si>
  <si>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</si>
  <si>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</si>
  <si>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</si>
  <si>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</si>
  <si>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</si>
  <si>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</si>
  <si>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</si>
  <si>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</si>
  <si>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</si>
  <si>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</si>
  <si>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</si>
  <si>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</si>
  <si>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</si>
  <si>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</si>
  <si>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</si>
  <si>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</si>
  <si>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</si>
  <si>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</si>
  <si>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</si>
  <si>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</si>
  <si>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</si>
  <si>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</si>
  <si>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</si>
  <si>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</si>
  <si>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</si>
  <si>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</si>
  <si>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</si>
  <si>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</si>
  <si>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</si>
  <si>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</si>
  <si>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</si>
  <si>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</si>
  <si>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</si>
  <si>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</si>
  <si>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</si>
  <si>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</si>
  <si>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</si>
  <si>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</si>
  <si>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</si>
  <si>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</si>
  <si>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</si>
  <si>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</si>
  <si>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</si>
  <si>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</si>
  <si>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</si>
  <si>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</si>
  <si>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</si>
  <si>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</si>
  <si>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</si>
  <si>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</si>
  <si>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</si>
  <si>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</si>
  <si>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</si>
  <si>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</si>
  <si>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</si>
  <si>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</si>
  <si>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</si>
  <si>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</si>
  <si>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</si>
  <si>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</si>
  <si>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</si>
  <si>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</si>
  <si>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</si>
  <si>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</si>
  <si>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</si>
  <si>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</si>
  <si>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</si>
  <si>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</si>
  <si>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</si>
  <si>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</si>
  <si>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</si>
  <si>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</si>
  <si>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</si>
  <si>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</si>
  <si>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</si>
  <si>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</si>
  <si>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</si>
  <si>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</si>
  <si>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</si>
  <si>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</si>
  <si>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</si>
  <si>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</si>
  <si>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</si>
  <si>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</si>
  <si>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</si>
  <si>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</si>
  <si>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</si>
  <si>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</si>
  <si>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</si>
  <si>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</si>
  <si>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</si>
  <si>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</si>
  <si>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</si>
  <si>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</si>
  <si>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</si>
  <si>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</si>
  <si>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</si>
  <si>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</si>
  <si>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</si>
  <si>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</si>
  <si>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</si>
  <si>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</si>
  <si>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</si>
  <si>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</si>
  <si>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</si>
  <si>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</si>
  <si>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</si>
  <si>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</si>
  <si>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</si>
  <si>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</si>
  <si>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</si>
  <si>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</si>
  <si>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</si>
  <si>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</si>
  <si>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</si>
  <si>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</si>
  <si>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</si>
  <si>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</si>
  <si>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</si>
  <si>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</si>
  <si>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</si>
  <si>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</si>
  <si>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</si>
  <si>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</si>
  <si>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</si>
  <si>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</si>
  <si>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</si>
  <si>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</si>
  <si>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</si>
  <si>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</si>
  <si>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</si>
  <si>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</si>
  <si>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</si>
  <si>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</si>
  <si>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</si>
  <si>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</si>
  <si>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</si>
  <si>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</si>
  <si>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</si>
  <si>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</si>
  <si>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</si>
  <si>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</si>
  <si>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</si>
  <si>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</si>
  <si>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</si>
  <si>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</si>
  <si>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</si>
  <si>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</si>
  <si>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</si>
  <si>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</si>
  <si>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</si>
  <si>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</si>
  <si>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</si>
  <si>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</si>
  <si>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</si>
  <si>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</si>
  <si>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</si>
  <si>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</si>
  <si>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</si>
  <si>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</si>
  <si>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</si>
  <si>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</si>
  <si>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</si>
  <si>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</si>
  <si>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</si>
  <si>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</si>
  <si>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</si>
  <si>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</si>
  <si>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</si>
  <si>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</si>
  <si>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</si>
  <si>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</si>
  <si>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</si>
  <si>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</si>
  <si>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</si>
  <si>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</si>
  <si>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</si>
  <si>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</si>
  <si>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</si>
  <si>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</si>
  <si>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</si>
  <si>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</si>
  <si>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</si>
  <si>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</si>
  <si>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</si>
  <si>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</si>
  <si>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</si>
  <si>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</si>
  <si>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</si>
  <si>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</si>
  <si>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</si>
  <si>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</si>
  <si>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</si>
  <si>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</si>
  <si>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</si>
  <si>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</si>
  <si>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</si>
  <si>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</si>
  <si>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</si>
  <si>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</si>
  <si>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</si>
  <si>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</si>
  <si>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</si>
  <si>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</si>
  <si>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</si>
  <si>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</si>
  <si>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</si>
  <si>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</si>
  <si>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</si>
  <si>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</si>
  <si>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</si>
  <si>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</si>
  <si>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</si>
  <si>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</si>
  <si>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</si>
  <si>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</si>
  <si>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</si>
  <si>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</si>
  <si>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</si>
  <si>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</si>
  <si>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</si>
  <si>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</si>
  <si>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</si>
  <si>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</si>
  <si>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</si>
  <si>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</si>
  <si>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</si>
  <si>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</si>
  <si>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</si>
  <si>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</si>
  <si>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</si>
  <si>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</si>
  <si>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</si>
  <si>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</si>
  <si>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</si>
  <si>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</si>
  <si>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</si>
  <si>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</si>
  <si>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</si>
  <si>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</si>
  <si>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</si>
  <si>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</si>
  <si>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</si>
  <si>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</si>
  <si>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</si>
  <si>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</si>
  <si>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</si>
  <si>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</si>
  <si>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</si>
  <si>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</si>
  <si>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</si>
  <si>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</si>
  <si>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</si>
  <si>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</si>
  <si>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</si>
  <si>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</si>
  <si>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</si>
  <si>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</si>
  <si>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</si>
  <si>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</si>
  <si>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</si>
  <si>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</si>
  <si>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</si>
  <si>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</si>
  <si>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</si>
  <si>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</si>
  <si>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</si>
  <si>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</si>
  <si>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</si>
  <si>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</si>
  <si>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</si>
  <si>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</si>
  <si>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</si>
  <si>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</si>
  <si>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</si>
  <si>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</si>
  <si>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</si>
  <si>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</si>
  <si>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</si>
  <si>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</si>
  <si>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</si>
  <si>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</si>
  <si>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</si>
  <si>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</si>
  <si>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</si>
  <si>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</si>
  <si>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</si>
  <si>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</si>
  <si>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</si>
  <si>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</si>
  <si>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</si>
  <si>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</si>
  <si>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</si>
  <si>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</si>
  <si>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</si>
  <si>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</si>
  <si>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</si>
  <si>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</si>
  <si>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</si>
  <si>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</si>
  <si>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</si>
  <si>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</si>
  <si>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</si>
  <si>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</si>
  <si>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</si>
  <si>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</si>
  <si>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</si>
  <si>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</si>
  <si>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</si>
  <si>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</si>
  <si>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</si>
  <si>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</si>
  <si>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</si>
  <si>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</si>
  <si>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</si>
  <si>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</si>
  <si>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</si>
  <si>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</si>
  <si>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</si>
  <si>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</si>
  <si>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</si>
  <si>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</si>
  <si>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</si>
  <si>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</si>
  <si>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</si>
  <si>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</si>
  <si>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</si>
  <si>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</si>
  <si>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</si>
  <si>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</si>
  <si>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</si>
  <si>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</si>
  <si>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</si>
  <si>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</si>
  <si>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</si>
  <si>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</si>
  <si>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</si>
  <si>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</si>
  <si>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</si>
  <si>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</si>
  <si>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</si>
  <si>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</si>
  <si>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</si>
  <si>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</si>
  <si>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</si>
  <si>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</si>
  <si>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</si>
  <si>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</si>
  <si>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</si>
  <si>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</si>
  <si>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</si>
  <si>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</si>
  <si>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</si>
  <si>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</si>
  <si>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</si>
  <si>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</si>
  <si>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</si>
  <si>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</si>
  <si>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</si>
  <si>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</si>
  <si>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</si>
  <si>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</si>
  <si>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</si>
  <si>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</si>
  <si>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</si>
  <si>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</si>
  <si>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</si>
  <si>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</si>
  <si>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</si>
  <si>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</si>
  <si>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</si>
  <si>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</si>
  <si>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</si>
  <si>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</si>
  <si>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</si>
  <si>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</si>
  <si>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</si>
  <si>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</si>
  <si>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</si>
  <si>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</si>
  <si>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</si>
  <si>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</si>
  <si>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</si>
  <si>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</si>
  <si>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</si>
  <si>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</si>
  <si>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</si>
  <si>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</si>
  <si>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</si>
  <si>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</si>
  <si>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</si>
  <si>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</si>
  <si>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</si>
  <si>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</si>
  <si>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</si>
  <si>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</si>
  <si>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</si>
  <si>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</si>
  <si>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</si>
  <si>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</si>
  <si>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</si>
  <si>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</si>
  <si>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</si>
  <si>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</si>
  <si>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</si>
  <si>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</si>
  <si>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</si>
  <si>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</si>
  <si>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</si>
  <si>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</si>
  <si>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</si>
  <si>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</si>
  <si>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</si>
  <si>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</si>
  <si>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</si>
  <si>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</si>
  <si>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</si>
  <si>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</si>
  <si>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</si>
  <si>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</si>
  <si>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</si>
  <si>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</si>
  <si>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</si>
  <si>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</si>
  <si>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</si>
  <si>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</si>
  <si>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</si>
  <si>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</si>
  <si>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</si>
  <si>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</si>
  <si>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</si>
  <si>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</si>
  <si>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</si>
  <si>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</si>
  <si>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</si>
  <si>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</si>
  <si>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</si>
  <si>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</si>
  <si>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</si>
  <si>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</si>
  <si>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</si>
  <si>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</si>
  <si>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</si>
  <si>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</si>
  <si>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</si>
  <si>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</si>
  <si>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</si>
  <si>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</si>
  <si>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</si>
  <si>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</si>
  <si>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</si>
  <si>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</si>
  <si>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</si>
  <si>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</si>
  <si>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</si>
  <si>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</si>
  <si>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</si>
  <si>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</si>
  <si>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</si>
  <si>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</si>
  <si>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</si>
  <si>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</si>
  <si>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</si>
  <si>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</si>
  <si>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</si>
  <si>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</si>
  <si>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</si>
  <si>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</si>
  <si>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</si>
  <si>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</si>
  <si>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</si>
  <si>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</si>
  <si>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</si>
  <si>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</si>
  <si>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</si>
  <si>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</si>
  <si>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</si>
  <si>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</si>
  <si>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</si>
  <si>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</si>
  <si>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</si>
  <si>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</si>
  <si>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</si>
  <si>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</si>
  <si>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</si>
  <si>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</si>
  <si>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</si>
  <si>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</si>
  <si>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</si>
  <si>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</si>
  <si>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</si>
  <si>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</si>
  <si>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</si>
  <si>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</si>
  <si>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</si>
  <si>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</si>
  <si>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</si>
  <si>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</si>
  <si>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</si>
  <si>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</si>
  <si>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</si>
  <si>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</si>
  <si>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</si>
  <si>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</si>
  <si>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</si>
  <si>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</si>
  <si>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</si>
  <si>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</si>
  <si>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</si>
  <si>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</si>
  <si>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</si>
  <si>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</si>
  <si>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</si>
  <si>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</si>
  <si>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</si>
  <si>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</si>
  <si>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</si>
  <si>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</si>
  <si>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</si>
  <si>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</si>
  <si>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</si>
  <si>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</si>
  <si>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</si>
  <si>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</si>
  <si>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</si>
  <si>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</si>
  <si>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</si>
  <si>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</si>
  <si>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</si>
  <si>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</si>
  <si>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</si>
  <si>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</si>
  <si>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</si>
  <si>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</si>
  <si>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</si>
  <si>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</si>
  <si>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</si>
  <si>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</si>
  <si>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</si>
  <si>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</si>
  <si>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</si>
  <si>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</si>
  <si>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</si>
  <si>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</si>
  <si>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</si>
  <si>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</si>
  <si>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</si>
  <si>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</si>
  <si>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</si>
  <si>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</si>
  <si>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</si>
  <si>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</si>
  <si>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</si>
  <si>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</si>
  <si>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</si>
  <si>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</si>
  <si>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</si>
  <si>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</si>
  <si>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</si>
  <si>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</si>
  <si>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</si>
  <si>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</si>
  <si>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</si>
  <si>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</si>
  <si>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</si>
  <si>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</si>
  <si>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</si>
  <si>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</si>
  <si>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</si>
  <si>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</si>
  <si>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</si>
  <si>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</si>
  <si>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</si>
  <si>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</si>
  <si>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</si>
  <si>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</si>
  <si>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</si>
  <si>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</si>
  <si>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</si>
  <si>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</si>
  <si>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</si>
  <si>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</si>
  <si>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</si>
  <si>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</si>
  <si>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</si>
  <si>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</si>
  <si>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</si>
  <si>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</si>
  <si>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</si>
  <si>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</si>
  <si>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</si>
  <si>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</si>
  <si>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</si>
  <si>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</si>
  <si>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</si>
  <si>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</si>
  <si>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</si>
  <si>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</si>
  <si>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</si>
  <si>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</si>
  <si>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</si>
  <si>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</si>
  <si>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</si>
  <si>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</si>
  <si>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</si>
  <si>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</si>
  <si>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</si>
  <si>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</si>
  <si>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</si>
  <si>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</si>
  <si>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</si>
  <si>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</si>
  <si>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</si>
  <si>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</si>
  <si>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</si>
  <si>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</si>
  <si>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</si>
  <si>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</si>
  <si>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</si>
  <si>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</si>
  <si>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</si>
  <si>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</si>
  <si>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</si>
  <si>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</si>
  <si>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</si>
  <si>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</si>
  <si>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</si>
  <si>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</si>
  <si>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</si>
  <si>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</si>
  <si>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</si>
  <si>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</si>
  <si>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</si>
  <si>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</si>
  <si>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</si>
  <si>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</si>
  <si>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</si>
  <si>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</si>
  <si>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</si>
  <si>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</si>
  <si>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</si>
  <si>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</si>
  <si>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</si>
  <si>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</si>
  <si>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</si>
  <si>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</si>
  <si>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</si>
  <si>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</si>
  <si>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</si>
  <si>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</si>
  <si>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</si>
  <si>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</si>
  <si>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</si>
  <si>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</si>
  <si>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</si>
  <si>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</si>
  <si>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</si>
  <si>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</si>
  <si>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</si>
  <si>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</si>
  <si>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</si>
  <si>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</si>
  <si>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</si>
  <si>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</si>
  <si>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</si>
  <si>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</si>
  <si>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</si>
  <si>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</si>
  <si>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</si>
  <si>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</si>
  <si>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</si>
  <si>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</si>
  <si>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</si>
  <si>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</si>
  <si>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</si>
  <si>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</si>
  <si>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</si>
  <si>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</si>
  <si>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</si>
  <si>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</si>
  <si>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</si>
  <si>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</si>
  <si>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</si>
  <si>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</si>
  <si>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</si>
  <si>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</si>
  <si>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</si>
  <si>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</si>
  <si>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</si>
  <si>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</si>
  <si>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</si>
  <si>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</si>
  <si>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</si>
  <si>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</si>
  <si>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</si>
  <si>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</si>
  <si>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</si>
  <si>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</si>
  <si>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</si>
  <si>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</si>
  <si>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</si>
  <si>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</si>
  <si>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</si>
  <si>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</si>
  <si>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</si>
  <si>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</si>
  <si>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</si>
  <si>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</si>
  <si>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</si>
  <si>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</si>
  <si>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</si>
  <si>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</si>
  <si>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</si>
  <si>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</si>
  <si>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</si>
  <si>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</si>
  <si>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</si>
  <si>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</si>
  <si>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</si>
  <si>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</si>
  <si>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</si>
  <si>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</si>
  <si>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</si>
  <si>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</si>
  <si>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</si>
  <si>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</si>
  <si>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</si>
  <si>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</si>
  <si>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</si>
  <si>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</si>
  <si>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</si>
  <si>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</si>
  <si>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</si>
  <si>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</si>
  <si>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</si>
  <si>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</si>
  <si>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</si>
  <si>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</si>
  <si>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</si>
  <si>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</si>
  <si>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</si>
  <si>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</si>
  <si>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</si>
  <si>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</si>
  <si>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</si>
  <si>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</si>
  <si>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</si>
  <si>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</si>
  <si>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</si>
  <si>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</si>
  <si>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</si>
  <si>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</si>
  <si>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</si>
  <si>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</si>
  <si>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</si>
  <si>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</si>
  <si>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</si>
  <si>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</si>
  <si>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</si>
  <si>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</si>
  <si>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</si>
  <si>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</si>
  <si>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</si>
  <si>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</si>
  <si>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</si>
  <si>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</si>
  <si>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</si>
  <si>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</si>
  <si>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</si>
  <si>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</si>
  <si>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</si>
  <si>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</si>
  <si>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</si>
  <si>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</si>
  <si>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</si>
  <si>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</si>
  <si>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</si>
  <si>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</si>
  <si>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</si>
  <si>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</si>
  <si>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</si>
  <si>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</si>
  <si>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</si>
  <si>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</si>
  <si>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</si>
  <si>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</si>
  <si>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</si>
  <si>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</si>
  <si>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</si>
  <si>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</si>
  <si>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</si>
  <si>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</si>
  <si>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</si>
  <si>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</si>
  <si>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</si>
  <si>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</si>
  <si>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</si>
  <si>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</si>
  <si>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</si>
  <si>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</si>
  <si>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</si>
  <si>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</si>
  <si>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</si>
  <si>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</si>
  <si>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</si>
  <si>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</si>
  <si>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</si>
  <si>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</si>
  <si>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</si>
  <si>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</si>
  <si>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</si>
  <si>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</si>
  <si>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</si>
  <si>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</si>
  <si>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</si>
  <si>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</si>
  <si>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</si>
  <si>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</si>
  <si>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</si>
  <si>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</si>
  <si>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</si>
  <si>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</si>
  <si>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</si>
  <si>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</si>
  <si>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</si>
  <si>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</si>
  <si>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</si>
  <si>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</si>
  <si>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</si>
  <si>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</si>
  <si>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</si>
  <si>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</si>
  <si>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</si>
  <si>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</si>
  <si>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</si>
  <si>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</si>
  <si>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</si>
  <si>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</si>
  <si>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</si>
  <si>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</si>
  <si>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</si>
  <si>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</si>
  <si>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</si>
  <si>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</si>
  <si>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</si>
  <si>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</si>
  <si>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</si>
  <si>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</si>
  <si>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</si>
  <si>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</si>
  <si>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</si>
  <si>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</si>
  <si>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</si>
  <si>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</si>
  <si>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</si>
  <si>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</si>
  <si>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</si>
  <si>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</si>
  <si>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</si>
  <si>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</si>
  <si>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</si>
  <si>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</si>
  <si>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</si>
  <si>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</si>
  <si>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</si>
  <si>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</si>
  <si>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</si>
  <si>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</si>
  <si>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</si>
  <si>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</si>
  <si>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</si>
  <si>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</si>
  <si>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</si>
  <si>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</si>
  <si>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</si>
  <si>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</si>
  <si>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</si>
  <si>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</si>
  <si>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</si>
  <si>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</si>
  <si>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</si>
  <si>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</si>
  <si>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</si>
  <si>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</si>
  <si>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</si>
  <si>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</si>
  <si>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</si>
  <si>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</si>
  <si>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</si>
  <si>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</si>
  <si>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</si>
  <si>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</si>
  <si>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</si>
  <si>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</si>
  <si>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</si>
  <si>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</si>
  <si>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</si>
  <si>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</si>
  <si>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</si>
  <si>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</si>
  <si>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</si>
  <si>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</si>
  <si>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</si>
  <si>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</si>
  <si>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</si>
  <si>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</si>
  <si>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</si>
  <si>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</si>
  <si>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</si>
  <si>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</si>
  <si>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</si>
  <si>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</si>
  <si>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</si>
  <si>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</si>
  <si>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</si>
  <si>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</si>
  <si>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</si>
  <si>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</si>
  <si>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</si>
  <si>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</si>
  <si>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</si>
  <si>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</si>
  <si>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</si>
  <si>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</si>
  <si>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</si>
  <si>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</si>
  <si>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</si>
  <si>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</si>
  <si>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</si>
  <si>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</si>
  <si>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</si>
  <si>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</si>
  <si>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</si>
  <si>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</si>
  <si>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</si>
  <si>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</si>
  <si>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</si>
  <si>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</si>
  <si>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</si>
  <si>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</si>
  <si>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</si>
  <si>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</si>
  <si>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</si>
  <si>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</si>
  <si>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</si>
  <si>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</si>
  <si>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</si>
  <si>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</si>
  <si>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</si>
  <si>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</si>
  <si>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</si>
  <si>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</si>
  <si>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</si>
  <si>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</si>
  <si>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</si>
  <si>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</si>
  <si>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</si>
  <si>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</si>
  <si>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</si>
  <si>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</si>
  <si>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</si>
  <si>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</si>
  <si>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</si>
  <si>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</si>
  <si>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</si>
  <si>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</si>
  <si>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</si>
  <si>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</si>
  <si>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</si>
  <si>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</si>
  <si>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</si>
  <si>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</si>
  <si>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</si>
  <si>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</si>
  <si>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</si>
  <si>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</si>
  <si>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</si>
  <si>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</si>
  <si>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</si>
  <si>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</si>
  <si>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</si>
  <si>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</si>
  <si>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</si>
  <si>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</si>
  <si>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</si>
  <si>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</si>
  <si>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</si>
  <si>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</si>
  <si>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</si>
  <si>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</si>
  <si>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</si>
  <si>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</si>
  <si>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</si>
  <si>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</si>
  <si>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</si>
  <si>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</si>
  <si>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</si>
  <si>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</si>
  <si>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</si>
  <si>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</si>
  <si>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</si>
  <si>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</si>
  <si>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</si>
  <si>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</si>
  <si>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</si>
  <si>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</si>
  <si>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</si>
  <si>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</si>
  <si>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</si>
  <si>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</si>
  <si>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</si>
  <si>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</si>
  <si>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</si>
  <si>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</si>
  <si>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</si>
  <si>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</si>
  <si>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</si>
  <si>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</si>
  <si>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</si>
  <si>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</si>
  <si>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</si>
  <si>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</si>
  <si>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</si>
  <si>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</si>
  <si>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</si>
  <si>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</si>
  <si>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</si>
  <si>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</si>
  <si>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</si>
  <si>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</si>
  <si>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</si>
  <si>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</si>
  <si>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</si>
  <si>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</si>
  <si>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</si>
  <si>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</si>
  <si>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</si>
  <si>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</si>
  <si>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</si>
  <si>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</si>
  <si>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</si>
  <si>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</si>
  <si>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</si>
  <si>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</si>
  <si>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</si>
  <si>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</si>
  <si>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</si>
  <si>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</si>
  <si>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</si>
  <si>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</si>
  <si>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</si>
  <si>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</si>
  <si>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</si>
  <si>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</si>
  <si>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</si>
  <si>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</si>
  <si>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</si>
  <si>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</si>
  <si>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</si>
  <si>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</si>
  <si>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</si>
  <si>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</si>
  <si>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</si>
  <si>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</si>
  <si>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</si>
  <si>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</si>
  <si>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</si>
  <si>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</si>
  <si>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</si>
  <si>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</si>
  <si>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</si>
  <si>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</si>
  <si>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</si>
  <si>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</si>
  <si>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</si>
  <si>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</si>
  <si>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</si>
  <si>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</si>
  <si>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</si>
  <si>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</si>
  <si>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</si>
  <si>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</si>
  <si>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</si>
  <si>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</si>
  <si>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</si>
  <si>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</si>
  <si>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</si>
  <si>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</si>
  <si>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</si>
  <si>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</si>
  <si>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</si>
  <si>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</si>
  <si>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</si>
  <si>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</si>
  <si>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</si>
  <si>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</si>
  <si>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</si>
  <si>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</si>
  <si>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</si>
  <si>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</si>
  <si>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</si>
  <si>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</si>
  <si>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</si>
  <si>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</si>
  <si>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</si>
  <si>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</si>
  <si>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</si>
  <si>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</si>
  <si>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</si>
  <si>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</si>
  <si>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</si>
  <si>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</si>
  <si>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</si>
  <si>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</si>
  <si>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</si>
  <si>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</si>
  <si>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</si>
  <si>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</si>
  <si>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</si>
  <si>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</si>
  <si>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</si>
  <si>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</si>
  <si>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</si>
  <si>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</si>
  <si>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</si>
  <si>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</si>
  <si>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</si>
  <si>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</si>
  <si>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</si>
  <si>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</si>
  <si>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</si>
  <si>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</si>
  <si>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</si>
  <si>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</si>
  <si>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</si>
  <si>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</si>
  <si>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</si>
  <si>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</si>
  <si>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</si>
  <si>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</si>
  <si>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</si>
  <si>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</si>
  <si>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</si>
  <si>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</si>
  <si>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</si>
  <si>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</si>
  <si>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</si>
  <si>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</si>
  <si>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</si>
  <si>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</si>
  <si>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</si>
  <si>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</si>
  <si>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</si>
  <si>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</si>
  <si>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</si>
  <si>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</si>
  <si>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</si>
  <si>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</si>
  <si>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</si>
  <si>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</si>
  <si>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</si>
  <si>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</si>
  <si>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</si>
  <si>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</si>
  <si>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</si>
  <si>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</si>
  <si>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</si>
  <si>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</si>
  <si>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</si>
  <si>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</si>
  <si>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</si>
  <si>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</si>
  <si>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</si>
  <si>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</si>
  <si>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</si>
  <si>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</si>
  <si>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</si>
  <si>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</si>
  <si>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</si>
  <si>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</si>
  <si>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</si>
  <si>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</si>
  <si>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</si>
  <si>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</si>
  <si>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</si>
  <si>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</si>
  <si>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</si>
  <si>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</si>
  <si>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</si>
  <si>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</si>
  <si>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</si>
  <si>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</si>
  <si>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</si>
  <si>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</si>
  <si>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</si>
  <si>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</si>
  <si>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</si>
  <si>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</si>
  <si>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</si>
  <si>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</si>
  <si>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</si>
  <si>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</si>
  <si>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</si>
  <si>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</si>
  <si>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</si>
  <si>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</si>
  <si>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</si>
  <si>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</si>
  <si>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</si>
  <si>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</si>
  <si>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</si>
  <si>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</si>
  <si>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</si>
  <si>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</si>
  <si>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</si>
  <si>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</si>
  <si>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</si>
  <si>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</si>
  <si>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</si>
  <si>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</si>
  <si>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</si>
  <si>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</si>
  <si>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</si>
  <si>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</si>
  <si>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</si>
  <si>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</si>
  <si>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</si>
  <si>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</si>
  <si>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</si>
  <si>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</si>
  <si>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</si>
  <si>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</si>
  <si>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</si>
  <si>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</si>
  <si>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</si>
  <si>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</si>
  <si>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</si>
  <si>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</si>
  <si>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</si>
  <si>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</si>
  <si>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</si>
  <si>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</si>
  <si>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</si>
  <si>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</si>
  <si>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</si>
  <si>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</si>
  <si>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</si>
  <si>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</si>
  <si>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</si>
  <si>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</si>
  <si>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</si>
  <si>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</si>
  <si>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</si>
  <si>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</si>
  <si>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</si>
  <si>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</si>
  <si>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</si>
  <si>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</si>
  <si>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</si>
  <si>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</si>
  <si>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</si>
  <si>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</si>
  <si>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</si>
  <si>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</si>
  <si>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</si>
  <si>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</si>
  <si>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</si>
  <si>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</si>
  <si>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</si>
  <si>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</si>
  <si>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</si>
  <si>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</si>
  <si>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</si>
  <si>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</si>
  <si>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</si>
  <si>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</si>
  <si>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</si>
  <si>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</si>
  <si>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</si>
  <si>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</si>
  <si>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</si>
  <si>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</si>
  <si>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</si>
  <si>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</si>
  <si>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</si>
  <si>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</si>
  <si>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</si>
  <si>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</si>
  <si>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</si>
  <si>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</si>
  <si>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</si>
  <si>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</si>
  <si>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</si>
  <si>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</si>
  <si>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</si>
  <si>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</si>
  <si>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</si>
  <si>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</si>
  <si>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</si>
  <si>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</si>
  <si>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</si>
  <si>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</si>
  <si>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</si>
  <si>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</si>
  <si>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</si>
  <si>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</si>
  <si>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</si>
  <si>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</si>
  <si>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</si>
  <si>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</si>
  <si>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</si>
  <si>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</si>
  <si>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</si>
  <si>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</si>
  <si>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</si>
  <si>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</si>
  <si>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</si>
  <si>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</si>
  <si>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</si>
  <si>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</si>
  <si>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</si>
  <si>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</si>
  <si>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</si>
  <si>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</si>
  <si>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</si>
  <si>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</si>
  <si>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</si>
  <si>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</si>
  <si>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</si>
  <si>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</si>
  <si>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</si>
  <si>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</si>
  <si>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</si>
  <si>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</si>
  <si>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</si>
  <si>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</si>
  <si>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</si>
  <si>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</si>
  <si>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</si>
  <si>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</si>
  <si>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</si>
  <si>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</si>
  <si>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</si>
  <si>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</si>
  <si>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</si>
  <si>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</si>
  <si>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</si>
  <si>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</si>
  <si>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</si>
  <si>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</si>
  <si>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</si>
  <si>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</si>
  <si>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</si>
  <si>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</si>
  <si>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</si>
  <si>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</si>
  <si>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</si>
  <si>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</si>
  <si>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</si>
  <si>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</si>
  <si>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</si>
  <si>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</si>
  <si>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</si>
  <si>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</si>
  <si>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</si>
  <si>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</si>
  <si>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</si>
  <si>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</si>
  <si>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</si>
  <si>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</si>
  <si>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</si>
  <si>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</si>
  <si>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</si>
  <si>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</si>
  <si>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</si>
  <si>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</si>
  <si>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</si>
  <si>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</si>
  <si>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</si>
  <si>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</si>
  <si>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</si>
  <si>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</si>
  <si>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</si>
  <si>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</si>
  <si>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</si>
  <si>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</si>
  <si>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</si>
  <si>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</si>
  <si>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</si>
  <si>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</si>
  <si>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</si>
  <si>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</si>
  <si>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</si>
  <si>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</si>
  <si>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</si>
  <si>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</si>
  <si>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</si>
  <si>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</si>
  <si>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</si>
  <si>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</si>
  <si>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</si>
  <si>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</si>
  <si>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</si>
  <si>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</si>
  <si>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</si>
  <si>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</si>
  <si>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</si>
  <si>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</si>
  <si>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</si>
  <si>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</si>
  <si>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</si>
  <si>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</si>
  <si>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</si>
  <si>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</si>
  <si>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</si>
  <si>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</si>
  <si>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</si>
  <si>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</si>
  <si>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</si>
  <si>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</si>
  <si>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</si>
  <si>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</si>
  <si>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</si>
  <si>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</si>
  <si>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</si>
  <si>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</si>
  <si>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</si>
  <si>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</si>
  <si>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</si>
  <si>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</si>
  <si>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</si>
  <si>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</si>
  <si>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</si>
  <si>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</si>
  <si>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</si>
  <si>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</si>
  <si>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</si>
  <si>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</si>
  <si>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</si>
  <si>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</si>
  <si>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</si>
  <si>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</si>
  <si>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</si>
  <si>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</si>
  <si>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</si>
  <si>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</si>
  <si>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</si>
  <si>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</si>
  <si>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</si>
  <si>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</si>
  <si>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</si>
  <si>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</si>
  <si>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</si>
  <si>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</si>
  <si>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</si>
  <si>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</si>
  <si>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</si>
  <si>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</si>
  <si>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</si>
  <si>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</si>
  <si>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</si>
  <si>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</si>
  <si>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</si>
  <si>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</si>
  <si>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</si>
  <si>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</si>
  <si>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</si>
  <si>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</si>
  <si>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</si>
  <si>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</si>
  <si>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</si>
  <si>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</si>
  <si>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</si>
  <si>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</si>
  <si>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</si>
  <si>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</si>
  <si>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</si>
  <si>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</si>
  <si>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</si>
  <si>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</si>
  <si>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</si>
  <si>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</si>
  <si>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</si>
  <si>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</si>
  <si>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</si>
  <si>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</si>
  <si>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</si>
  <si>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</si>
  <si>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</si>
  <si>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</si>
  <si>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</si>
  <si>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</si>
  <si>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</si>
  <si>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</si>
  <si>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</si>
  <si>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</si>
  <si>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</si>
  <si>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</si>
  <si>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</si>
  <si>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</si>
  <si>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</si>
  <si>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</si>
  <si>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</si>
  <si>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</si>
  <si>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</si>
  <si>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</si>
  <si>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</si>
  <si>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</si>
  <si>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</si>
  <si>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</si>
  <si>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</si>
  <si>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</si>
  <si>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</si>
  <si>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</si>
  <si>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</si>
  <si>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</si>
  <si>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</si>
  <si>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</si>
  <si>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</si>
  <si>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</si>
  <si>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</si>
  <si>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</si>
  <si>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</si>
  <si>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</si>
  <si>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</si>
  <si>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</si>
  <si>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</si>
  <si>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</si>
  <si>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</si>
  <si>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</si>
  <si>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</si>
  <si>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</si>
  <si>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</si>
  <si>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</si>
  <si>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</si>
  <si>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</si>
  <si>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</si>
  <si>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</si>
  <si>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</si>
  <si>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</si>
  <si>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</si>
  <si>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</si>
  <si>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</si>
  <si>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</si>
  <si>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</si>
  <si>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</si>
  <si>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</si>
  <si>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</si>
  <si>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</si>
  <si>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</si>
  <si>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</si>
  <si>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</si>
  <si>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</si>
  <si>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</si>
  <si>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</si>
  <si>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</si>
  <si>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</si>
  <si>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</si>
  <si>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</si>
  <si>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</si>
  <si>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</si>
  <si>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</si>
  <si>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</si>
  <si>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</si>
  <si>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</si>
  <si>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</si>
  <si>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</si>
  <si>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</si>
  <si>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</si>
  <si>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</si>
  <si>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</si>
  <si>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</si>
  <si>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</si>
  <si>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</si>
  <si>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</si>
  <si>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</si>
  <si>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</si>
  <si>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</si>
  <si>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</si>
  <si>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</si>
  <si>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</si>
  <si>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</si>
  <si>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</si>
  <si>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</si>
  <si>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</si>
  <si>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</si>
  <si>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</si>
  <si>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</si>
  <si>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</si>
  <si>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</si>
  <si>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</si>
  <si>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</si>
  <si>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</si>
  <si>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</si>
  <si>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</si>
  <si>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</si>
  <si>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</si>
  <si>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</si>
  <si>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</si>
  <si>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</si>
  <si>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</si>
  <si>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</si>
  <si>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</si>
  <si>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</si>
  <si>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</si>
  <si>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</si>
  <si>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</si>
  <si>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</si>
  <si>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</si>
  <si>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</si>
  <si>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</si>
  <si>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</si>
  <si>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</si>
  <si>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</si>
  <si>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</si>
  <si>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</si>
  <si>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</si>
  <si>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</si>
  <si>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</si>
  <si>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</si>
  <si>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</si>
  <si>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</si>
  <si>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</si>
  <si>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</si>
  <si>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</si>
  <si>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</si>
  <si>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</si>
  <si>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</si>
  <si>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</si>
  <si>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</si>
  <si>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</si>
  <si>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</si>
  <si>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</si>
  <si>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</si>
  <si>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</si>
  <si>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</si>
  <si>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</si>
  <si>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</si>
  <si>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</si>
  <si>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</si>
  <si>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</si>
  <si>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</si>
  <si>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</si>
  <si>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</si>
  <si>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</si>
  <si>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</si>
  <si>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</si>
  <si>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</si>
  <si>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</si>
  <si>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</si>
  <si>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</si>
  <si>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</si>
  <si>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</si>
  <si>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</si>
  <si>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</si>
  <si>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</si>
  <si>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</si>
  <si>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</si>
  <si>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</si>
  <si>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</si>
  <si>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</si>
  <si>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</si>
  <si>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</si>
  <si>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</si>
  <si>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</si>
  <si>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</si>
  <si>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</si>
  <si>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</si>
  <si>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</si>
  <si>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</si>
  <si>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</si>
  <si>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</si>
  <si>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</si>
  <si>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</si>
  <si>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</si>
  <si>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</si>
  <si>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</si>
  <si>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</si>
  <si>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</si>
  <si>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</si>
  <si>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</si>
  <si>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</si>
  <si>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</si>
  <si>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</si>
  <si>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</si>
  <si>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</si>
  <si>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</si>
  <si>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</si>
  <si>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</si>
  <si>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</si>
  <si>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</si>
  <si>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</si>
  <si>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</si>
  <si>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</si>
  <si>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</si>
  <si>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</si>
  <si>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</si>
  <si>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</si>
  <si>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</si>
  <si>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</si>
  <si>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</si>
  <si>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</si>
  <si>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</si>
  <si>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</si>
  <si>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</si>
  <si>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</si>
  <si>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</si>
  <si>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</si>
  <si>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</si>
  <si>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</si>
  <si>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</si>
  <si>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</si>
  <si>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</si>
  <si>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</si>
  <si>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</si>
  <si>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</si>
  <si>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</si>
  <si>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</si>
  <si>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</si>
  <si>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</si>
  <si>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</si>
  <si>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</si>
  <si>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</si>
  <si>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</si>
  <si>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</si>
  <si>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</si>
  <si>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</si>
  <si>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</si>
  <si>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</si>
  <si>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</si>
  <si>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</si>
  <si>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</si>
  <si>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</si>
  <si>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</si>
  <si>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</si>
  <si>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</si>
  <si>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</si>
  <si>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</si>
  <si>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</si>
  <si>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</si>
  <si>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</si>
  <si>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</si>
  <si>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</si>
  <si>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</si>
  <si>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</si>
  <si>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</si>
  <si>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</si>
  <si>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</si>
  <si>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</si>
  <si>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</si>
  <si>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</si>
  <si>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</si>
  <si>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</si>
  <si>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</si>
  <si>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</si>
  <si>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</si>
  <si>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</si>
  <si>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</si>
  <si>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</si>
  <si>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</si>
  <si>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</si>
  <si>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</si>
  <si>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</si>
  <si>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</si>
  <si>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</si>
  <si>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</si>
  <si>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</si>
  <si>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</si>
  <si>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</si>
  <si>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</si>
  <si>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</si>
  <si>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</si>
  <si>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</si>
  <si>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</si>
  <si>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</si>
  <si>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</si>
  <si>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</si>
  <si>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</si>
  <si>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</si>
  <si>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</si>
  <si>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</si>
  <si>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</si>
  <si>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</si>
  <si>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</si>
  <si>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</si>
  <si>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</si>
  <si>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</si>
  <si>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</si>
  <si>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</si>
  <si>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</si>
  <si>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</si>
  <si>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</si>
  <si>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</si>
  <si>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</si>
  <si>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</si>
  <si>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</si>
  <si>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</si>
  <si>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</si>
  <si>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</si>
  <si>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</si>
  <si>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</si>
  <si>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</si>
  <si>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</si>
  <si>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</si>
  <si>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</si>
  <si>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</si>
  <si>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</si>
  <si>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</si>
  <si>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</si>
  <si>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</si>
  <si>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</si>
  <si>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</si>
  <si>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</si>
  <si>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</si>
  <si>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</si>
  <si>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</si>
  <si>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</si>
  <si>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</si>
  <si>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</si>
  <si>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</si>
  <si>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</si>
  <si>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</si>
  <si>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</si>
  <si>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</si>
  <si>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</si>
  <si>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</si>
  <si>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</si>
  <si>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</si>
  <si>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</si>
  <si>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</si>
  <si>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</si>
  <si>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</si>
  <si>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</si>
  <si>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</si>
  <si>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</si>
  <si>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</si>
  <si>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</si>
  <si>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</si>
  <si>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</si>
  <si>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</si>
  <si>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</si>
  <si>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</si>
  <si>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</si>
  <si>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</si>
  <si>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</si>
  <si>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</si>
  <si>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</si>
  <si>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</si>
  <si>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</si>
  <si>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</si>
  <si>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</si>
  <si>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</si>
  <si>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</si>
  <si>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</si>
  <si>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</si>
  <si>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</si>
  <si>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</si>
  <si>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</si>
  <si>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</si>
  <si>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</si>
  <si>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</si>
  <si>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</si>
  <si>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</si>
  <si>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</si>
  <si>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</si>
  <si>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</si>
  <si>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</si>
  <si>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</si>
  <si>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</si>
  <si>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</si>
  <si>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</si>
  <si>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</si>
  <si>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</si>
  <si>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</si>
  <si>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</si>
  <si>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</si>
  <si>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</si>
  <si>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</si>
  <si>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</si>
  <si>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</si>
  <si>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</si>
  <si>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</si>
  <si>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</si>
  <si>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</si>
  <si>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</si>
  <si>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</si>
  <si>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</si>
  <si>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</si>
  <si>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</si>
  <si>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</si>
  <si>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</si>
  <si>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</si>
  <si>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</si>
  <si>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</si>
  <si>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</si>
  <si>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</si>
  <si>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</si>
  <si>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</si>
  <si>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</si>
  <si>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</si>
  <si>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</si>
  <si>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</si>
  <si>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</si>
  <si>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</si>
  <si>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</si>
  <si>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</si>
  <si>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</si>
  <si>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</si>
  <si>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</si>
  <si>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</si>
  <si>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</si>
  <si>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</si>
  <si>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</si>
  <si>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</si>
  <si>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</si>
  <si>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</si>
  <si>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</si>
  <si>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</si>
  <si>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</si>
  <si>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</si>
  <si>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</si>
  <si>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</si>
  <si>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</si>
  <si>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</si>
  <si>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</si>
  <si>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</si>
  <si>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</si>
  <si>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</si>
  <si>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</si>
  <si>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</si>
  <si>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</si>
  <si>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</si>
  <si>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</si>
  <si>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</si>
  <si>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</si>
  <si>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</si>
  <si>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</si>
  <si>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</si>
  <si>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</si>
  <si>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</si>
  <si>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</si>
  <si>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</si>
  <si>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</si>
  <si>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</si>
  <si>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</si>
  <si>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</si>
  <si>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</si>
  <si>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</si>
  <si>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</si>
  <si>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</si>
  <si>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</si>
  <si>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</si>
  <si>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</si>
  <si>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</si>
  <si>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</si>
  <si>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</si>
  <si>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</si>
  <si>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</si>
  <si>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</si>
  <si>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</si>
  <si>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</si>
  <si>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</si>
  <si>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</si>
  <si>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</si>
  <si>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</si>
  <si>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</si>
  <si>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</si>
  <si>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</si>
  <si>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</si>
  <si>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</si>
  <si>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</si>
  <si>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</si>
  <si>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</si>
  <si>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</si>
  <si>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</si>
  <si>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</si>
  <si>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</si>
  <si>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</si>
  <si>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</si>
  <si>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</si>
  <si>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</si>
  <si>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</si>
  <si>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</si>
  <si>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</si>
  <si>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</si>
  <si>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</si>
  <si>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</si>
  <si>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</si>
  <si>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</si>
  <si>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</si>
  <si>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</si>
  <si>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</si>
  <si>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</si>
  <si>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</si>
  <si>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</si>
  <si>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</si>
  <si>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</si>
  <si>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</si>
  <si>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</si>
  <si>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</si>
  <si>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</si>
  <si>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</si>
  <si>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</si>
  <si>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</si>
  <si>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</si>
  <si>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</si>
  <si>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</si>
  <si>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</si>
  <si>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</si>
  <si>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</si>
  <si>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</si>
  <si>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</si>
  <si>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335765747</t>
  </si>
  <si>
    <t>335765884</t>
  </si>
  <si>
    <t>335766672</t>
  </si>
  <si>
    <t>335766639</t>
  </si>
  <si>
    <t>335766467</t>
  </si>
  <si>
    <t>335766439</t>
  </si>
  <si>
    <t>ATM Sotano Torre Banreservas</t>
  </si>
  <si>
    <t>335767144</t>
  </si>
  <si>
    <t>335767175</t>
  </si>
  <si>
    <t>335767235</t>
  </si>
  <si>
    <t>335767189</t>
  </si>
  <si>
    <t>335767185</t>
  </si>
  <si>
    <t>335767501</t>
  </si>
  <si>
    <t>335767464</t>
  </si>
  <si>
    <t>335767410</t>
  </si>
  <si>
    <t>Closed</t>
  </si>
  <si>
    <t>335768037</t>
  </si>
  <si>
    <t>335767911</t>
  </si>
  <si>
    <t>335767891</t>
  </si>
  <si>
    <t>335767870</t>
  </si>
  <si>
    <t>335767838</t>
  </si>
  <si>
    <t>335767829</t>
  </si>
  <si>
    <t>335767754</t>
  </si>
  <si>
    <t>335767695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</si>
  <si>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</si>
  <si>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</si>
  <si>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</si>
  <si>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</si>
  <si>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</si>
  <si>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</si>
  <si>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</si>
  <si>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</si>
  <si>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</si>
  <si>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</si>
  <si>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</si>
  <si>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</si>
  <si>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</si>
  <si>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</si>
  <si>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</si>
  <si>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</si>
  <si>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</si>
  <si>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</si>
  <si>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</si>
  <si>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</si>
  <si>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</si>
  <si>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</si>
  <si>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</si>
  <si>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</si>
  <si>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</si>
  <si>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</si>
  <si>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</si>
  <si>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</si>
  <si>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</si>
  <si>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</si>
  <si>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</si>
  <si>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</si>
  <si>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</si>
  <si>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19/1/2021 17:00 PM</t>
  </si>
  <si>
    <t>20/1/2021 6:00 AM</t>
  </si>
  <si>
    <t>335768374</t>
  </si>
  <si>
    <t>335768372</t>
  </si>
  <si>
    <t>335768371</t>
  </si>
  <si>
    <t>En Servicio</t>
  </si>
  <si>
    <t>1/2021/10:12</t>
  </si>
  <si>
    <t>SIN ACTIVIDAD DE RETIRO</t>
  </si>
  <si>
    <t>335768742</t>
  </si>
  <si>
    <t>335768727</t>
  </si>
  <si>
    <t>335768726</t>
  </si>
  <si>
    <t>335768717</t>
  </si>
  <si>
    <t>335768666</t>
  </si>
  <si>
    <t>335768660</t>
  </si>
  <si>
    <t>335768607</t>
  </si>
  <si>
    <t>335768588</t>
  </si>
  <si>
    <t>335768572</t>
  </si>
  <si>
    <t>335768546</t>
  </si>
  <si>
    <t>335768468</t>
  </si>
  <si>
    <t>CARGA EXITOSA</t>
  </si>
  <si>
    <t>CARGA EXITOSO</t>
  </si>
  <si>
    <t>REINICIO EXITOSO</t>
  </si>
  <si>
    <t>Cuevas Peralta, Ivan Hanell</t>
  </si>
  <si>
    <t>335768689</t>
  </si>
  <si>
    <t>335768687</t>
  </si>
  <si>
    <t>335768683</t>
  </si>
  <si>
    <t>335768504</t>
  </si>
  <si>
    <t>335768501</t>
  </si>
  <si>
    <t>335768498</t>
  </si>
  <si>
    <t>335768495</t>
  </si>
  <si>
    <t>335769149</t>
  </si>
  <si>
    <t>335769147</t>
  </si>
  <si>
    <t>335769134</t>
  </si>
  <si>
    <t>335769126</t>
  </si>
  <si>
    <t>335769104</t>
  </si>
  <si>
    <t>335769098</t>
  </si>
  <si>
    <t>335769061</t>
  </si>
  <si>
    <t>335769035</t>
  </si>
  <si>
    <t>335769023</t>
  </si>
  <si>
    <t>335769019</t>
  </si>
  <si>
    <t>335768988</t>
  </si>
  <si>
    <t>335768986</t>
  </si>
  <si>
    <t>335768981</t>
  </si>
  <si>
    <t>335768978</t>
  </si>
  <si>
    <t>335768956</t>
  </si>
  <si>
    <t>335768948</t>
  </si>
  <si>
    <t>335768934</t>
  </si>
  <si>
    <t>335768931</t>
  </si>
  <si>
    <t>335768928</t>
  </si>
  <si>
    <t>335768908</t>
  </si>
  <si>
    <t>335768892</t>
  </si>
  <si>
    <t>335768845</t>
  </si>
  <si>
    <t>335768839</t>
  </si>
  <si>
    <t>335768832</t>
  </si>
  <si>
    <t>335768820</t>
  </si>
  <si>
    <t>335768773</t>
  </si>
  <si>
    <t>GAVETAS VACIAS + GAVETAS EFECTIVO</t>
  </si>
  <si>
    <t>335769205</t>
  </si>
  <si>
    <t>335769202</t>
  </si>
  <si>
    <t>335769198</t>
  </si>
  <si>
    <t>335768882</t>
  </si>
  <si>
    <t>335768874</t>
  </si>
  <si>
    <t>335768857</t>
  </si>
  <si>
    <t>335768836</t>
  </si>
  <si>
    <t>335768814</t>
  </si>
  <si>
    <t>335768809</t>
  </si>
  <si>
    <t>335768793</t>
  </si>
  <si>
    <t>Doñe Ramirez, Luis Manuel</t>
  </si>
  <si>
    <t xml:space="preserve">ENVIO DE CARGA </t>
  </si>
  <si>
    <t>ENVIO DE CARGA</t>
  </si>
  <si>
    <t>2 Gavetas Vacias y 1 Fallando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</si>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</sst>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6"/>
      <tableStyleElement type="headerRow" dxfId="525"/>
      <tableStyleElement type="totalRow" dxfId="524"/>
      <tableStyleElement type="firstColumn" dxfId="523"/>
      <tableStyleElement type="lastColumn" dxfId="522"/>
      <tableStyleElement type="firstRowStripe" dxfId="521"/>
      <tableStyleElement type="firstColumnStripe" dxfId="5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660</v>
          </cell>
          <cell r="B506" t="str">
            <v>ATM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Occidental Mall</v>
          </cell>
          <cell r="C649" t="str">
            <v>DISTRITO NACIONAL</v>
          </cell>
        </row>
        <row r="650">
          <cell r="A650">
            <v>813</v>
          </cell>
          <cell r="B650" t="str">
            <v>ATM UNP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  <row r="823">
          <cell r="A823">
            <v>996</v>
          </cell>
          <cell r="B823" t="str">
            <v xml:space="preserve">ATM Estación Texaco Charles Summer </v>
          </cell>
          <cell r="C823" t="str">
            <v>DISTRITO NACIONAL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127"/>
  <sheetViews>
    <sheetView tabSelected="1" topLeftCell="I1" zoomScale="75" zoomScaleNormal="75" workbookViewId="0">
      <pane ySplit="4" topLeftCell="A26" activePane="bottomLeft" state="frozen"/>
      <selection pane="bottomLeft" activeCell="P17" sqref="P17"/>
    </sheetView>
  </sheetViews>
  <sheetFormatPr baseColWidth="10" defaultColWidth="26.140625" defaultRowHeight="15" x14ac:dyDescent="0.25"/>
  <cols>
    <col min="1" max="1" width="26" style="70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9.425781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2555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>
        <v>335764722</v>
      </c>
      <c r="C5" s="105">
        <v>44211.485706018517</v>
      </c>
      <c r="D5" s="104" t="s">
        <v>2189</v>
      </c>
      <c r="E5" s="100">
        <v>115</v>
      </c>
      <c r="F5" s="85" t="str">
        <f>VLOOKUP(E5,VIP!$A$2:$O11358,2,0)</f>
        <v>DRBR115</v>
      </c>
      <c r="G5" s="99" t="str">
        <f>VLOOKUP(E5,'LISTADO ATM'!$A$2:$B$894,2,0)</f>
        <v xml:space="preserve">ATM Oficina Megacentro I </v>
      </c>
      <c r="H5" s="99" t="str">
        <f>VLOOKUP(E5,VIP!$A$2:$O16279,7,FALSE)</f>
        <v>Si</v>
      </c>
      <c r="I5" s="99" t="str">
        <f>VLOOKUP(E5,VIP!$A$2:$O8244,8,FALSE)</f>
        <v>Si</v>
      </c>
      <c r="J5" s="99" t="str">
        <f>VLOOKUP(E5,VIP!$A$2:$O8194,8,FALSE)</f>
        <v>Si</v>
      </c>
      <c r="K5" s="99" t="str">
        <f>VLOOKUP(E5,VIP!$A$2:$O11768,6,0)</f>
        <v>SI</v>
      </c>
      <c r="L5" s="108" t="s">
        <v>2228</v>
      </c>
      <c r="M5" s="123" t="s">
        <v>2561</v>
      </c>
      <c r="N5" s="106" t="s">
        <v>2481</v>
      </c>
      <c r="O5" s="104" t="s">
        <v>2483</v>
      </c>
      <c r="P5" s="104"/>
      <c r="Q5" s="122">
        <v>44216.587500000001</v>
      </c>
    </row>
    <row r="6" spans="1:17" ht="18" x14ac:dyDescent="0.25">
      <c r="A6" s="85" t="str">
        <f>VLOOKUP(E6,'LISTADO ATM'!$A$2:$C$895,3,0)</f>
        <v>DISTRITO NACIONAL</v>
      </c>
      <c r="B6" s="114">
        <v>335764730</v>
      </c>
      <c r="C6" s="105">
        <v>44211.489016203705</v>
      </c>
      <c r="D6" s="104" t="s">
        <v>2189</v>
      </c>
      <c r="E6" s="100">
        <v>486</v>
      </c>
      <c r="F6" s="85" t="str">
        <f>VLOOKUP(E6,VIP!$A$2:$O11356,2,0)</f>
        <v>DRBR486</v>
      </c>
      <c r="G6" s="99" t="str">
        <f>VLOOKUP(E6,'LISTADO ATM'!$A$2:$B$894,2,0)</f>
        <v xml:space="preserve">ATM Olé La Caleta </v>
      </c>
      <c r="H6" s="99" t="str">
        <f>VLOOKUP(E6,VIP!$A$2:$O16277,7,FALSE)</f>
        <v>Si</v>
      </c>
      <c r="I6" s="99" t="str">
        <f>VLOOKUP(E6,VIP!$A$2:$O8242,8,FALSE)</f>
        <v>Si</v>
      </c>
      <c r="J6" s="99" t="str">
        <f>VLOOKUP(E6,VIP!$A$2:$O8192,8,FALSE)</f>
        <v>Si</v>
      </c>
      <c r="K6" s="99" t="str">
        <f>VLOOKUP(E6,VIP!$A$2:$O11766,6,0)</f>
        <v>NO</v>
      </c>
      <c r="L6" s="108" t="s">
        <v>2496</v>
      </c>
      <c r="M6" s="107" t="s">
        <v>2473</v>
      </c>
      <c r="N6" s="106" t="s">
        <v>2481</v>
      </c>
      <c r="O6" s="104" t="s">
        <v>2483</v>
      </c>
      <c r="P6" s="104"/>
      <c r="Q6" s="107" t="s">
        <v>2496</v>
      </c>
    </row>
    <row r="7" spans="1:17" ht="18" x14ac:dyDescent="0.25">
      <c r="A7" s="85" t="str">
        <f>VLOOKUP(E7,'LISTADO ATM'!$A$2:$C$895,3,0)</f>
        <v>DISTRITO NACIONAL</v>
      </c>
      <c r="B7" s="114">
        <v>335764975</v>
      </c>
      <c r="C7" s="105">
        <v>44211.57607638889</v>
      </c>
      <c r="D7" s="104" t="s">
        <v>2189</v>
      </c>
      <c r="E7" s="100">
        <v>239</v>
      </c>
      <c r="F7" s="85" t="str">
        <f>VLOOKUP(E7,VIP!$A$2:$O11337,2,0)</f>
        <v>DRBR239</v>
      </c>
      <c r="G7" s="99" t="str">
        <f>VLOOKUP(E7,'LISTADO ATM'!$A$2:$B$894,2,0)</f>
        <v xml:space="preserve">ATM Autobanco Charles de Gaulle </v>
      </c>
      <c r="H7" s="99" t="str">
        <f>VLOOKUP(E7,VIP!$A$2:$O16258,7,FALSE)</f>
        <v>Si</v>
      </c>
      <c r="I7" s="99" t="str">
        <f>VLOOKUP(E7,VIP!$A$2:$O8223,8,FALSE)</f>
        <v>Si</v>
      </c>
      <c r="J7" s="99" t="str">
        <f>VLOOKUP(E7,VIP!$A$2:$O8173,8,FALSE)</f>
        <v>Si</v>
      </c>
      <c r="K7" s="99" t="str">
        <f>VLOOKUP(E7,VIP!$A$2:$O11747,6,0)</f>
        <v>SI</v>
      </c>
      <c r="L7" s="108" t="s">
        <v>2228</v>
      </c>
      <c r="M7" s="107" t="s">
        <v>2473</v>
      </c>
      <c r="N7" s="106" t="s">
        <v>2481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ESTE</v>
      </c>
      <c r="B8" s="114">
        <v>335765320</v>
      </c>
      <c r="C8" s="105">
        <v>44211.723564814813</v>
      </c>
      <c r="D8" s="104" t="s">
        <v>2189</v>
      </c>
      <c r="E8" s="100">
        <v>680</v>
      </c>
      <c r="F8" s="85" t="str">
        <f>VLOOKUP(E8,VIP!$A$2:$O11333,2,0)</f>
        <v>DRBR680</v>
      </c>
      <c r="G8" s="99" t="str">
        <f>VLOOKUP(E8,'LISTADO ATM'!$A$2:$B$894,2,0)</f>
        <v>ATM Hotel Royalton</v>
      </c>
      <c r="H8" s="99" t="str">
        <f>VLOOKUP(E8,VIP!$A$2:$O16254,7,FALSE)</f>
        <v>NO</v>
      </c>
      <c r="I8" s="99" t="str">
        <f>VLOOKUP(E8,VIP!$A$2:$O8219,8,FALSE)</f>
        <v>NO</v>
      </c>
      <c r="J8" s="99" t="str">
        <f>VLOOKUP(E8,VIP!$A$2:$O8169,8,FALSE)</f>
        <v>NO</v>
      </c>
      <c r="K8" s="99" t="str">
        <f>VLOOKUP(E8,VIP!$A$2:$O11743,6,0)</f>
        <v>NO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4">
        <v>335765374</v>
      </c>
      <c r="C9" s="105">
        <v>44211.839791666665</v>
      </c>
      <c r="D9" s="104" t="s">
        <v>2477</v>
      </c>
      <c r="E9" s="100">
        <v>377</v>
      </c>
      <c r="F9" s="85" t="str">
        <f>VLOOKUP(E9,VIP!$A$2:$O11344,2,0)</f>
        <v>DRBR377</v>
      </c>
      <c r="G9" s="99" t="str">
        <f>VLOOKUP(E9,'LISTADO ATM'!$A$2:$B$894,2,0)</f>
        <v>ATM Estación del Metro Eduardo Brito</v>
      </c>
      <c r="H9" s="99" t="str">
        <f>VLOOKUP(E9,VIP!$A$2:$O16265,7,FALSE)</f>
        <v>Si</v>
      </c>
      <c r="I9" s="99" t="str">
        <f>VLOOKUP(E9,VIP!$A$2:$O8230,8,FALSE)</f>
        <v>Si</v>
      </c>
      <c r="J9" s="99" t="str">
        <f>VLOOKUP(E9,VIP!$A$2:$O8180,8,FALSE)</f>
        <v>Si</v>
      </c>
      <c r="K9" s="99" t="str">
        <f>VLOOKUP(E9,VIP!$A$2:$O11754,6,0)</f>
        <v>NO</v>
      </c>
      <c r="L9" s="108" t="s">
        <v>2430</v>
      </c>
      <c r="M9" s="107" t="s">
        <v>2473</v>
      </c>
      <c r="N9" s="122" t="s">
        <v>2514</v>
      </c>
      <c r="O9" s="104" t="s">
        <v>2482</v>
      </c>
      <c r="P9" s="104"/>
      <c r="Q9" s="107" t="s">
        <v>2430</v>
      </c>
    </row>
    <row r="10" spans="1:17" ht="18" x14ac:dyDescent="0.25">
      <c r="A10" s="85" t="str">
        <f>VLOOKUP(E10,'LISTADO ATM'!$A$2:$C$895,3,0)</f>
        <v>SUR</v>
      </c>
      <c r="B10" s="114" t="s">
        <v>2499</v>
      </c>
      <c r="C10" s="105">
        <v>44214.225624999999</v>
      </c>
      <c r="D10" s="104" t="s">
        <v>2189</v>
      </c>
      <c r="E10" s="100">
        <v>615</v>
      </c>
      <c r="F10" s="85" t="str">
        <f>VLOOKUP(E10,VIP!$A$2:$O11382,2,0)</f>
        <v>DRBR418</v>
      </c>
      <c r="G10" s="99" t="str">
        <f>VLOOKUP(E10,'LISTADO ATM'!$A$2:$B$894,2,0)</f>
        <v xml:space="preserve">ATM Estación Sunix Cabral (Barahona) </v>
      </c>
      <c r="H10" s="99" t="str">
        <f>VLOOKUP(E10,VIP!$A$2:$O16303,7,FALSE)</f>
        <v>Si</v>
      </c>
      <c r="I10" s="99" t="str">
        <f>VLOOKUP(E10,VIP!$A$2:$O8268,8,FALSE)</f>
        <v>Si</v>
      </c>
      <c r="J10" s="99" t="str">
        <f>VLOOKUP(E10,VIP!$A$2:$O8218,8,FALSE)</f>
        <v>Si</v>
      </c>
      <c r="K10" s="99" t="str">
        <f>VLOOKUP(E10,VIP!$A$2:$O11792,6,0)</f>
        <v>NO</v>
      </c>
      <c r="L10" s="108" t="s">
        <v>2254</v>
      </c>
      <c r="M10" s="123" t="s">
        <v>2561</v>
      </c>
      <c r="N10" s="106" t="s">
        <v>2481</v>
      </c>
      <c r="O10" s="104" t="s">
        <v>2483</v>
      </c>
      <c r="P10" s="104"/>
      <c r="Q10" s="122">
        <v>44216.59375</v>
      </c>
    </row>
    <row r="11" spans="1:17" ht="18" x14ac:dyDescent="0.25">
      <c r="A11" s="85" t="str">
        <f>VLOOKUP(E11,'LISTADO ATM'!$A$2:$C$895,3,0)</f>
        <v>NORTE</v>
      </c>
      <c r="B11" s="114" t="s">
        <v>2500</v>
      </c>
      <c r="C11" s="105">
        <v>44214.351388888892</v>
      </c>
      <c r="D11" s="104" t="s">
        <v>2190</v>
      </c>
      <c r="E11" s="100">
        <v>138</v>
      </c>
      <c r="F11" s="85" t="str">
        <f>VLOOKUP(E11,VIP!$A$2:$O11397,2,0)</f>
        <v>DRBR138</v>
      </c>
      <c r="G11" s="99" t="str">
        <f>VLOOKUP(E11,'LISTADO ATM'!$A$2:$B$894,2,0)</f>
        <v xml:space="preserve">ATM UNP Fantino </v>
      </c>
      <c r="H11" s="99" t="str">
        <f>VLOOKUP(E11,VIP!$A$2:$O16318,7,FALSE)</f>
        <v>Si</v>
      </c>
      <c r="I11" s="99" t="str">
        <f>VLOOKUP(E11,VIP!$A$2:$O8283,8,FALSE)</f>
        <v>Si</v>
      </c>
      <c r="J11" s="99" t="str">
        <f>VLOOKUP(E11,VIP!$A$2:$O8233,8,FALSE)</f>
        <v>Si</v>
      </c>
      <c r="K11" s="99" t="str">
        <f>VLOOKUP(E11,VIP!$A$2:$O11807,6,0)</f>
        <v>NO</v>
      </c>
      <c r="L11" s="108" t="s">
        <v>2228</v>
      </c>
      <c r="M11" s="107" t="s">
        <v>2473</v>
      </c>
      <c r="N11" s="106" t="s">
        <v>2481</v>
      </c>
      <c r="O11" s="104" t="s">
        <v>2490</v>
      </c>
      <c r="P11" s="104"/>
      <c r="Q11" s="107" t="s">
        <v>2228</v>
      </c>
    </row>
    <row r="12" spans="1:17" ht="18" x14ac:dyDescent="0.25">
      <c r="A12" s="85" t="str">
        <f>VLOOKUP(E12,'LISTADO ATM'!$A$2:$C$895,3,0)</f>
        <v>NORTE</v>
      </c>
      <c r="B12" s="114" t="s">
        <v>2504</v>
      </c>
      <c r="C12" s="105">
        <v>44214.486215277779</v>
      </c>
      <c r="D12" s="104" t="s">
        <v>2494</v>
      </c>
      <c r="E12" s="100">
        <v>497</v>
      </c>
      <c r="F12" s="85" t="str">
        <f>VLOOKUP(E12,VIP!$A$2:$O11413,2,0)</f>
        <v>DRBR497</v>
      </c>
      <c r="G12" s="99" t="str">
        <f>VLOOKUP(E12,'LISTADO ATM'!$A$2:$B$894,2,0)</f>
        <v xml:space="preserve">ATM Oficina El Portal II (Santiago) </v>
      </c>
      <c r="H12" s="99" t="str">
        <f>VLOOKUP(E12,VIP!$A$2:$O16334,7,FALSE)</f>
        <v>Si</v>
      </c>
      <c r="I12" s="99" t="str">
        <f>VLOOKUP(E12,VIP!$A$2:$O8299,8,FALSE)</f>
        <v>Si</v>
      </c>
      <c r="J12" s="99" t="str">
        <f>VLOOKUP(E12,VIP!$A$2:$O8249,8,FALSE)</f>
        <v>Si</v>
      </c>
      <c r="K12" s="99" t="str">
        <f>VLOOKUP(E12,VIP!$A$2:$O11823,6,0)</f>
        <v>SI</v>
      </c>
      <c r="L12" s="108" t="s">
        <v>2430</v>
      </c>
      <c r="M12" s="123" t="s">
        <v>2561</v>
      </c>
      <c r="N12" s="122" t="s">
        <v>2514</v>
      </c>
      <c r="O12" s="104" t="s">
        <v>2495</v>
      </c>
      <c r="P12" s="104"/>
      <c r="Q12" s="122">
        <v>44216.444444444445</v>
      </c>
    </row>
    <row r="13" spans="1:17" ht="18" x14ac:dyDescent="0.25">
      <c r="A13" s="85" t="str">
        <f>VLOOKUP(E13,'LISTADO ATM'!$A$2:$C$895,3,0)</f>
        <v>NORTE</v>
      </c>
      <c r="B13" s="114" t="s">
        <v>2503</v>
      </c>
      <c r="C13" s="105">
        <v>44214.493171296293</v>
      </c>
      <c r="D13" s="104" t="s">
        <v>2498</v>
      </c>
      <c r="E13" s="100">
        <v>599</v>
      </c>
      <c r="F13" s="85" t="str">
        <f>VLOOKUP(E13,VIP!$A$2:$O11408,2,0)</f>
        <v>DRBR258</v>
      </c>
      <c r="G13" s="99" t="str">
        <f>VLOOKUP(E13,'LISTADO ATM'!$A$2:$B$894,2,0)</f>
        <v xml:space="preserve">ATM Oficina Plaza Internacional (Santiago) </v>
      </c>
      <c r="H13" s="99" t="str">
        <f>VLOOKUP(E13,VIP!$A$2:$O16329,7,FALSE)</f>
        <v>Si</v>
      </c>
      <c r="I13" s="99" t="str">
        <f>VLOOKUP(E13,VIP!$A$2:$O8294,8,FALSE)</f>
        <v>Si</v>
      </c>
      <c r="J13" s="99" t="str">
        <f>VLOOKUP(E13,VIP!$A$2:$O8244,8,FALSE)</f>
        <v>Si</v>
      </c>
      <c r="K13" s="99" t="str">
        <f>VLOOKUP(E13,VIP!$A$2:$O11818,6,0)</f>
        <v>NO</v>
      </c>
      <c r="L13" s="108" t="s">
        <v>2430</v>
      </c>
      <c r="M13" s="123" t="s">
        <v>2561</v>
      </c>
      <c r="N13" s="106" t="s">
        <v>2481</v>
      </c>
      <c r="O13" s="104" t="s">
        <v>2497</v>
      </c>
      <c r="P13" s="104"/>
      <c r="Q13" s="122">
        <v>44216.415277777778</v>
      </c>
    </row>
    <row r="14" spans="1:17" ht="18" x14ac:dyDescent="0.25">
      <c r="A14" s="85" t="str">
        <f>VLOOKUP(E14,'LISTADO ATM'!$A$2:$C$895,3,0)</f>
        <v>DISTRITO NACIONAL</v>
      </c>
      <c r="B14" s="114" t="s">
        <v>2502</v>
      </c>
      <c r="C14" s="105">
        <v>44214.57099537037</v>
      </c>
      <c r="D14" s="104" t="s">
        <v>2189</v>
      </c>
      <c r="E14" s="100">
        <v>384</v>
      </c>
      <c r="F14" s="85" t="e">
        <f>VLOOKUP(E14,VIP!$A$2:$O11391,2,0)</f>
        <v>#N/A</v>
      </c>
      <c r="G14" s="99" t="str">
        <f>VLOOKUP(E14,'LISTADO ATM'!$A$2:$B$894,2,0)</f>
        <v>ATM Sotano Torre Banreservas</v>
      </c>
      <c r="H14" s="99" t="e">
        <f>VLOOKUP(E14,VIP!$A$2:$O16312,7,FALSE)</f>
        <v>#N/A</v>
      </c>
      <c r="I14" s="99" t="e">
        <f>VLOOKUP(E14,VIP!$A$2:$O8277,8,FALSE)</f>
        <v>#N/A</v>
      </c>
      <c r="J14" s="99" t="e">
        <f>VLOOKUP(E14,VIP!$A$2:$O8227,8,FALSE)</f>
        <v>#N/A</v>
      </c>
      <c r="K14" s="99" t="e">
        <f>VLOOKUP(E14,VIP!$A$2:$O11801,6,0)</f>
        <v>#N/A</v>
      </c>
      <c r="L14" s="108" t="s">
        <v>2228</v>
      </c>
      <c r="M14" s="107" t="s">
        <v>2473</v>
      </c>
      <c r="N14" s="106" t="s">
        <v>2481</v>
      </c>
      <c r="O14" s="104" t="s">
        <v>2483</v>
      </c>
      <c r="P14" s="104"/>
      <c r="Q14" s="107" t="s">
        <v>2228</v>
      </c>
    </row>
    <row r="15" spans="1:17" ht="18" x14ac:dyDescent="0.25">
      <c r="A15" s="85" t="str">
        <f>VLOOKUP(E15,'LISTADO ATM'!$A$2:$C$895,3,0)</f>
        <v>DISTRITO NACIONAL</v>
      </c>
      <c r="B15" s="114" t="s">
        <v>2501</v>
      </c>
      <c r="C15" s="105">
        <v>44214.585752314815</v>
      </c>
      <c r="D15" s="104" t="s">
        <v>2189</v>
      </c>
      <c r="E15" s="100">
        <v>327</v>
      </c>
      <c r="F15" s="85" t="str">
        <f>VLOOKUP(E15,VIP!$A$2:$O11386,2,0)</f>
        <v>DRBR327</v>
      </c>
      <c r="G15" s="99" t="str">
        <f>VLOOKUP(E15,'LISTADO ATM'!$A$2:$B$894,2,0)</f>
        <v xml:space="preserve">ATM UNP CCN (Nacional 27 de Febrero) </v>
      </c>
      <c r="H15" s="99" t="str">
        <f>VLOOKUP(E15,VIP!$A$2:$O16307,7,FALSE)</f>
        <v>Si</v>
      </c>
      <c r="I15" s="99" t="str">
        <f>VLOOKUP(E15,VIP!$A$2:$O8272,8,FALSE)</f>
        <v>Si</v>
      </c>
      <c r="J15" s="99" t="str">
        <f>VLOOKUP(E15,VIP!$A$2:$O8222,8,FALSE)</f>
        <v>Si</v>
      </c>
      <c r="K15" s="99" t="str">
        <f>VLOOKUP(E15,VIP!$A$2:$O11796,6,0)</f>
        <v>NO</v>
      </c>
      <c r="L15" s="108" t="s">
        <v>2228</v>
      </c>
      <c r="M15" s="123" t="s">
        <v>2561</v>
      </c>
      <c r="N15" s="106" t="s">
        <v>2481</v>
      </c>
      <c r="O15" s="104" t="s">
        <v>2483</v>
      </c>
      <c r="P15" s="104"/>
      <c r="Q15" s="122">
        <v>44216.423611111109</v>
      </c>
    </row>
    <row r="16" spans="1:17" ht="18" x14ac:dyDescent="0.25">
      <c r="A16" s="85" t="str">
        <f>VLOOKUP(E16,'LISTADO ATM'!$A$2:$C$895,3,0)</f>
        <v>DISTRITO NACIONAL</v>
      </c>
      <c r="B16" s="114" t="s">
        <v>2506</v>
      </c>
      <c r="C16" s="105">
        <v>44214.817615740743</v>
      </c>
      <c r="D16" s="104" t="s">
        <v>2189</v>
      </c>
      <c r="E16" s="100">
        <v>629</v>
      </c>
      <c r="F16" s="85" t="str">
        <f>VLOOKUP(E16,VIP!$A$2:$O11409,2,0)</f>
        <v>DRBR24M</v>
      </c>
      <c r="G16" s="99" t="str">
        <f>VLOOKUP(E16,'LISTADO ATM'!$A$2:$B$894,2,0)</f>
        <v xml:space="preserve">ATM Oficina Americana Independencia I </v>
      </c>
      <c r="H16" s="99" t="str">
        <f>VLOOKUP(E16,VIP!$A$2:$O16330,7,FALSE)</f>
        <v>Si</v>
      </c>
      <c r="I16" s="99" t="str">
        <f>VLOOKUP(E16,VIP!$A$2:$O8295,8,FALSE)</f>
        <v>Si</v>
      </c>
      <c r="J16" s="99" t="str">
        <f>VLOOKUP(E16,VIP!$A$2:$O8245,8,FALSE)</f>
        <v>Si</v>
      </c>
      <c r="K16" s="99" t="str">
        <f>VLOOKUP(E16,VIP!$A$2:$O11819,6,0)</f>
        <v>SI</v>
      </c>
      <c r="L16" s="108" t="s">
        <v>2228</v>
      </c>
      <c r="M16" s="107" t="s">
        <v>2473</v>
      </c>
      <c r="N16" s="106" t="s">
        <v>2481</v>
      </c>
      <c r="O16" s="104" t="s">
        <v>2483</v>
      </c>
      <c r="P16" s="104"/>
      <c r="Q16" s="107" t="s">
        <v>2228</v>
      </c>
    </row>
    <row r="17" spans="1:17" ht="18" x14ac:dyDescent="0.25">
      <c r="A17" s="85" t="str">
        <f>VLOOKUP(E17,'LISTADO ATM'!$A$2:$C$895,3,0)</f>
        <v>NORTE</v>
      </c>
      <c r="B17" s="114" t="s">
        <v>2507</v>
      </c>
      <c r="C17" s="105">
        <v>44215.145520833335</v>
      </c>
      <c r="D17" s="104" t="s">
        <v>2189</v>
      </c>
      <c r="E17" s="100">
        <v>266</v>
      </c>
      <c r="F17" s="85" t="str">
        <f>VLOOKUP(E17,VIP!$A$2:$O11422,2,0)</f>
        <v>DRBR266</v>
      </c>
      <c r="G17" s="99" t="str">
        <f>VLOOKUP(E17,'LISTADO ATM'!$A$2:$B$894,2,0)</f>
        <v xml:space="preserve">ATM Oficina Villa Francisca </v>
      </c>
      <c r="H17" s="99" t="str">
        <f>VLOOKUP(E17,VIP!$A$2:$O16343,7,FALSE)</f>
        <v>Si</v>
      </c>
      <c r="I17" s="99" t="str">
        <f>VLOOKUP(E17,VIP!$A$2:$O8308,8,FALSE)</f>
        <v>Si</v>
      </c>
      <c r="J17" s="99" t="str">
        <f>VLOOKUP(E17,VIP!$A$2:$O8258,8,FALSE)</f>
        <v>Si</v>
      </c>
      <c r="K17" s="99" t="str">
        <f>VLOOKUP(E17,VIP!$A$2:$O11832,6,0)</f>
        <v>NO</v>
      </c>
      <c r="L17" s="108" t="s">
        <v>2254</v>
      </c>
      <c r="M17" s="123" t="s">
        <v>2561</v>
      </c>
      <c r="N17" s="106" t="s">
        <v>2481</v>
      </c>
      <c r="O17" s="104" t="s">
        <v>2483</v>
      </c>
      <c r="P17" s="104"/>
      <c r="Q17" s="123" t="s">
        <v>2562</v>
      </c>
    </row>
    <row r="18" spans="1:17" ht="18" x14ac:dyDescent="0.25">
      <c r="A18" s="85" t="str">
        <f>VLOOKUP(E18,'LISTADO ATM'!$A$2:$C$895,3,0)</f>
        <v>ESTE</v>
      </c>
      <c r="B18" s="114" t="s">
        <v>2510</v>
      </c>
      <c r="C18" s="105">
        <v>44215.325092592589</v>
      </c>
      <c r="D18" s="104" t="s">
        <v>2494</v>
      </c>
      <c r="E18" s="100">
        <v>158</v>
      </c>
      <c r="F18" s="85" t="str">
        <f>VLOOKUP(E18,VIP!$A$2:$O11433,2,0)</f>
        <v>DRBR158</v>
      </c>
      <c r="G18" s="99" t="str">
        <f>VLOOKUP(E18,'LISTADO ATM'!$A$2:$B$894,2,0)</f>
        <v xml:space="preserve">ATM Oficina Romana Norte </v>
      </c>
      <c r="H18" s="99" t="str">
        <f>VLOOKUP(E18,VIP!$A$2:$O16354,7,FALSE)</f>
        <v>Si</v>
      </c>
      <c r="I18" s="99" t="str">
        <f>VLOOKUP(E18,VIP!$A$2:$O8319,8,FALSE)</f>
        <v>Si</v>
      </c>
      <c r="J18" s="99" t="str">
        <f>VLOOKUP(E18,VIP!$A$2:$O8269,8,FALSE)</f>
        <v>Si</v>
      </c>
      <c r="K18" s="99" t="str">
        <f>VLOOKUP(E18,VIP!$A$2:$O11843,6,0)</f>
        <v>SI</v>
      </c>
      <c r="L18" s="108" t="s">
        <v>2430</v>
      </c>
      <c r="M18" s="123" t="s">
        <v>2561</v>
      </c>
      <c r="N18" s="106" t="s">
        <v>2481</v>
      </c>
      <c r="O18" s="104" t="s">
        <v>2495</v>
      </c>
      <c r="P18" s="104"/>
      <c r="Q18" s="122">
        <v>44216.458333333336</v>
      </c>
    </row>
    <row r="19" spans="1:17" ht="18" x14ac:dyDescent="0.25">
      <c r="A19" s="85" t="str">
        <f>VLOOKUP(E19,'LISTADO ATM'!$A$2:$C$895,3,0)</f>
        <v>DISTRITO NACIONAL</v>
      </c>
      <c r="B19" s="114" t="s">
        <v>2509</v>
      </c>
      <c r="C19" s="105">
        <v>44215.327962962961</v>
      </c>
      <c r="D19" s="104" t="s">
        <v>2189</v>
      </c>
      <c r="E19" s="100">
        <v>70</v>
      </c>
      <c r="F19" s="85" t="str">
        <f>VLOOKUP(E19,VIP!$A$2:$O11431,2,0)</f>
        <v>DRBR070</v>
      </c>
      <c r="G19" s="99" t="str">
        <f>VLOOKUP(E19,'LISTADO ATM'!$A$2:$B$894,2,0)</f>
        <v xml:space="preserve">ATM Autoservicio Plaza Lama Zona Oriental </v>
      </c>
      <c r="H19" s="99" t="str">
        <f>VLOOKUP(E19,VIP!$A$2:$O16352,7,FALSE)</f>
        <v>Si</v>
      </c>
      <c r="I19" s="99" t="str">
        <f>VLOOKUP(E19,VIP!$A$2:$O8317,8,FALSE)</f>
        <v>Si</v>
      </c>
      <c r="J19" s="99" t="str">
        <f>VLOOKUP(E19,VIP!$A$2:$O8267,8,FALSE)</f>
        <v>Si</v>
      </c>
      <c r="K19" s="99" t="str">
        <f>VLOOKUP(E19,VIP!$A$2:$O11841,6,0)</f>
        <v>NO</v>
      </c>
      <c r="L19" s="108" t="s">
        <v>2228</v>
      </c>
      <c r="M19" s="107" t="s">
        <v>2473</v>
      </c>
      <c r="N19" s="106" t="s">
        <v>2481</v>
      </c>
      <c r="O19" s="104" t="s">
        <v>2483</v>
      </c>
      <c r="P19" s="104"/>
      <c r="Q19" s="107" t="s">
        <v>2228</v>
      </c>
    </row>
    <row r="20" spans="1:17" ht="18" x14ac:dyDescent="0.25">
      <c r="A20" s="85" t="str">
        <f>VLOOKUP(E20,'LISTADO ATM'!$A$2:$C$895,3,0)</f>
        <v>DISTRITO NACIONAL</v>
      </c>
      <c r="B20" s="114" t="s">
        <v>2508</v>
      </c>
      <c r="C20" s="105">
        <v>44215.337685185186</v>
      </c>
      <c r="D20" s="104" t="s">
        <v>2189</v>
      </c>
      <c r="E20" s="100">
        <v>232</v>
      </c>
      <c r="F20" s="85" t="str">
        <f>VLOOKUP(E20,VIP!$A$2:$O11424,2,0)</f>
        <v>DRBR232</v>
      </c>
      <c r="G20" s="99" t="str">
        <f>VLOOKUP(E20,'LISTADO ATM'!$A$2:$B$894,2,0)</f>
        <v xml:space="preserve">ATM S/M Nacional Charles de Gaulle </v>
      </c>
      <c r="H20" s="99" t="str">
        <f>VLOOKUP(E20,VIP!$A$2:$O16345,7,FALSE)</f>
        <v>Si</v>
      </c>
      <c r="I20" s="99" t="str">
        <f>VLOOKUP(E20,VIP!$A$2:$O8310,8,FALSE)</f>
        <v>Si</v>
      </c>
      <c r="J20" s="99" t="str">
        <f>VLOOKUP(E20,VIP!$A$2:$O8260,8,FALSE)</f>
        <v>Si</v>
      </c>
      <c r="K20" s="99" t="str">
        <f>VLOOKUP(E20,VIP!$A$2:$O11834,6,0)</f>
        <v>SI</v>
      </c>
      <c r="L20" s="108" t="s">
        <v>2228</v>
      </c>
      <c r="M20" s="123" t="s">
        <v>2561</v>
      </c>
      <c r="N20" s="106" t="s">
        <v>2481</v>
      </c>
      <c r="O20" s="104" t="s">
        <v>2483</v>
      </c>
      <c r="P20" s="104"/>
      <c r="Q20" s="122">
        <v>44216.589583333334</v>
      </c>
    </row>
    <row r="21" spans="1:17" ht="18" x14ac:dyDescent="0.25">
      <c r="A21" s="85" t="str">
        <f>VLOOKUP(E21,'LISTADO ATM'!$A$2:$C$895,3,0)</f>
        <v>NORTE</v>
      </c>
      <c r="B21" s="114" t="s">
        <v>2513</v>
      </c>
      <c r="C21" s="105">
        <v>44215.397268518522</v>
      </c>
      <c r="D21" s="104" t="s">
        <v>2494</v>
      </c>
      <c r="E21" s="100">
        <v>501</v>
      </c>
      <c r="F21" s="85" t="str">
        <f>VLOOKUP(E21,VIP!$A$2:$O11431,2,0)</f>
        <v>DRBR501</v>
      </c>
      <c r="G21" s="99" t="str">
        <f>VLOOKUP(E21,'LISTADO ATM'!$A$2:$B$894,2,0)</f>
        <v xml:space="preserve">ATM UNP La Canela </v>
      </c>
      <c r="H21" s="99" t="str">
        <f>VLOOKUP(E21,VIP!$A$2:$O16352,7,FALSE)</f>
        <v>Si</v>
      </c>
      <c r="I21" s="99" t="str">
        <f>VLOOKUP(E21,VIP!$A$2:$O8317,8,FALSE)</f>
        <v>Si</v>
      </c>
      <c r="J21" s="99" t="str">
        <f>VLOOKUP(E21,VIP!$A$2:$O8267,8,FALSE)</f>
        <v>Si</v>
      </c>
      <c r="K21" s="99" t="str">
        <f>VLOOKUP(E21,VIP!$A$2:$O11841,6,0)</f>
        <v>NO</v>
      </c>
      <c r="L21" s="108" t="s">
        <v>2466</v>
      </c>
      <c r="M21" s="123" t="s">
        <v>2561</v>
      </c>
      <c r="N21" s="106" t="s">
        <v>2481</v>
      </c>
      <c r="O21" s="104" t="s">
        <v>2495</v>
      </c>
      <c r="P21" s="104"/>
      <c r="Q21" s="122">
        <v>44216.593055555553</v>
      </c>
    </row>
    <row r="22" spans="1:17" ht="18" x14ac:dyDescent="0.25">
      <c r="A22" s="85" t="str">
        <f>VLOOKUP(E22,'LISTADO ATM'!$A$2:$C$895,3,0)</f>
        <v>DISTRITO NACIONAL</v>
      </c>
      <c r="B22" s="114" t="s">
        <v>2512</v>
      </c>
      <c r="C22" s="105">
        <v>44215.410509259258</v>
      </c>
      <c r="D22" s="104" t="s">
        <v>2189</v>
      </c>
      <c r="E22" s="100">
        <v>792</v>
      </c>
      <c r="F22" s="85" t="str">
        <f>VLOOKUP(E22,VIP!$A$2:$O11430,2,0)</f>
        <v>DRBR792</v>
      </c>
      <c r="G22" s="99" t="str">
        <f>VLOOKUP(E22,'LISTADO ATM'!$A$2:$B$894,2,0)</f>
        <v>ATM Hospital Salvador de Gautier</v>
      </c>
      <c r="H22" s="99" t="str">
        <f>VLOOKUP(E22,VIP!$A$2:$O16351,7,FALSE)</f>
        <v>Si</v>
      </c>
      <c r="I22" s="99" t="str">
        <f>VLOOKUP(E22,VIP!$A$2:$O8316,8,FALSE)</f>
        <v>Si</v>
      </c>
      <c r="J22" s="99" t="str">
        <f>VLOOKUP(E22,VIP!$A$2:$O8266,8,FALSE)</f>
        <v>Si</v>
      </c>
      <c r="K22" s="99" t="str">
        <f>VLOOKUP(E22,VIP!$A$2:$O11840,6,0)</f>
        <v>NO</v>
      </c>
      <c r="L22" s="108" t="s">
        <v>2228</v>
      </c>
      <c r="M22" s="123" t="s">
        <v>2561</v>
      </c>
      <c r="N22" s="106" t="s">
        <v>2481</v>
      </c>
      <c r="O22" s="104" t="s">
        <v>2483</v>
      </c>
      <c r="P22" s="104"/>
      <c r="Q22" s="122">
        <v>44216.585416666669</v>
      </c>
    </row>
    <row r="23" spans="1:17" ht="18" x14ac:dyDescent="0.25">
      <c r="A23" s="85" t="str">
        <f>VLOOKUP(E23,'LISTADO ATM'!$A$2:$C$895,3,0)</f>
        <v>DISTRITO NACIONAL</v>
      </c>
      <c r="B23" s="114" t="s">
        <v>2511</v>
      </c>
      <c r="C23" s="105">
        <v>44215.420231481483</v>
      </c>
      <c r="D23" s="104" t="s">
        <v>2477</v>
      </c>
      <c r="E23" s="100">
        <v>525</v>
      </c>
      <c r="F23" s="85" t="str">
        <f>VLOOKUP(E23,VIP!$A$2:$O11427,2,0)</f>
        <v>DRBR525</v>
      </c>
      <c r="G23" s="99" t="str">
        <f>VLOOKUP(E23,'LISTADO ATM'!$A$2:$B$894,2,0)</f>
        <v>ATM S/M Bravo Las Americas</v>
      </c>
      <c r="H23" s="99" t="str">
        <f>VLOOKUP(E23,VIP!$A$2:$O16348,7,FALSE)</f>
        <v>Si</v>
      </c>
      <c r="I23" s="99" t="str">
        <f>VLOOKUP(E23,VIP!$A$2:$O8313,8,FALSE)</f>
        <v>Si</v>
      </c>
      <c r="J23" s="99" t="str">
        <f>VLOOKUP(E23,VIP!$A$2:$O8263,8,FALSE)</f>
        <v>Si</v>
      </c>
      <c r="K23" s="99" t="str">
        <f>VLOOKUP(E23,VIP!$A$2:$O11837,6,0)</f>
        <v>NO</v>
      </c>
      <c r="L23" s="108" t="s">
        <v>2430</v>
      </c>
      <c r="M23" s="123" t="s">
        <v>2561</v>
      </c>
      <c r="N23" s="106" t="s">
        <v>2481</v>
      </c>
      <c r="O23" s="104" t="s">
        <v>2482</v>
      </c>
      <c r="P23" s="104"/>
      <c r="Q23" s="122">
        <v>44216.598611111112</v>
      </c>
    </row>
    <row r="24" spans="1:17" ht="18" x14ac:dyDescent="0.25">
      <c r="A24" s="85" t="str">
        <f>VLOOKUP(E24,'LISTADO ATM'!$A$2:$C$895,3,0)</f>
        <v>DISTRITO NACIONAL</v>
      </c>
      <c r="B24" s="114" t="s">
        <v>2522</v>
      </c>
      <c r="C24" s="105">
        <v>44215.468148148146</v>
      </c>
      <c r="D24" s="104" t="s">
        <v>2189</v>
      </c>
      <c r="E24" s="100">
        <v>240</v>
      </c>
      <c r="F24" s="85" t="str">
        <f>VLOOKUP(E24,VIP!$A$2:$O11446,2,0)</f>
        <v>DRBR24D</v>
      </c>
      <c r="G24" s="99" t="str">
        <f>VLOOKUP(E24,'LISTADO ATM'!$A$2:$B$894,2,0)</f>
        <v xml:space="preserve">ATM Oficina Carrefour I </v>
      </c>
      <c r="H24" s="99" t="str">
        <f>VLOOKUP(E24,VIP!$A$2:$O16367,7,FALSE)</f>
        <v>Si</v>
      </c>
      <c r="I24" s="99" t="str">
        <f>VLOOKUP(E24,VIP!$A$2:$O8332,8,FALSE)</f>
        <v>Si</v>
      </c>
      <c r="J24" s="99" t="str">
        <f>VLOOKUP(E24,VIP!$A$2:$O8282,8,FALSE)</f>
        <v>Si</v>
      </c>
      <c r="K24" s="99" t="str">
        <f>VLOOKUP(E24,VIP!$A$2:$O11856,6,0)</f>
        <v>SI</v>
      </c>
      <c r="L24" s="108" t="s">
        <v>2228</v>
      </c>
      <c r="M24" s="107" t="s">
        <v>2473</v>
      </c>
      <c r="N24" s="106" t="s">
        <v>2481</v>
      </c>
      <c r="O24" s="104" t="s">
        <v>2483</v>
      </c>
      <c r="P24" s="104"/>
      <c r="Q24" s="107" t="s">
        <v>2228</v>
      </c>
    </row>
    <row r="25" spans="1:17" ht="18" x14ac:dyDescent="0.25">
      <c r="A25" s="85" t="str">
        <f>VLOOKUP(E25,'LISTADO ATM'!$A$2:$C$895,3,0)</f>
        <v>DISTRITO NACIONAL</v>
      </c>
      <c r="B25" s="114" t="s">
        <v>2521</v>
      </c>
      <c r="C25" s="105">
        <v>44215.48641203704</v>
      </c>
      <c r="D25" s="104" t="s">
        <v>2477</v>
      </c>
      <c r="E25" s="100">
        <v>565</v>
      </c>
      <c r="F25" s="85" t="str">
        <f>VLOOKUP(E25,VIP!$A$2:$O11444,2,0)</f>
        <v>DRBR24H</v>
      </c>
      <c r="G25" s="99" t="str">
        <f>VLOOKUP(E25,'LISTADO ATM'!$A$2:$B$894,2,0)</f>
        <v xml:space="preserve">ATM S/M La Cadena Núñez de Cáceres </v>
      </c>
      <c r="H25" s="99" t="str">
        <f>VLOOKUP(E25,VIP!$A$2:$O16365,7,FALSE)</f>
        <v>Si</v>
      </c>
      <c r="I25" s="99" t="str">
        <f>VLOOKUP(E25,VIP!$A$2:$O8330,8,FALSE)</f>
        <v>Si</v>
      </c>
      <c r="J25" s="99" t="str">
        <f>VLOOKUP(E25,VIP!$A$2:$O8280,8,FALSE)</f>
        <v>Si</v>
      </c>
      <c r="K25" s="99" t="str">
        <f>VLOOKUP(E25,VIP!$A$2:$O11854,6,0)</f>
        <v>NO</v>
      </c>
      <c r="L25" s="108" t="s">
        <v>2430</v>
      </c>
      <c r="M25" s="123" t="s">
        <v>2561</v>
      </c>
      <c r="N25" s="106" t="s">
        <v>2481</v>
      </c>
      <c r="O25" s="104" t="s">
        <v>2482</v>
      </c>
      <c r="P25" s="104"/>
      <c r="Q25" s="122">
        <v>44216.597222222219</v>
      </c>
    </row>
    <row r="26" spans="1:17" ht="18" x14ac:dyDescent="0.25">
      <c r="A26" s="85" t="str">
        <f>VLOOKUP(E26,'LISTADO ATM'!$A$2:$C$895,3,0)</f>
        <v>DISTRITO NACIONAL</v>
      </c>
      <c r="B26" s="114" t="s">
        <v>2520</v>
      </c>
      <c r="C26" s="105">
        <v>44215.506053240744</v>
      </c>
      <c r="D26" s="104" t="s">
        <v>2189</v>
      </c>
      <c r="E26" s="100">
        <v>57</v>
      </c>
      <c r="F26" s="85" t="str">
        <f>VLOOKUP(E26,VIP!$A$2:$O11439,2,0)</f>
        <v>DRBR057</v>
      </c>
      <c r="G26" s="99" t="str">
        <f>VLOOKUP(E26,'LISTADO ATM'!$A$2:$B$894,2,0)</f>
        <v xml:space="preserve">ATM Oficina Malecon Center </v>
      </c>
      <c r="H26" s="99" t="str">
        <f>VLOOKUP(E26,VIP!$A$2:$O16360,7,FALSE)</f>
        <v>Si</v>
      </c>
      <c r="I26" s="99" t="str">
        <f>VLOOKUP(E26,VIP!$A$2:$O8325,8,FALSE)</f>
        <v>Si</v>
      </c>
      <c r="J26" s="99" t="str">
        <f>VLOOKUP(E26,VIP!$A$2:$O8275,8,FALSE)</f>
        <v>Si</v>
      </c>
      <c r="K26" s="99" t="str">
        <f>VLOOKUP(E26,VIP!$A$2:$O11849,6,0)</f>
        <v>NO</v>
      </c>
      <c r="L26" s="108" t="s">
        <v>2228</v>
      </c>
      <c r="M26" s="123" t="s">
        <v>2561</v>
      </c>
      <c r="N26" s="106" t="s">
        <v>2481</v>
      </c>
      <c r="O26" s="104" t="s">
        <v>2483</v>
      </c>
      <c r="P26" s="104"/>
      <c r="Q26" s="122">
        <v>44216.425000000003</v>
      </c>
    </row>
    <row r="27" spans="1:17" ht="18" x14ac:dyDescent="0.25">
      <c r="A27" s="85" t="str">
        <f>VLOOKUP(E27,'LISTADO ATM'!$A$2:$C$895,3,0)</f>
        <v>DISTRITO NACIONAL</v>
      </c>
      <c r="B27" s="114" t="s">
        <v>2519</v>
      </c>
      <c r="C27" s="105">
        <v>44215.509641203702</v>
      </c>
      <c r="D27" s="104" t="s">
        <v>2189</v>
      </c>
      <c r="E27" s="100">
        <v>485</v>
      </c>
      <c r="F27" s="85" t="str">
        <f>VLOOKUP(E27,VIP!$A$2:$O11438,2,0)</f>
        <v>DRBR485</v>
      </c>
      <c r="G27" s="99" t="str">
        <f>VLOOKUP(E27,'LISTADO ATM'!$A$2:$B$894,2,0)</f>
        <v xml:space="preserve">ATM CEDIMAT </v>
      </c>
      <c r="H27" s="99" t="str">
        <f>VLOOKUP(E27,VIP!$A$2:$O16359,7,FALSE)</f>
        <v>Si</v>
      </c>
      <c r="I27" s="99" t="str">
        <f>VLOOKUP(E27,VIP!$A$2:$O8324,8,FALSE)</f>
        <v>Si</v>
      </c>
      <c r="J27" s="99" t="str">
        <f>VLOOKUP(E27,VIP!$A$2:$O8274,8,FALSE)</f>
        <v>Si</v>
      </c>
      <c r="K27" s="99" t="str">
        <f>VLOOKUP(E27,VIP!$A$2:$O11848,6,0)</f>
        <v>NO</v>
      </c>
      <c r="L27" s="108" t="s">
        <v>2228</v>
      </c>
      <c r="M27" s="123" t="s">
        <v>2561</v>
      </c>
      <c r="N27" s="106" t="s">
        <v>2481</v>
      </c>
      <c r="O27" s="104" t="s">
        <v>2483</v>
      </c>
      <c r="P27" s="104"/>
      <c r="Q27" s="122">
        <v>44216.590277777781</v>
      </c>
    </row>
    <row r="28" spans="1:17" ht="18" x14ac:dyDescent="0.25">
      <c r="A28" s="85" t="str">
        <f>VLOOKUP(E28,'LISTADO ATM'!$A$2:$C$895,3,0)</f>
        <v>DISTRITO NACIONAL</v>
      </c>
      <c r="B28" s="114" t="s">
        <v>2518</v>
      </c>
      <c r="C28" s="105">
        <v>44215.521226851852</v>
      </c>
      <c r="D28" s="104" t="s">
        <v>2477</v>
      </c>
      <c r="E28" s="100">
        <v>2</v>
      </c>
      <c r="F28" s="85" t="str">
        <f>VLOOKUP(E28,VIP!$A$2:$O11436,2,0)</f>
        <v>DRBR002</v>
      </c>
      <c r="G28" s="99" t="str">
        <f>VLOOKUP(E28,'LISTADO ATM'!$A$2:$B$894,2,0)</f>
        <v>ATM Autoservicio Padre Castellano</v>
      </c>
      <c r="H28" s="99" t="str">
        <f>VLOOKUP(E28,VIP!$A$2:$O16357,7,FALSE)</f>
        <v>Si</v>
      </c>
      <c r="I28" s="99" t="str">
        <f>VLOOKUP(E28,VIP!$A$2:$O8322,8,FALSE)</f>
        <v>Si</v>
      </c>
      <c r="J28" s="99" t="str">
        <f>VLOOKUP(E28,VIP!$A$2:$O8272,8,FALSE)</f>
        <v>Si</v>
      </c>
      <c r="K28" s="99" t="str">
        <f>VLOOKUP(E28,VIP!$A$2:$O11846,6,0)</f>
        <v>NO</v>
      </c>
      <c r="L28" s="108" t="s">
        <v>2496</v>
      </c>
      <c r="M28" s="123" t="s">
        <v>2561</v>
      </c>
      <c r="N28" s="106" t="s">
        <v>2481</v>
      </c>
      <c r="O28" s="104" t="s">
        <v>2482</v>
      </c>
      <c r="P28" s="104"/>
      <c r="Q28" s="122">
        <v>44216.425000000003</v>
      </c>
    </row>
    <row r="29" spans="1:17" ht="18" x14ac:dyDescent="0.25">
      <c r="A29" s="85" t="str">
        <f>VLOOKUP(E29,'LISTADO ATM'!$A$2:$C$895,3,0)</f>
        <v>NORTE</v>
      </c>
      <c r="B29" s="114" t="s">
        <v>2517</v>
      </c>
      <c r="C29" s="105">
        <v>44215.531921296293</v>
      </c>
      <c r="D29" s="104" t="s">
        <v>2190</v>
      </c>
      <c r="E29" s="100">
        <v>492</v>
      </c>
      <c r="F29" s="85" t="e">
        <f>VLOOKUP(E29,VIP!$A$2:$O11434,2,0)</f>
        <v>#N/A</v>
      </c>
      <c r="G29" s="99" t="str">
        <f>VLOOKUP(E29,'LISTADO ATM'!$A$2:$B$894,2,0)</f>
        <v>ATM S/M Nacional  El Dorado Santiago</v>
      </c>
      <c r="H29" s="99" t="e">
        <f>VLOOKUP(E29,VIP!$A$2:$O16355,7,FALSE)</f>
        <v>#N/A</v>
      </c>
      <c r="I29" s="99" t="e">
        <f>VLOOKUP(E29,VIP!$A$2:$O8320,8,FALSE)</f>
        <v>#N/A</v>
      </c>
      <c r="J29" s="99" t="e">
        <f>VLOOKUP(E29,VIP!$A$2:$O8270,8,FALSE)</f>
        <v>#N/A</v>
      </c>
      <c r="K29" s="99" t="e">
        <f>VLOOKUP(E29,VIP!$A$2:$O11844,6,0)</f>
        <v>#N/A</v>
      </c>
      <c r="L29" s="108" t="s">
        <v>2463</v>
      </c>
      <c r="M29" s="123" t="s">
        <v>2561</v>
      </c>
      <c r="N29" s="106" t="s">
        <v>2481</v>
      </c>
      <c r="O29" s="104" t="s">
        <v>2490</v>
      </c>
      <c r="P29" s="104"/>
      <c r="Q29" s="122">
        <v>44216.595138888886</v>
      </c>
    </row>
    <row r="30" spans="1:17" ht="18" x14ac:dyDescent="0.25">
      <c r="A30" s="85" t="str">
        <f>VLOOKUP(E30,'LISTADO ATM'!$A$2:$C$895,3,0)</f>
        <v>DISTRITO NACIONAL</v>
      </c>
      <c r="B30" s="114" t="s">
        <v>2516</v>
      </c>
      <c r="C30" s="105">
        <v>44215.547650462962</v>
      </c>
      <c r="D30" s="104" t="s">
        <v>2189</v>
      </c>
      <c r="E30" s="100">
        <v>113</v>
      </c>
      <c r="F30" s="85" t="str">
        <f>VLOOKUP(E30,VIP!$A$2:$O11431,2,0)</f>
        <v>DRBR113</v>
      </c>
      <c r="G30" s="99" t="str">
        <f>VLOOKUP(E30,'LISTADO ATM'!$A$2:$B$894,2,0)</f>
        <v xml:space="preserve">ATM Autoservicio Atalaya del Mar </v>
      </c>
      <c r="H30" s="99" t="str">
        <f>VLOOKUP(E30,VIP!$A$2:$O16352,7,FALSE)</f>
        <v>Si</v>
      </c>
      <c r="I30" s="99" t="str">
        <f>VLOOKUP(E30,VIP!$A$2:$O8317,8,FALSE)</f>
        <v>No</v>
      </c>
      <c r="J30" s="99" t="str">
        <f>VLOOKUP(E30,VIP!$A$2:$O8267,8,FALSE)</f>
        <v>No</v>
      </c>
      <c r="K30" s="99" t="str">
        <f>VLOOKUP(E30,VIP!$A$2:$O11841,6,0)</f>
        <v>NO</v>
      </c>
      <c r="L30" s="108" t="s">
        <v>2496</v>
      </c>
      <c r="M30" s="107" t="s">
        <v>2473</v>
      </c>
      <c r="N30" s="106" t="s">
        <v>2481</v>
      </c>
      <c r="O30" s="104" t="s">
        <v>2483</v>
      </c>
      <c r="P30" s="104"/>
      <c r="Q30" s="107" t="s">
        <v>2496</v>
      </c>
    </row>
    <row r="31" spans="1:17" ht="18" x14ac:dyDescent="0.25">
      <c r="A31" s="85" t="str">
        <f>VLOOKUP(E31,'LISTADO ATM'!$A$2:$C$895,3,0)</f>
        <v>DISTRITO NACIONAL</v>
      </c>
      <c r="B31" s="114" t="s">
        <v>2515</v>
      </c>
      <c r="C31" s="105">
        <v>44215.605740740742</v>
      </c>
      <c r="D31" s="104" t="s">
        <v>2189</v>
      </c>
      <c r="E31" s="100">
        <v>516</v>
      </c>
      <c r="F31" s="85" t="str">
        <f>VLOOKUP(E31,VIP!$A$2:$O11424,2,0)</f>
        <v>DRBR516</v>
      </c>
      <c r="G31" s="99" t="str">
        <f>VLOOKUP(E31,'LISTADO ATM'!$A$2:$B$894,2,0)</f>
        <v xml:space="preserve">ATM Oficina Gascue </v>
      </c>
      <c r="H31" s="99" t="str">
        <f>VLOOKUP(E31,VIP!$A$2:$O16345,7,FALSE)</f>
        <v>Si</v>
      </c>
      <c r="I31" s="99" t="str">
        <f>VLOOKUP(E31,VIP!$A$2:$O8310,8,FALSE)</f>
        <v>Si</v>
      </c>
      <c r="J31" s="99" t="str">
        <f>VLOOKUP(E31,VIP!$A$2:$O8260,8,FALSE)</f>
        <v>Si</v>
      </c>
      <c r="K31" s="99" t="str">
        <f>VLOOKUP(E31,VIP!$A$2:$O11834,6,0)</f>
        <v>SI</v>
      </c>
      <c r="L31" s="108" t="s">
        <v>2463</v>
      </c>
      <c r="M31" s="123" t="s">
        <v>2561</v>
      </c>
      <c r="N31" s="106" t="s">
        <v>2481</v>
      </c>
      <c r="O31" s="104" t="s">
        <v>2483</v>
      </c>
      <c r="P31" s="104"/>
      <c r="Q31" s="122">
        <v>44216.426388888889</v>
      </c>
    </row>
    <row r="32" spans="1:17" ht="18" x14ac:dyDescent="0.25">
      <c r="A32" s="85" t="str">
        <f>VLOOKUP(E32,'LISTADO ATM'!$A$2:$C$895,3,0)</f>
        <v>DISTRITO NACIONAL</v>
      </c>
      <c r="B32" s="114" t="s">
        <v>2541</v>
      </c>
      <c r="C32" s="105">
        <v>44215.608518518522</v>
      </c>
      <c r="D32" s="104" t="s">
        <v>2189</v>
      </c>
      <c r="E32" s="100">
        <v>943</v>
      </c>
      <c r="F32" s="85" t="str">
        <f>VLOOKUP(E32,VIP!$A$2:$O11443,2,0)</f>
        <v>DRBR16K</v>
      </c>
      <c r="G32" s="99" t="str">
        <f>VLOOKUP(E32,'LISTADO ATM'!$A$2:$B$894,2,0)</f>
        <v xml:space="preserve">ATM Oficina Tránsito Terreste </v>
      </c>
      <c r="H32" s="99" t="str">
        <f>VLOOKUP(E32,VIP!$A$2:$O16364,7,FALSE)</f>
        <v>Si</v>
      </c>
      <c r="I32" s="99" t="str">
        <f>VLOOKUP(E32,VIP!$A$2:$O8329,8,FALSE)</f>
        <v>Si</v>
      </c>
      <c r="J32" s="99" t="str">
        <f>VLOOKUP(E32,VIP!$A$2:$O8279,8,FALSE)</f>
        <v>Si</v>
      </c>
      <c r="K32" s="99" t="str">
        <f>VLOOKUP(E32,VIP!$A$2:$O11853,6,0)</f>
        <v>NO</v>
      </c>
      <c r="L32" s="108" t="s">
        <v>2228</v>
      </c>
      <c r="M32" s="123" t="s">
        <v>2561</v>
      </c>
      <c r="N32" s="106" t="s">
        <v>2481</v>
      </c>
      <c r="O32" s="104" t="s">
        <v>2483</v>
      </c>
      <c r="P32" s="104"/>
      <c r="Q32" s="122">
        <v>44216.423611111109</v>
      </c>
    </row>
    <row r="33" spans="1:17" ht="18" x14ac:dyDescent="0.25">
      <c r="A33" s="85" t="str">
        <f>VLOOKUP(E33,'LISTADO ATM'!$A$2:$C$895,3,0)</f>
        <v>DISTRITO NACIONAL</v>
      </c>
      <c r="B33" s="114" t="s">
        <v>2540</v>
      </c>
      <c r="C33" s="105">
        <v>44215.609814814816</v>
      </c>
      <c r="D33" s="104" t="s">
        <v>2189</v>
      </c>
      <c r="E33" s="100">
        <v>951</v>
      </c>
      <c r="F33" s="85" t="str">
        <f>VLOOKUP(E33,VIP!$A$2:$O11442,2,0)</f>
        <v>DRBR203</v>
      </c>
      <c r="G33" s="99" t="str">
        <f>VLOOKUP(E33,'LISTADO ATM'!$A$2:$B$894,2,0)</f>
        <v xml:space="preserve">ATM Oficina Plaza Haché JFK </v>
      </c>
      <c r="H33" s="99" t="str">
        <f>VLOOKUP(E33,VIP!$A$2:$O16363,7,FALSE)</f>
        <v>Si</v>
      </c>
      <c r="I33" s="99" t="str">
        <f>VLOOKUP(E33,VIP!$A$2:$O8328,8,FALSE)</f>
        <v>Si</v>
      </c>
      <c r="J33" s="99" t="str">
        <f>VLOOKUP(E33,VIP!$A$2:$O8278,8,FALSE)</f>
        <v>Si</v>
      </c>
      <c r="K33" s="99" t="str">
        <f>VLOOKUP(E33,VIP!$A$2:$O11852,6,0)</f>
        <v>NO</v>
      </c>
      <c r="L33" s="108" t="s">
        <v>2228</v>
      </c>
      <c r="M33" s="123" t="s">
        <v>2561</v>
      </c>
      <c r="N33" s="106" t="s">
        <v>2481</v>
      </c>
      <c r="O33" s="104" t="s">
        <v>2483</v>
      </c>
      <c r="P33" s="104"/>
      <c r="Q33" s="122">
        <v>44216.390277777777</v>
      </c>
    </row>
    <row r="34" spans="1:17" ht="18" x14ac:dyDescent="0.25">
      <c r="A34" s="85" t="str">
        <f>VLOOKUP(E34,'LISTADO ATM'!$A$2:$C$895,3,0)</f>
        <v>DISTRITO NACIONAL</v>
      </c>
      <c r="B34" s="114" t="s">
        <v>2539</v>
      </c>
      <c r="C34" s="105">
        <v>44215.624780092592</v>
      </c>
      <c r="D34" s="104" t="s">
        <v>2189</v>
      </c>
      <c r="E34" s="100">
        <v>244</v>
      </c>
      <c r="F34" s="85" t="str">
        <f>VLOOKUP(E34,VIP!$A$2:$O11441,2,0)</f>
        <v>DRBR244</v>
      </c>
      <c r="G34" s="99" t="str">
        <f>VLOOKUP(E34,'LISTADO ATM'!$A$2:$B$894,2,0)</f>
        <v xml:space="preserve">ATM Ministerio de Hacienda (antiguo Finanzas) </v>
      </c>
      <c r="H34" s="99" t="str">
        <f>VLOOKUP(E34,VIP!$A$2:$O16362,7,FALSE)</f>
        <v>Si</v>
      </c>
      <c r="I34" s="99" t="str">
        <f>VLOOKUP(E34,VIP!$A$2:$O8327,8,FALSE)</f>
        <v>Si</v>
      </c>
      <c r="J34" s="99" t="str">
        <f>VLOOKUP(E34,VIP!$A$2:$O8277,8,FALSE)</f>
        <v>Si</v>
      </c>
      <c r="K34" s="99" t="str">
        <f>VLOOKUP(E34,VIP!$A$2:$O11851,6,0)</f>
        <v>NO</v>
      </c>
      <c r="L34" s="108" t="s">
        <v>2228</v>
      </c>
      <c r="M34" s="123" t="s">
        <v>2561</v>
      </c>
      <c r="N34" s="106" t="s">
        <v>2481</v>
      </c>
      <c r="O34" s="104" t="s">
        <v>2483</v>
      </c>
      <c r="P34" s="104"/>
      <c r="Q34" s="122">
        <v>44216.588888888888</v>
      </c>
    </row>
    <row r="35" spans="1:17" ht="18" x14ac:dyDescent="0.25">
      <c r="A35" s="85" t="str">
        <f>VLOOKUP(E35,'LISTADO ATM'!$A$2:$C$895,3,0)</f>
        <v>ESTE</v>
      </c>
      <c r="B35" s="114" t="s">
        <v>2538</v>
      </c>
      <c r="C35" s="105">
        <v>44215.625671296293</v>
      </c>
      <c r="D35" s="104" t="s">
        <v>2189</v>
      </c>
      <c r="E35" s="100">
        <v>579</v>
      </c>
      <c r="F35" s="85" t="str">
        <f>VLOOKUP(E35,VIP!$A$2:$O11440,2,0)</f>
        <v>DRBR579</v>
      </c>
      <c r="G35" s="99" t="str">
        <f>VLOOKUP(E35,'LISTADO ATM'!$A$2:$B$894,2,0)</f>
        <v xml:space="preserve">ATM Estación Sunix Down Town </v>
      </c>
      <c r="H35" s="99" t="str">
        <f>VLOOKUP(E35,VIP!$A$2:$O16361,7,FALSE)</f>
        <v>Si</v>
      </c>
      <c r="I35" s="99" t="str">
        <f>VLOOKUP(E35,VIP!$A$2:$O8326,8,FALSE)</f>
        <v>Si</v>
      </c>
      <c r="J35" s="99" t="str">
        <f>VLOOKUP(E35,VIP!$A$2:$O8276,8,FALSE)</f>
        <v>Si</v>
      </c>
      <c r="K35" s="99" t="str">
        <f>VLOOKUP(E35,VIP!$A$2:$O11850,6,0)</f>
        <v>NO</v>
      </c>
      <c r="L35" s="108" t="s">
        <v>2228</v>
      </c>
      <c r="M35" s="107" t="s">
        <v>2473</v>
      </c>
      <c r="N35" s="106" t="s">
        <v>2481</v>
      </c>
      <c r="O35" s="104" t="s">
        <v>2483</v>
      </c>
      <c r="P35" s="104"/>
      <c r="Q35" s="107" t="s">
        <v>2228</v>
      </c>
    </row>
    <row r="36" spans="1:17" ht="18" x14ac:dyDescent="0.25">
      <c r="A36" s="85" t="str">
        <f>VLOOKUP(E36,'LISTADO ATM'!$A$2:$C$895,3,0)</f>
        <v>DISTRITO NACIONAL</v>
      </c>
      <c r="B36" s="114" t="s">
        <v>2537</v>
      </c>
      <c r="C36" s="105">
        <v>44215.627141203702</v>
      </c>
      <c r="D36" s="104" t="s">
        <v>2189</v>
      </c>
      <c r="E36" s="100">
        <v>966</v>
      </c>
      <c r="F36" s="85" t="str">
        <f>VLOOKUP(E36,VIP!$A$2:$O11439,2,0)</f>
        <v>DRBR966</v>
      </c>
      <c r="G36" s="99" t="str">
        <f>VLOOKUP(E36,'LISTADO ATM'!$A$2:$B$894,2,0)</f>
        <v>ATM Centro Medico Real</v>
      </c>
      <c r="H36" s="99" t="str">
        <f>VLOOKUP(E36,VIP!$A$2:$O16360,7,FALSE)</f>
        <v>Si</v>
      </c>
      <c r="I36" s="99" t="str">
        <f>VLOOKUP(E36,VIP!$A$2:$O8325,8,FALSE)</f>
        <v>Si</v>
      </c>
      <c r="J36" s="99" t="str">
        <f>VLOOKUP(E36,VIP!$A$2:$O8275,8,FALSE)</f>
        <v>Si</v>
      </c>
      <c r="K36" s="99" t="str">
        <f>VLOOKUP(E36,VIP!$A$2:$O11849,6,0)</f>
        <v>NO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DISTRITO NACIONAL</v>
      </c>
      <c r="B37" s="114" t="s">
        <v>2536</v>
      </c>
      <c r="C37" s="105">
        <v>44215.627627314818</v>
      </c>
      <c r="D37" s="104" t="s">
        <v>2189</v>
      </c>
      <c r="E37" s="100">
        <v>225</v>
      </c>
      <c r="F37" s="85" t="str">
        <f>VLOOKUP(E37,VIP!$A$2:$O11438,2,0)</f>
        <v>DRBR225</v>
      </c>
      <c r="G37" s="99" t="str">
        <f>VLOOKUP(E37,'LISTADO ATM'!$A$2:$B$894,2,0)</f>
        <v xml:space="preserve">ATM S/M Nacional Arroyo Hondo </v>
      </c>
      <c r="H37" s="99" t="str">
        <f>VLOOKUP(E37,VIP!$A$2:$O16359,7,FALSE)</f>
        <v>Si</v>
      </c>
      <c r="I37" s="99" t="str">
        <f>VLOOKUP(E37,VIP!$A$2:$O8324,8,FALSE)</f>
        <v>Si</v>
      </c>
      <c r="J37" s="99" t="str">
        <f>VLOOKUP(E37,VIP!$A$2:$O8274,8,FALSE)</f>
        <v>Si</v>
      </c>
      <c r="K37" s="99" t="str">
        <f>VLOOKUP(E37,VIP!$A$2:$O11848,6,0)</f>
        <v>NO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NORTE</v>
      </c>
      <c r="B38" s="114" t="s">
        <v>2535</v>
      </c>
      <c r="C38" s="105">
        <v>44215.633055555554</v>
      </c>
      <c r="D38" s="104" t="s">
        <v>2190</v>
      </c>
      <c r="E38" s="100">
        <v>40</v>
      </c>
      <c r="F38" s="85" t="str">
        <f>VLOOKUP(E38,VIP!$A$2:$O11437,2,0)</f>
        <v>DRBR040</v>
      </c>
      <c r="G38" s="99" t="str">
        <f>VLOOKUP(E38,'LISTADO ATM'!$A$2:$B$894,2,0)</f>
        <v xml:space="preserve">ATM Oficina El Puñal </v>
      </c>
      <c r="H38" s="99" t="str">
        <f>VLOOKUP(E38,VIP!$A$2:$O16358,7,FALSE)</f>
        <v>Si</v>
      </c>
      <c r="I38" s="99" t="str">
        <f>VLOOKUP(E38,VIP!$A$2:$O8323,8,FALSE)</f>
        <v>Si</v>
      </c>
      <c r="J38" s="99" t="str">
        <f>VLOOKUP(E38,VIP!$A$2:$O8273,8,FALSE)</f>
        <v>Si</v>
      </c>
      <c r="K38" s="99" t="str">
        <f>VLOOKUP(E38,VIP!$A$2:$O11847,6,0)</f>
        <v>NO</v>
      </c>
      <c r="L38" s="108" t="s">
        <v>2228</v>
      </c>
      <c r="M38" s="123" t="s">
        <v>2561</v>
      </c>
      <c r="N38" s="106" t="s">
        <v>2481</v>
      </c>
      <c r="O38" s="104" t="s">
        <v>2490</v>
      </c>
      <c r="P38" s="104"/>
      <c r="Q38" s="122">
        <v>44216.588194444441</v>
      </c>
    </row>
    <row r="39" spans="1:17" ht="18" x14ac:dyDescent="0.25">
      <c r="A39" s="85" t="str">
        <f>VLOOKUP(E39,'LISTADO ATM'!$A$2:$C$895,3,0)</f>
        <v>ESTE</v>
      </c>
      <c r="B39" s="114" t="s">
        <v>2534</v>
      </c>
      <c r="C39" s="105">
        <v>44215.653391203705</v>
      </c>
      <c r="D39" s="104" t="s">
        <v>2189</v>
      </c>
      <c r="E39" s="100">
        <v>353</v>
      </c>
      <c r="F39" s="85" t="str">
        <f>VLOOKUP(E39,VIP!$A$2:$O11436,2,0)</f>
        <v>DRBR353</v>
      </c>
      <c r="G39" s="99" t="str">
        <f>VLOOKUP(E39,'LISTADO ATM'!$A$2:$B$894,2,0)</f>
        <v xml:space="preserve">ATM Estación Boulevard Juan Dolio </v>
      </c>
      <c r="H39" s="99" t="str">
        <f>VLOOKUP(E39,VIP!$A$2:$O16357,7,FALSE)</f>
        <v>Si</v>
      </c>
      <c r="I39" s="99" t="str">
        <f>VLOOKUP(E39,VIP!$A$2:$O8322,8,FALSE)</f>
        <v>Si</v>
      </c>
      <c r="J39" s="99" t="str">
        <f>VLOOKUP(E39,VIP!$A$2:$O8272,8,FALSE)</f>
        <v>Si</v>
      </c>
      <c r="K39" s="99" t="str">
        <f>VLOOKUP(E39,VIP!$A$2:$O11846,6,0)</f>
        <v>NO</v>
      </c>
      <c r="L39" s="108" t="s">
        <v>2463</v>
      </c>
      <c r="M39" s="123" t="s">
        <v>2561</v>
      </c>
      <c r="N39" s="106" t="s">
        <v>2481</v>
      </c>
      <c r="O39" s="104" t="s">
        <v>2483</v>
      </c>
      <c r="P39" s="104"/>
      <c r="Q39" s="122">
        <v>44216.599305555559</v>
      </c>
    </row>
    <row r="40" spans="1:17" ht="18" x14ac:dyDescent="0.25">
      <c r="A40" s="85" t="str">
        <f>VLOOKUP(E40,'LISTADO ATM'!$A$2:$C$895,3,0)</f>
        <v>DISTRITO NACIONAL</v>
      </c>
      <c r="B40" s="114" t="s">
        <v>2533</v>
      </c>
      <c r="C40" s="105">
        <v>44215.679652777777</v>
      </c>
      <c r="D40" s="104" t="s">
        <v>2477</v>
      </c>
      <c r="E40" s="100">
        <v>713</v>
      </c>
      <c r="F40" s="85" t="str">
        <f>VLOOKUP(E40,VIP!$A$2:$O11435,2,0)</f>
        <v>DRBR016</v>
      </c>
      <c r="G40" s="99" t="str">
        <f>VLOOKUP(E40,'LISTADO ATM'!$A$2:$B$894,2,0)</f>
        <v xml:space="preserve">ATM Oficina Las Américas </v>
      </c>
      <c r="H40" s="99" t="str">
        <f>VLOOKUP(E40,VIP!$A$2:$O16356,7,FALSE)</f>
        <v>Si</v>
      </c>
      <c r="I40" s="99" t="str">
        <f>VLOOKUP(E40,VIP!$A$2:$O8321,8,FALSE)</f>
        <v>Si</v>
      </c>
      <c r="J40" s="99" t="str">
        <f>VLOOKUP(E40,VIP!$A$2:$O8271,8,FALSE)</f>
        <v>Si</v>
      </c>
      <c r="K40" s="99" t="str">
        <f>VLOOKUP(E40,VIP!$A$2:$O11845,6,0)</f>
        <v>NO</v>
      </c>
      <c r="L40" s="108" t="s">
        <v>2466</v>
      </c>
      <c r="M40" s="107" t="s">
        <v>2473</v>
      </c>
      <c r="N40" s="106" t="s">
        <v>2481</v>
      </c>
      <c r="O40" s="104" t="s">
        <v>2482</v>
      </c>
      <c r="P40" s="104"/>
      <c r="Q40" s="107" t="s">
        <v>2466</v>
      </c>
    </row>
    <row r="41" spans="1:17" ht="18" x14ac:dyDescent="0.25">
      <c r="A41" s="85" t="str">
        <f>VLOOKUP(E41,'LISTADO ATM'!$A$2:$C$895,3,0)</f>
        <v>NORTE</v>
      </c>
      <c r="B41" s="114" t="s">
        <v>2532</v>
      </c>
      <c r="C41" s="105">
        <v>44215.682280092595</v>
      </c>
      <c r="D41" s="104" t="s">
        <v>2494</v>
      </c>
      <c r="E41" s="100">
        <v>752</v>
      </c>
      <c r="F41" s="85" t="str">
        <f>VLOOKUP(E41,VIP!$A$2:$O11434,2,0)</f>
        <v>DRBR280</v>
      </c>
      <c r="G41" s="99" t="str">
        <f>VLOOKUP(E41,'LISTADO ATM'!$A$2:$B$894,2,0)</f>
        <v xml:space="preserve">ATM UNP Las Carolinas (La Vega) </v>
      </c>
      <c r="H41" s="99" t="str">
        <f>VLOOKUP(E41,VIP!$A$2:$O16355,7,FALSE)</f>
        <v>Si</v>
      </c>
      <c r="I41" s="99" t="str">
        <f>VLOOKUP(E41,VIP!$A$2:$O8320,8,FALSE)</f>
        <v>Si</v>
      </c>
      <c r="J41" s="99" t="str">
        <f>VLOOKUP(E41,VIP!$A$2:$O8270,8,FALSE)</f>
        <v>Si</v>
      </c>
      <c r="K41" s="99" t="str">
        <f>VLOOKUP(E41,VIP!$A$2:$O11844,6,0)</f>
        <v>SI</v>
      </c>
      <c r="L41" s="108" t="s">
        <v>2466</v>
      </c>
      <c r="M41" s="123" t="s">
        <v>2561</v>
      </c>
      <c r="N41" s="106" t="s">
        <v>2481</v>
      </c>
      <c r="O41" s="104" t="s">
        <v>2495</v>
      </c>
      <c r="P41" s="104"/>
      <c r="Q41" s="122">
        <v>44216.430555555555</v>
      </c>
    </row>
    <row r="42" spans="1:17" ht="18" x14ac:dyDescent="0.25">
      <c r="A42" s="85" t="str">
        <f>VLOOKUP(E42,'LISTADO ATM'!$A$2:$C$895,3,0)</f>
        <v>SUR</v>
      </c>
      <c r="B42" s="114" t="s">
        <v>2531</v>
      </c>
      <c r="C42" s="105">
        <v>44215.682291666664</v>
      </c>
      <c r="D42" s="104" t="s">
        <v>2189</v>
      </c>
      <c r="E42" s="100">
        <v>890</v>
      </c>
      <c r="F42" s="85" t="str">
        <f>VLOOKUP(E42,VIP!$A$2:$O11433,2,0)</f>
        <v>DRBR890</v>
      </c>
      <c r="G42" s="99" t="str">
        <f>VLOOKUP(E42,'LISTADO ATM'!$A$2:$B$894,2,0)</f>
        <v xml:space="preserve">ATM Escuela Penitenciaria (San Cristóbal) </v>
      </c>
      <c r="H42" s="99" t="str">
        <f>VLOOKUP(E42,VIP!$A$2:$O16354,7,FALSE)</f>
        <v>Si</v>
      </c>
      <c r="I42" s="99" t="str">
        <f>VLOOKUP(E42,VIP!$A$2:$O8319,8,FALSE)</f>
        <v>Si</v>
      </c>
      <c r="J42" s="99" t="str">
        <f>VLOOKUP(E42,VIP!$A$2:$O8269,8,FALSE)</f>
        <v>Si</v>
      </c>
      <c r="K42" s="99" t="str">
        <f>VLOOKUP(E42,VIP!$A$2:$O11843,6,0)</f>
        <v>NO</v>
      </c>
      <c r="L42" s="108" t="s">
        <v>2254</v>
      </c>
      <c r="M42" s="107" t="s">
        <v>2473</v>
      </c>
      <c r="N42" s="106" t="s">
        <v>2481</v>
      </c>
      <c r="O42" s="104" t="s">
        <v>2483</v>
      </c>
      <c r="P42" s="104"/>
      <c r="Q42" s="107" t="s">
        <v>2254</v>
      </c>
    </row>
    <row r="43" spans="1:17" ht="18" x14ac:dyDescent="0.25">
      <c r="A43" s="85" t="str">
        <f>VLOOKUP(E43,'LISTADO ATM'!$A$2:$C$895,3,0)</f>
        <v>DISTRITO NACIONAL</v>
      </c>
      <c r="B43" s="114" t="s">
        <v>2530</v>
      </c>
      <c r="C43" s="105">
        <v>44215.683483796296</v>
      </c>
      <c r="D43" s="104" t="s">
        <v>2189</v>
      </c>
      <c r="E43" s="100">
        <v>719</v>
      </c>
      <c r="F43" s="85" t="str">
        <f>VLOOKUP(E43,VIP!$A$2:$O11432,2,0)</f>
        <v>DRBR419</v>
      </c>
      <c r="G43" s="99" t="str">
        <f>VLOOKUP(E43,'LISTADO ATM'!$A$2:$B$894,2,0)</f>
        <v xml:space="preserve">ATM Ayuntamiento Municipal San Luís </v>
      </c>
      <c r="H43" s="99" t="str">
        <f>VLOOKUP(E43,VIP!$A$2:$O16353,7,FALSE)</f>
        <v>Si</v>
      </c>
      <c r="I43" s="99" t="str">
        <f>VLOOKUP(E43,VIP!$A$2:$O8318,8,FALSE)</f>
        <v>Si</v>
      </c>
      <c r="J43" s="99" t="str">
        <f>VLOOKUP(E43,VIP!$A$2:$O8268,8,FALSE)</f>
        <v>Si</v>
      </c>
      <c r="K43" s="99" t="str">
        <f>VLOOKUP(E43,VIP!$A$2:$O11842,6,0)</f>
        <v>NO</v>
      </c>
      <c r="L43" s="108" t="s">
        <v>2254</v>
      </c>
      <c r="M43" s="123" t="s">
        <v>2561</v>
      </c>
      <c r="N43" s="106" t="s">
        <v>2481</v>
      </c>
      <c r="O43" s="104" t="s">
        <v>2483</v>
      </c>
      <c r="P43" s="104"/>
      <c r="Q43" s="122">
        <v>44216.427083333336</v>
      </c>
    </row>
    <row r="44" spans="1:17" ht="18" x14ac:dyDescent="0.25">
      <c r="A44" s="85" t="str">
        <f>VLOOKUP(E44,'LISTADO ATM'!$A$2:$C$895,3,0)</f>
        <v>DISTRITO NACIONAL</v>
      </c>
      <c r="B44" s="114" t="s">
        <v>2529</v>
      </c>
      <c r="C44" s="105">
        <v>44215.686643518522</v>
      </c>
      <c r="D44" s="104" t="s">
        <v>2494</v>
      </c>
      <c r="E44" s="100">
        <v>755</v>
      </c>
      <c r="F44" s="85" t="str">
        <f>VLOOKUP(E44,VIP!$A$2:$O11431,2,0)</f>
        <v>DRBR755</v>
      </c>
      <c r="G44" s="99" t="str">
        <f>VLOOKUP(E44,'LISTADO ATM'!$A$2:$B$894,2,0)</f>
        <v xml:space="preserve">ATM Oficina Galería del Este (Plaza) </v>
      </c>
      <c r="H44" s="99" t="str">
        <f>VLOOKUP(E44,VIP!$A$2:$O16352,7,FALSE)</f>
        <v>Si</v>
      </c>
      <c r="I44" s="99" t="str">
        <f>VLOOKUP(E44,VIP!$A$2:$O8317,8,FALSE)</f>
        <v>Si</v>
      </c>
      <c r="J44" s="99" t="str">
        <f>VLOOKUP(E44,VIP!$A$2:$O8267,8,FALSE)</f>
        <v>Si</v>
      </c>
      <c r="K44" s="99" t="str">
        <f>VLOOKUP(E44,VIP!$A$2:$O11841,6,0)</f>
        <v>NO</v>
      </c>
      <c r="L44" s="108" t="s">
        <v>2430</v>
      </c>
      <c r="M44" s="123" t="s">
        <v>2561</v>
      </c>
      <c r="N44" s="106" t="s">
        <v>2481</v>
      </c>
      <c r="O44" s="104" t="s">
        <v>2495</v>
      </c>
      <c r="P44" s="104"/>
      <c r="Q44" s="122">
        <v>44216.598611111112</v>
      </c>
    </row>
    <row r="45" spans="1:17" ht="18" x14ac:dyDescent="0.25">
      <c r="A45" s="85" t="str">
        <f>VLOOKUP(E45,'LISTADO ATM'!$A$2:$C$895,3,0)</f>
        <v>NORTE</v>
      </c>
      <c r="B45" s="114" t="s">
        <v>2528</v>
      </c>
      <c r="C45" s="105">
        <v>44215.687881944446</v>
      </c>
      <c r="D45" s="104" t="s">
        <v>2498</v>
      </c>
      <c r="E45" s="100">
        <v>136</v>
      </c>
      <c r="F45" s="85" t="str">
        <f>VLOOKUP(E45,VIP!$A$2:$O11430,2,0)</f>
        <v>DRBR136</v>
      </c>
      <c r="G45" s="99" t="str">
        <f>VLOOKUP(E45,'LISTADO ATM'!$A$2:$B$894,2,0)</f>
        <v>ATM S/M Xtra (Santiago)</v>
      </c>
      <c r="H45" s="99" t="str">
        <f>VLOOKUP(E45,VIP!$A$2:$O16351,7,FALSE)</f>
        <v>Si</v>
      </c>
      <c r="I45" s="99" t="str">
        <f>VLOOKUP(E45,VIP!$A$2:$O8316,8,FALSE)</f>
        <v>Si</v>
      </c>
      <c r="J45" s="99" t="str">
        <f>VLOOKUP(E45,VIP!$A$2:$O8266,8,FALSE)</f>
        <v>Si</v>
      </c>
      <c r="K45" s="99" t="str">
        <f>VLOOKUP(E45,VIP!$A$2:$O11840,6,0)</f>
        <v>NO</v>
      </c>
      <c r="L45" s="108" t="s">
        <v>2430</v>
      </c>
      <c r="M45" s="123" t="s">
        <v>2561</v>
      </c>
      <c r="N45" s="106" t="s">
        <v>2481</v>
      </c>
      <c r="O45" s="104" t="s">
        <v>2497</v>
      </c>
      <c r="P45" s="104"/>
      <c r="Q45" s="122">
        <v>44216.430555555555</v>
      </c>
    </row>
    <row r="46" spans="1:17" ht="18" x14ac:dyDescent="0.25">
      <c r="A46" s="85" t="str">
        <f>VLOOKUP(E46,'LISTADO ATM'!$A$2:$C$895,3,0)</f>
        <v>DISTRITO NACIONAL</v>
      </c>
      <c r="B46" s="114" t="s">
        <v>2527</v>
      </c>
      <c r="C46" s="105">
        <v>44215.692650462966</v>
      </c>
      <c r="D46" s="104" t="s">
        <v>2477</v>
      </c>
      <c r="E46" s="100">
        <v>507</v>
      </c>
      <c r="F46" s="85" t="str">
        <f>VLOOKUP(E46,VIP!$A$2:$O11429,2,0)</f>
        <v>DRBR507</v>
      </c>
      <c r="G46" s="99" t="str">
        <f>VLOOKUP(E46,'LISTADO ATM'!$A$2:$B$894,2,0)</f>
        <v>ATM Estación Sigma Boca Chica</v>
      </c>
      <c r="H46" s="99" t="str">
        <f>VLOOKUP(E46,VIP!$A$2:$O16350,7,FALSE)</f>
        <v>Si</v>
      </c>
      <c r="I46" s="99" t="str">
        <f>VLOOKUP(E46,VIP!$A$2:$O8315,8,FALSE)</f>
        <v>Si</v>
      </c>
      <c r="J46" s="99" t="str">
        <f>VLOOKUP(E46,VIP!$A$2:$O8265,8,FALSE)</f>
        <v>Si</v>
      </c>
      <c r="K46" s="99" t="str">
        <f>VLOOKUP(E46,VIP!$A$2:$O11839,6,0)</f>
        <v>NO</v>
      </c>
      <c r="L46" s="108" t="s">
        <v>2466</v>
      </c>
      <c r="M46" s="107" t="s">
        <v>2473</v>
      </c>
      <c r="N46" s="106" t="s">
        <v>2481</v>
      </c>
      <c r="O46" s="104" t="s">
        <v>2482</v>
      </c>
      <c r="P46" s="104"/>
      <c r="Q46" s="107" t="s">
        <v>2466</v>
      </c>
    </row>
    <row r="47" spans="1:17" ht="18" x14ac:dyDescent="0.25">
      <c r="A47" s="85" t="str">
        <f>VLOOKUP(E47,'LISTADO ATM'!$A$2:$C$895,3,0)</f>
        <v>DISTRITO NACIONAL</v>
      </c>
      <c r="B47" s="114" t="s">
        <v>2526</v>
      </c>
      <c r="C47" s="105">
        <v>44215.696886574071</v>
      </c>
      <c r="D47" s="104" t="s">
        <v>2477</v>
      </c>
      <c r="E47" s="100">
        <v>577</v>
      </c>
      <c r="F47" s="85" t="str">
        <f>VLOOKUP(E47,VIP!$A$2:$O11428,2,0)</f>
        <v>DRBR173</v>
      </c>
      <c r="G47" s="99" t="str">
        <f>VLOOKUP(E47,'LISTADO ATM'!$A$2:$B$894,2,0)</f>
        <v xml:space="preserve">ATM Olé Ave. Duarte </v>
      </c>
      <c r="H47" s="99" t="str">
        <f>VLOOKUP(E47,VIP!$A$2:$O16349,7,FALSE)</f>
        <v>Si</v>
      </c>
      <c r="I47" s="99" t="str">
        <f>VLOOKUP(E47,VIP!$A$2:$O8314,8,FALSE)</f>
        <v>Si</v>
      </c>
      <c r="J47" s="99" t="str">
        <f>VLOOKUP(E47,VIP!$A$2:$O8264,8,FALSE)</f>
        <v>Si</v>
      </c>
      <c r="K47" s="99" t="str">
        <f>VLOOKUP(E47,VIP!$A$2:$O11838,6,0)</f>
        <v>SI</v>
      </c>
      <c r="L47" s="108" t="s">
        <v>2466</v>
      </c>
      <c r="M47" s="123" t="s">
        <v>2561</v>
      </c>
      <c r="N47" s="106" t="s">
        <v>2481</v>
      </c>
      <c r="O47" s="104" t="s">
        <v>2482</v>
      </c>
      <c r="P47" s="104"/>
      <c r="Q47" s="122">
        <v>44216.432638888888</v>
      </c>
    </row>
    <row r="48" spans="1:17" ht="18" x14ac:dyDescent="0.25">
      <c r="A48" s="85" t="str">
        <f>VLOOKUP(E48,'LISTADO ATM'!$A$2:$C$895,3,0)</f>
        <v>DISTRITO NACIONAL</v>
      </c>
      <c r="B48" s="114" t="s">
        <v>2525</v>
      </c>
      <c r="C48" s="105">
        <v>44215.728078703702</v>
      </c>
      <c r="D48" s="104" t="s">
        <v>2189</v>
      </c>
      <c r="E48" s="100">
        <v>476</v>
      </c>
      <c r="F48" s="85" t="str">
        <f>VLOOKUP(E48,VIP!$A$2:$O11427,2,0)</f>
        <v>DRBR476</v>
      </c>
      <c r="G48" s="99" t="str">
        <f>VLOOKUP(E48,'LISTADO ATM'!$A$2:$B$894,2,0)</f>
        <v xml:space="preserve">ATM Multicentro La Sirena Las Caobas </v>
      </c>
      <c r="H48" s="99" t="str">
        <f>VLOOKUP(E48,VIP!$A$2:$O16348,7,FALSE)</f>
        <v>Si</v>
      </c>
      <c r="I48" s="99" t="str">
        <f>VLOOKUP(E48,VIP!$A$2:$O8313,8,FALSE)</f>
        <v>Si</v>
      </c>
      <c r="J48" s="99" t="str">
        <f>VLOOKUP(E48,VIP!$A$2:$O8263,8,FALSE)</f>
        <v>Si</v>
      </c>
      <c r="K48" s="99" t="str">
        <f>VLOOKUP(E48,VIP!$A$2:$O11837,6,0)</f>
        <v>SI</v>
      </c>
      <c r="L48" s="108" t="s">
        <v>2228</v>
      </c>
      <c r="M48" s="123" t="s">
        <v>2561</v>
      </c>
      <c r="N48" s="106" t="s">
        <v>2481</v>
      </c>
      <c r="O48" s="104" t="s">
        <v>2483</v>
      </c>
      <c r="P48" s="104"/>
      <c r="Q48" s="122">
        <v>44216.590277777781</v>
      </c>
    </row>
    <row r="49" spans="1:25" ht="18" x14ac:dyDescent="0.25">
      <c r="A49" s="85" t="str">
        <f>VLOOKUP(E49,'LISTADO ATM'!$A$2:$C$895,3,0)</f>
        <v>DISTRITO NACIONAL</v>
      </c>
      <c r="B49" s="114" t="s">
        <v>2524</v>
      </c>
      <c r="C49" s="105">
        <v>44215.729756944442</v>
      </c>
      <c r="D49" s="104" t="s">
        <v>2189</v>
      </c>
      <c r="E49" s="100">
        <v>522</v>
      </c>
      <c r="F49" s="85" t="str">
        <f>VLOOKUP(E49,VIP!$A$2:$O11426,2,0)</f>
        <v>DRBR522</v>
      </c>
      <c r="G49" s="99" t="str">
        <f>VLOOKUP(E49,'LISTADO ATM'!$A$2:$B$894,2,0)</f>
        <v xml:space="preserve">ATM Oficina Galería 360 </v>
      </c>
      <c r="H49" s="99" t="str">
        <f>VLOOKUP(E49,VIP!$A$2:$O16347,7,FALSE)</f>
        <v>Si</v>
      </c>
      <c r="I49" s="99" t="str">
        <f>VLOOKUP(E49,VIP!$A$2:$O8312,8,FALSE)</f>
        <v>Si</v>
      </c>
      <c r="J49" s="99" t="str">
        <f>VLOOKUP(E49,VIP!$A$2:$O8262,8,FALSE)</f>
        <v>Si</v>
      </c>
      <c r="K49" s="99" t="str">
        <f>VLOOKUP(E49,VIP!$A$2:$O11836,6,0)</f>
        <v>SI</v>
      </c>
      <c r="L49" s="108" t="s">
        <v>2228</v>
      </c>
      <c r="M49" s="123" t="s">
        <v>2561</v>
      </c>
      <c r="N49" s="106" t="s">
        <v>2481</v>
      </c>
      <c r="O49" s="104" t="s">
        <v>2483</v>
      </c>
      <c r="P49" s="104"/>
      <c r="Q49" s="122">
        <v>44216.587500000001</v>
      </c>
    </row>
    <row r="50" spans="1:25" ht="18" x14ac:dyDescent="0.25">
      <c r="A50" s="85" t="str">
        <f>VLOOKUP(E50,'LISTADO ATM'!$A$2:$C$895,3,0)</f>
        <v>NORTE</v>
      </c>
      <c r="B50" s="114" t="s">
        <v>2523</v>
      </c>
      <c r="C50" s="105">
        <v>44215.731087962966</v>
      </c>
      <c r="D50" s="104" t="s">
        <v>2190</v>
      </c>
      <c r="E50" s="100">
        <v>926</v>
      </c>
      <c r="F50" s="85" t="str">
        <f>VLOOKUP(E50,VIP!$A$2:$O11425,2,0)</f>
        <v>DRBR926</v>
      </c>
      <c r="G50" s="99" t="str">
        <f>VLOOKUP(E50,'LISTADO ATM'!$A$2:$B$894,2,0)</f>
        <v>ATM S/M Juan Cepin</v>
      </c>
      <c r="H50" s="99" t="str">
        <f>VLOOKUP(E50,VIP!$A$2:$O16346,7,FALSE)</f>
        <v>N/A</v>
      </c>
      <c r="I50" s="99" t="str">
        <f>VLOOKUP(E50,VIP!$A$2:$O8311,8,FALSE)</f>
        <v>N/A</v>
      </c>
      <c r="J50" s="99" t="str">
        <f>VLOOKUP(E50,VIP!$A$2:$O8261,8,FALSE)</f>
        <v>N/A</v>
      </c>
      <c r="K50" s="99" t="str">
        <f>VLOOKUP(E50,VIP!$A$2:$O11835,6,0)</f>
        <v>N/A</v>
      </c>
      <c r="L50" s="108" t="s">
        <v>2228</v>
      </c>
      <c r="M50" s="123" t="s">
        <v>2561</v>
      </c>
      <c r="N50" s="106" t="s">
        <v>2481</v>
      </c>
      <c r="O50" s="104" t="s">
        <v>2490</v>
      </c>
      <c r="P50" s="104"/>
      <c r="Q50" s="122">
        <v>44216.432638888888</v>
      </c>
    </row>
    <row r="51" spans="1:25" ht="18" x14ac:dyDescent="0.25">
      <c r="A51" s="85" t="s">
        <v>2552</v>
      </c>
      <c r="B51" s="114" t="s">
        <v>2552</v>
      </c>
      <c r="C51" s="105">
        <v>44215.775856481479</v>
      </c>
      <c r="D51" s="104" t="s">
        <v>2477</v>
      </c>
      <c r="E51" s="100">
        <v>234</v>
      </c>
      <c r="F51" s="85" t="str">
        <f>VLOOKUP(E51,VIP!$A$2:$O11439,2,0)</f>
        <v>DRBR234</v>
      </c>
      <c r="G51" s="99" t="str">
        <f>VLOOKUP(E51,'LISTADO ATM'!$A$2:$B$894,2,0)</f>
        <v xml:space="preserve">ATM Oficina Boca Chica I </v>
      </c>
      <c r="H51" s="99" t="str">
        <f>VLOOKUP(E51,VIP!$A$2:$O16360,7,FALSE)</f>
        <v>Si</v>
      </c>
      <c r="I51" s="99" t="str">
        <f>VLOOKUP(E51,VIP!$A$2:$O8325,8,FALSE)</f>
        <v>Si</v>
      </c>
      <c r="J51" s="99" t="str">
        <f>VLOOKUP(E51,VIP!$A$2:$O8275,8,FALSE)</f>
        <v>Si</v>
      </c>
      <c r="K51" s="99" t="str">
        <f>VLOOKUP(E51,VIP!$A$2:$O11849,6,0)</f>
        <v>NO</v>
      </c>
      <c r="L51" s="108" t="s">
        <v>2554</v>
      </c>
      <c r="M51" s="107" t="s">
        <v>2473</v>
      </c>
      <c r="N51" s="106" t="s">
        <v>2481</v>
      </c>
      <c r="O51" s="104" t="s">
        <v>2482</v>
      </c>
      <c r="P51" s="104"/>
      <c r="Q51" s="107" t="s">
        <v>2554</v>
      </c>
    </row>
    <row r="52" spans="1:25" ht="18" x14ac:dyDescent="0.25">
      <c r="A52" s="85" t="s">
        <v>2551</v>
      </c>
      <c r="B52" s="114" t="s">
        <v>2551</v>
      </c>
      <c r="C52" s="105">
        <v>44215.777037037034</v>
      </c>
      <c r="D52" s="104" t="s">
        <v>2189</v>
      </c>
      <c r="E52" s="100">
        <v>917</v>
      </c>
      <c r="F52" s="85" t="str">
        <f>VLOOKUP(E52,VIP!$A$2:$O11438,2,0)</f>
        <v>DRBR01B</v>
      </c>
      <c r="G52" s="99" t="str">
        <f>VLOOKUP(E52,'LISTADO ATM'!$A$2:$B$894,2,0)</f>
        <v xml:space="preserve">ATM Oficina Los Mina </v>
      </c>
      <c r="H52" s="99" t="str">
        <f>VLOOKUP(E52,VIP!$A$2:$O16359,7,FALSE)</f>
        <v>Si</v>
      </c>
      <c r="I52" s="99" t="str">
        <f>VLOOKUP(E52,VIP!$A$2:$O8324,8,FALSE)</f>
        <v>Si</v>
      </c>
      <c r="J52" s="99" t="str">
        <f>VLOOKUP(E52,VIP!$A$2:$O8274,8,FALSE)</f>
        <v>Si</v>
      </c>
      <c r="K52" s="99" t="str">
        <f>VLOOKUP(E52,VIP!$A$2:$O11848,6,0)</f>
        <v>NO</v>
      </c>
      <c r="L52" s="108" t="s">
        <v>2441</v>
      </c>
      <c r="M52" s="123" t="s">
        <v>2561</v>
      </c>
      <c r="N52" s="106" t="s">
        <v>2481</v>
      </c>
      <c r="O52" s="104" t="s">
        <v>2483</v>
      </c>
      <c r="P52" s="104"/>
      <c r="Q52" s="122">
        <v>44216.43472222222</v>
      </c>
    </row>
    <row r="53" spans="1:25" ht="18" x14ac:dyDescent="0.25">
      <c r="A53" s="85" t="s">
        <v>2550</v>
      </c>
      <c r="B53" s="114" t="s">
        <v>2550</v>
      </c>
      <c r="C53" s="105">
        <v>44215.778402777774</v>
      </c>
      <c r="D53" s="104" t="s">
        <v>2189</v>
      </c>
      <c r="E53" s="100">
        <v>517</v>
      </c>
      <c r="F53" s="85" t="str">
        <f>VLOOKUP(E53,VIP!$A$2:$O11437,2,0)</f>
        <v>DRBR517</v>
      </c>
      <c r="G53" s="99" t="str">
        <f>VLOOKUP(E53,'LISTADO ATM'!$A$2:$B$894,2,0)</f>
        <v xml:space="preserve">ATM Autobanco Oficina Sans Soucí </v>
      </c>
      <c r="H53" s="99" t="str">
        <f>VLOOKUP(E53,VIP!$A$2:$O16358,7,FALSE)</f>
        <v>Si</v>
      </c>
      <c r="I53" s="99" t="str">
        <f>VLOOKUP(E53,VIP!$A$2:$O8323,8,FALSE)</f>
        <v>Si</v>
      </c>
      <c r="J53" s="99" t="str">
        <f>VLOOKUP(E53,VIP!$A$2:$O8273,8,FALSE)</f>
        <v>Si</v>
      </c>
      <c r="K53" s="99" t="str">
        <f>VLOOKUP(E53,VIP!$A$2:$O11847,6,0)</f>
        <v>SI</v>
      </c>
      <c r="L53" s="108" t="s">
        <v>2228</v>
      </c>
      <c r="M53" s="123" t="s">
        <v>2561</v>
      </c>
      <c r="N53" s="106" t="s">
        <v>2481</v>
      </c>
      <c r="O53" s="104" t="s">
        <v>2483</v>
      </c>
      <c r="P53" s="104"/>
      <c r="Q53" s="122">
        <v>44216.591666666667</v>
      </c>
    </row>
    <row r="54" spans="1:25" ht="18" x14ac:dyDescent="0.25">
      <c r="A54" s="85" t="s">
        <v>2549</v>
      </c>
      <c r="B54" s="114" t="s">
        <v>2549</v>
      </c>
      <c r="C54" s="105">
        <v>44215.816655092596</v>
      </c>
      <c r="D54" s="104" t="s">
        <v>2190</v>
      </c>
      <c r="E54" s="100">
        <v>937</v>
      </c>
      <c r="F54" s="85" t="str">
        <f>VLOOKUP(E54,VIP!$A$2:$O11436,2,0)</f>
        <v>DRBR937</v>
      </c>
      <c r="G54" s="99" t="str">
        <f>VLOOKUP(E54,'LISTADO ATM'!$A$2:$B$894,2,0)</f>
        <v xml:space="preserve">ATM Autobanco Oficina La Vega II </v>
      </c>
      <c r="H54" s="99" t="str">
        <f>VLOOKUP(E54,VIP!$A$2:$O16357,7,FALSE)</f>
        <v>Si</v>
      </c>
      <c r="I54" s="99" t="str">
        <f>VLOOKUP(E54,VIP!$A$2:$O8322,8,FALSE)</f>
        <v>Si</v>
      </c>
      <c r="J54" s="99" t="str">
        <f>VLOOKUP(E54,VIP!$A$2:$O8272,8,FALSE)</f>
        <v>Si</v>
      </c>
      <c r="K54" s="99" t="str">
        <f>VLOOKUP(E54,VIP!$A$2:$O11846,6,0)</f>
        <v>NO</v>
      </c>
      <c r="L54" s="108" t="s">
        <v>2228</v>
      </c>
      <c r="M54" s="123" t="s">
        <v>2561</v>
      </c>
      <c r="N54" s="106" t="s">
        <v>2481</v>
      </c>
      <c r="O54" s="104" t="s">
        <v>2490</v>
      </c>
      <c r="P54" s="104"/>
      <c r="Q54" s="122">
        <v>44216.590277777781</v>
      </c>
    </row>
    <row r="55" spans="1:25" ht="18" x14ac:dyDescent="0.25">
      <c r="A55" s="85" t="s">
        <v>2548</v>
      </c>
      <c r="B55" s="114" t="s">
        <v>2548</v>
      </c>
      <c r="C55" s="105">
        <v>44215.851145833331</v>
      </c>
      <c r="D55" s="104" t="s">
        <v>2477</v>
      </c>
      <c r="E55" s="100">
        <v>249</v>
      </c>
      <c r="F55" s="85" t="str">
        <f>VLOOKUP(E55,VIP!$A$2:$O11431,2,0)</f>
        <v>DRBR249</v>
      </c>
      <c r="G55" s="99" t="str">
        <f>VLOOKUP(E55,'LISTADO ATM'!$A$2:$B$894,2,0)</f>
        <v xml:space="preserve">ATM Banco Agrícola Neiba </v>
      </c>
      <c r="H55" s="99" t="str">
        <f>VLOOKUP(E55,VIP!$A$2:$O16352,7,FALSE)</f>
        <v>Si</v>
      </c>
      <c r="I55" s="99" t="str">
        <f>VLOOKUP(E55,VIP!$A$2:$O8317,8,FALSE)</f>
        <v>Si</v>
      </c>
      <c r="J55" s="99" t="str">
        <f>VLOOKUP(E55,VIP!$A$2:$O8267,8,FALSE)</f>
        <v>Si</v>
      </c>
      <c r="K55" s="99" t="str">
        <f>VLOOKUP(E55,VIP!$A$2:$O11841,6,0)</f>
        <v>NO</v>
      </c>
      <c r="L55" s="108" t="s">
        <v>2554</v>
      </c>
      <c r="M55" s="123" t="s">
        <v>2561</v>
      </c>
      <c r="N55" s="106" t="s">
        <v>2481</v>
      </c>
      <c r="O55" s="104" t="s">
        <v>2482</v>
      </c>
      <c r="P55" s="104"/>
      <c r="Q55" s="122">
        <v>44216.597916666666</v>
      </c>
    </row>
    <row r="56" spans="1:25" ht="18" x14ac:dyDescent="0.25">
      <c r="A56" s="85" t="s">
        <v>2547</v>
      </c>
      <c r="B56" s="114" t="s">
        <v>2547</v>
      </c>
      <c r="C56" s="105">
        <v>44215.864930555559</v>
      </c>
      <c r="D56" s="104" t="s">
        <v>2477</v>
      </c>
      <c r="E56" s="100">
        <v>673</v>
      </c>
      <c r="F56" s="85" t="str">
        <f>VLOOKUP(E56,VIP!$A$2:$O11430,2,0)</f>
        <v>DRBR673</v>
      </c>
      <c r="G56" s="99" t="str">
        <f>VLOOKUP(E56,'LISTADO ATM'!$A$2:$B$894,2,0)</f>
        <v>ATM Clínica Dr. Cruz Jiminián</v>
      </c>
      <c r="H56" s="99" t="str">
        <f>VLOOKUP(E56,VIP!$A$2:$O16351,7,FALSE)</f>
        <v>Si</v>
      </c>
      <c r="I56" s="99" t="str">
        <f>VLOOKUP(E56,VIP!$A$2:$O8316,8,FALSE)</f>
        <v>Si</v>
      </c>
      <c r="J56" s="99" t="str">
        <f>VLOOKUP(E56,VIP!$A$2:$O8266,8,FALSE)</f>
        <v>Si</v>
      </c>
      <c r="K56" s="99" t="str">
        <f>VLOOKUP(E56,VIP!$A$2:$O11840,6,0)</f>
        <v>NO</v>
      </c>
      <c r="L56" s="108" t="s">
        <v>2466</v>
      </c>
      <c r="M56" s="107" t="s">
        <v>2473</v>
      </c>
      <c r="N56" s="106" t="s">
        <v>2481</v>
      </c>
      <c r="O56" s="104" t="s">
        <v>2482</v>
      </c>
      <c r="P56" s="104"/>
      <c r="Q56" s="107" t="s">
        <v>2466</v>
      </c>
    </row>
    <row r="57" spans="1:25" ht="18" x14ac:dyDescent="0.25">
      <c r="A57" s="85" t="s">
        <v>2546</v>
      </c>
      <c r="B57" s="114" t="s">
        <v>2546</v>
      </c>
      <c r="C57" s="105">
        <v>44215.886828703704</v>
      </c>
      <c r="D57" s="104" t="s">
        <v>2477</v>
      </c>
      <c r="E57" s="100">
        <v>824</v>
      </c>
      <c r="F57" s="85" t="str">
        <f>VLOOKUP(E57,VIP!$A$2:$O11429,2,0)</f>
        <v>DRBR824</v>
      </c>
      <c r="G57" s="99" t="str">
        <f>VLOOKUP(E57,'LISTADO ATM'!$A$2:$B$894,2,0)</f>
        <v xml:space="preserve">ATM Multiplaza (Higuey) </v>
      </c>
      <c r="H57" s="99" t="str">
        <f>VLOOKUP(E57,VIP!$A$2:$O16350,7,FALSE)</f>
        <v>Si</v>
      </c>
      <c r="I57" s="99" t="str">
        <f>VLOOKUP(E57,VIP!$A$2:$O8315,8,FALSE)</f>
        <v>Si</v>
      </c>
      <c r="J57" s="99" t="str">
        <f>VLOOKUP(E57,VIP!$A$2:$O8265,8,FALSE)</f>
        <v>Si</v>
      </c>
      <c r="K57" s="99" t="str">
        <f>VLOOKUP(E57,VIP!$A$2:$O11839,6,0)</f>
        <v>NO</v>
      </c>
      <c r="L57" s="108" t="s">
        <v>2554</v>
      </c>
      <c r="M57" s="123" t="s">
        <v>2561</v>
      </c>
      <c r="N57" s="106" t="s">
        <v>2481</v>
      </c>
      <c r="O57" s="104" t="s">
        <v>2482</v>
      </c>
      <c r="P57" s="104"/>
      <c r="Q57" s="122">
        <v>44216.592361111114</v>
      </c>
    </row>
    <row r="58" spans="1:25" s="87" customFormat="1" ht="18" x14ac:dyDescent="0.25">
      <c r="A58" s="85" t="s">
        <v>2545</v>
      </c>
      <c r="B58" s="114" t="s">
        <v>2545</v>
      </c>
      <c r="C58" s="105">
        <v>44215.89402777778</v>
      </c>
      <c r="D58" s="104" t="s">
        <v>2477</v>
      </c>
      <c r="E58" s="100">
        <v>655</v>
      </c>
      <c r="F58" s="85" t="str">
        <f>VLOOKUP(E58,VIP!$A$2:$O11428,2,0)</f>
        <v>DRBR655</v>
      </c>
      <c r="G58" s="99" t="str">
        <f>VLOOKUP(E58,'LISTADO ATM'!$A$2:$B$894,2,0)</f>
        <v>ATM Farmacia Sandra</v>
      </c>
      <c r="H58" s="99" t="str">
        <f>VLOOKUP(E58,VIP!$A$2:$O16349,7,FALSE)</f>
        <v>Si</v>
      </c>
      <c r="I58" s="99" t="str">
        <f>VLOOKUP(E58,VIP!$A$2:$O8314,8,FALSE)</f>
        <v>Si</v>
      </c>
      <c r="J58" s="99" t="str">
        <f>VLOOKUP(E58,VIP!$A$2:$O8264,8,FALSE)</f>
        <v>Si</v>
      </c>
      <c r="K58" s="99" t="str">
        <f>VLOOKUP(E58,VIP!$A$2:$O11838,6,0)</f>
        <v>NO</v>
      </c>
      <c r="L58" s="108" t="s">
        <v>2466</v>
      </c>
      <c r="M58" s="123" t="s">
        <v>2561</v>
      </c>
      <c r="N58" s="106" t="s">
        <v>2481</v>
      </c>
      <c r="O58" s="104" t="s">
        <v>2482</v>
      </c>
      <c r="P58" s="104"/>
      <c r="Q58" s="122">
        <v>44216.59652777778</v>
      </c>
    </row>
    <row r="59" spans="1:25" s="87" customFormat="1" ht="18" x14ac:dyDescent="0.25">
      <c r="A59" s="85" t="s">
        <v>2544</v>
      </c>
      <c r="B59" s="114" t="s">
        <v>2544</v>
      </c>
      <c r="C59" s="105">
        <v>44215.905150462961</v>
      </c>
      <c r="D59" s="104" t="s">
        <v>2477</v>
      </c>
      <c r="E59" s="100">
        <v>410</v>
      </c>
      <c r="F59" s="85" t="str">
        <f>VLOOKUP(E59,VIP!$A$2:$O11427,2,0)</f>
        <v>DRBR410</v>
      </c>
      <c r="G59" s="99" t="str">
        <f>VLOOKUP(E59,'LISTADO ATM'!$A$2:$B$894,2,0)</f>
        <v xml:space="preserve">ATM Oficina Las Palmas de Herrera II </v>
      </c>
      <c r="H59" s="99" t="str">
        <f>VLOOKUP(E59,VIP!$A$2:$O16348,7,FALSE)</f>
        <v>Si</v>
      </c>
      <c r="I59" s="99" t="str">
        <f>VLOOKUP(E59,VIP!$A$2:$O8313,8,FALSE)</f>
        <v>Si</v>
      </c>
      <c r="J59" s="99" t="str">
        <f>VLOOKUP(E59,VIP!$A$2:$O8263,8,FALSE)</f>
        <v>Si</v>
      </c>
      <c r="K59" s="99" t="str">
        <f>VLOOKUP(E59,VIP!$A$2:$O11837,6,0)</f>
        <v>NO</v>
      </c>
      <c r="L59" s="108" t="s">
        <v>2553</v>
      </c>
      <c r="M59" s="123" t="s">
        <v>2561</v>
      </c>
      <c r="N59" s="106" t="s">
        <v>2481</v>
      </c>
      <c r="O59" s="104" t="s">
        <v>2482</v>
      </c>
      <c r="P59" s="104"/>
      <c r="Q59" s="122">
        <v>44216.431944444441</v>
      </c>
    </row>
    <row r="60" spans="1:25" s="87" customFormat="1" ht="18" x14ac:dyDescent="0.25">
      <c r="A60" s="85" t="s">
        <v>2543</v>
      </c>
      <c r="B60" s="114" t="s">
        <v>2543</v>
      </c>
      <c r="C60" s="105">
        <v>44215.906400462962</v>
      </c>
      <c r="D60" s="104" t="s">
        <v>2477</v>
      </c>
      <c r="E60" s="100">
        <v>880</v>
      </c>
      <c r="F60" s="85" t="str">
        <f>VLOOKUP(E60,VIP!$A$2:$O11426,2,0)</f>
        <v>DRBR880</v>
      </c>
      <c r="G60" s="99" t="str">
        <f>VLOOKUP(E60,'LISTADO ATM'!$A$2:$B$894,2,0)</f>
        <v xml:space="preserve">ATM Autoservicio Barahona II </v>
      </c>
      <c r="H60" s="99" t="str">
        <f>VLOOKUP(E60,VIP!$A$2:$O16347,7,FALSE)</f>
        <v>Si</v>
      </c>
      <c r="I60" s="99" t="str">
        <f>VLOOKUP(E60,VIP!$A$2:$O8312,8,FALSE)</f>
        <v>Si</v>
      </c>
      <c r="J60" s="99" t="str">
        <f>VLOOKUP(E60,VIP!$A$2:$O8262,8,FALSE)</f>
        <v>Si</v>
      </c>
      <c r="K60" s="99" t="str">
        <f>VLOOKUP(E60,VIP!$A$2:$O11836,6,0)</f>
        <v>SI</v>
      </c>
      <c r="L60" s="108" t="s">
        <v>2553</v>
      </c>
      <c r="M60" s="123" t="s">
        <v>2561</v>
      </c>
      <c r="N60" s="106" t="s">
        <v>2481</v>
      </c>
      <c r="O60" s="104" t="s">
        <v>2482</v>
      </c>
      <c r="P60" s="104"/>
      <c r="Q60" s="122">
        <v>44216.431250000001</v>
      </c>
    </row>
    <row r="61" spans="1:25" ht="18" x14ac:dyDescent="0.25">
      <c r="A61" s="85" t="str">
        <f>VLOOKUP(E61,'LISTADO ATM'!$A$2:$C$895,3,0)</f>
        <v>NORTE</v>
      </c>
      <c r="B61" s="114" t="s">
        <v>2560</v>
      </c>
      <c r="C61" s="105">
        <v>44216.06858796296</v>
      </c>
      <c r="D61" s="104" t="s">
        <v>2190</v>
      </c>
      <c r="E61" s="100">
        <v>854</v>
      </c>
      <c r="F61" s="85" t="str">
        <f>VLOOKUP(E61,VIP!$A$2:$O11443,2,0)</f>
        <v>DRBR854</v>
      </c>
      <c r="G61" s="99" t="str">
        <f>VLOOKUP(E61,'LISTADO ATM'!$A$2:$B$894,2,0)</f>
        <v xml:space="preserve">ATM Centro Comercial Blanco Batista </v>
      </c>
      <c r="H61" s="99" t="str">
        <f>VLOOKUP(E61,VIP!$A$2:$O16364,7,FALSE)</f>
        <v>Si</v>
      </c>
      <c r="I61" s="99" t="str">
        <f>VLOOKUP(E61,VIP!$A$2:$O8329,8,FALSE)</f>
        <v>Si</v>
      </c>
      <c r="J61" s="99" t="str">
        <f>VLOOKUP(E61,VIP!$A$2:$O8279,8,FALSE)</f>
        <v>Si</v>
      </c>
      <c r="K61" s="99" t="str">
        <f>VLOOKUP(E61,VIP!$A$2:$O11853,6,0)</f>
        <v>NO</v>
      </c>
      <c r="L61" s="108" t="s">
        <v>2228</v>
      </c>
      <c r="M61" s="123" t="s">
        <v>2561</v>
      </c>
      <c r="N61" s="106" t="s">
        <v>2481</v>
      </c>
      <c r="O61" s="104" t="s">
        <v>2490</v>
      </c>
      <c r="P61" s="104"/>
      <c r="Q61" s="122">
        <v>44216.420138888891</v>
      </c>
    </row>
    <row r="62" spans="1:25" ht="18" x14ac:dyDescent="0.25">
      <c r="A62" s="85" t="str">
        <f>VLOOKUP(E62,'LISTADO ATM'!$A$2:$C$895,3,0)</f>
        <v>SUR</v>
      </c>
      <c r="B62" s="114" t="s">
        <v>2559</v>
      </c>
      <c r="C62" s="105">
        <v>44216.07613425926</v>
      </c>
      <c r="D62" s="104" t="s">
        <v>2189</v>
      </c>
      <c r="E62" s="100">
        <v>751</v>
      </c>
      <c r="F62" s="85" t="str">
        <f>VLOOKUP(E62,VIP!$A$2:$O11442,2,0)</f>
        <v>DRBR751</v>
      </c>
      <c r="G62" s="99" t="str">
        <f>VLOOKUP(E62,'LISTADO ATM'!$A$2:$B$894,2,0)</f>
        <v>ATM Eco Petroleo Camilo</v>
      </c>
      <c r="H62" s="99" t="str">
        <f>VLOOKUP(E62,VIP!$A$2:$O16363,7,FALSE)</f>
        <v>N/A</v>
      </c>
      <c r="I62" s="99" t="str">
        <f>VLOOKUP(E62,VIP!$A$2:$O8328,8,FALSE)</f>
        <v>N/A</v>
      </c>
      <c r="J62" s="99" t="str">
        <f>VLOOKUP(E62,VIP!$A$2:$O8278,8,FALSE)</f>
        <v>N/A</v>
      </c>
      <c r="K62" s="99" t="str">
        <f>VLOOKUP(E62,VIP!$A$2:$O11852,6,0)</f>
        <v>N/A</v>
      </c>
      <c r="L62" s="108" t="s">
        <v>2254</v>
      </c>
      <c r="M62" s="123" t="s">
        <v>2561</v>
      </c>
      <c r="N62" s="106" t="s">
        <v>2481</v>
      </c>
      <c r="O62" s="104" t="s">
        <v>2483</v>
      </c>
      <c r="P62" s="104"/>
      <c r="Q62" s="122">
        <v>44216.584722222222</v>
      </c>
      <c r="Y62" s="108" t="s">
        <v>2254</v>
      </c>
    </row>
    <row r="63" spans="1:25" ht="18" x14ac:dyDescent="0.25">
      <c r="A63" s="85" t="str">
        <f>VLOOKUP(E63,'LISTADO ATM'!$A$2:$C$895,3,0)</f>
        <v>SUR</v>
      </c>
      <c r="B63" s="114" t="s">
        <v>2558</v>
      </c>
      <c r="C63" s="105">
        <v>44216.212222222224</v>
      </c>
      <c r="D63" s="104" t="s">
        <v>2189</v>
      </c>
      <c r="E63" s="100">
        <v>311</v>
      </c>
      <c r="F63" s="85" t="str">
        <f>VLOOKUP(E63,VIP!$A$2:$O11440,2,0)</f>
        <v>DRBR311</v>
      </c>
      <c r="G63" s="99" t="str">
        <f>VLOOKUP(E63,'LISTADO ATM'!$A$2:$B$894,2,0)</f>
        <v>ATM Plaza Eroski</v>
      </c>
      <c r="H63" s="99" t="str">
        <f>VLOOKUP(E63,VIP!$A$2:$O16361,7,FALSE)</f>
        <v>Si</v>
      </c>
      <c r="I63" s="99" t="str">
        <f>VLOOKUP(E63,VIP!$A$2:$O8326,8,FALSE)</f>
        <v>Si</v>
      </c>
      <c r="J63" s="99" t="str">
        <f>VLOOKUP(E63,VIP!$A$2:$O8276,8,FALSE)</f>
        <v>Si</v>
      </c>
      <c r="K63" s="99" t="str">
        <f>VLOOKUP(E63,VIP!$A$2:$O11850,6,0)</f>
        <v>NO</v>
      </c>
      <c r="L63" s="108" t="s">
        <v>2228</v>
      </c>
      <c r="M63" s="123" t="s">
        <v>2561</v>
      </c>
      <c r="N63" s="106" t="s">
        <v>2481</v>
      </c>
      <c r="O63" s="104" t="s">
        <v>2483</v>
      </c>
      <c r="P63" s="104"/>
      <c r="Q63" s="122">
        <v>44216.434027777781</v>
      </c>
    </row>
    <row r="64" spans="1:25" ht="18" x14ac:dyDescent="0.25">
      <c r="A64" s="85" t="str">
        <f>VLOOKUP(E64,'LISTADO ATM'!$A$2:$C$895,3,0)</f>
        <v>DISTRITO NACIONAL</v>
      </c>
      <c r="B64" s="114">
        <v>335768386</v>
      </c>
      <c r="C64" s="105">
        <v>44216.320555555554</v>
      </c>
      <c r="D64" s="104" t="s">
        <v>2189</v>
      </c>
      <c r="E64" s="100">
        <v>790</v>
      </c>
      <c r="F64" s="85" t="str">
        <f>VLOOKUP(E64,VIP!$A$2:$O11441,2,0)</f>
        <v>DRBR16I</v>
      </c>
      <c r="G64" s="99" t="str">
        <f>VLOOKUP(E64,'LISTADO ATM'!$A$2:$B$894,2,0)</f>
        <v xml:space="preserve">ATM Oficina Bella Vista Mall I </v>
      </c>
      <c r="H64" s="99" t="str">
        <f>VLOOKUP(E64,VIP!$A$2:$O16362,7,FALSE)</f>
        <v>Si</v>
      </c>
      <c r="I64" s="99" t="str">
        <f>VLOOKUP(E64,VIP!$A$2:$O8327,8,FALSE)</f>
        <v>Si</v>
      </c>
      <c r="J64" s="99" t="str">
        <f>VLOOKUP(E64,VIP!$A$2:$O8277,8,FALSE)</f>
        <v>Si</v>
      </c>
      <c r="K64" s="99" t="str">
        <f>VLOOKUP(E64,VIP!$A$2:$O11851,6,0)</f>
        <v>SI</v>
      </c>
      <c r="L64" s="108" t="s">
        <v>2463</v>
      </c>
      <c r="M64" s="123" t="s">
        <v>2561</v>
      </c>
      <c r="N64" s="106" t="s">
        <v>2481</v>
      </c>
      <c r="O64" s="104" t="s">
        <v>2483</v>
      </c>
      <c r="P64" s="104"/>
      <c r="Q64" s="122">
        <v>44216.436111111114</v>
      </c>
    </row>
    <row r="65" spans="1:17" ht="18" x14ac:dyDescent="0.25">
      <c r="A65" s="85" t="str">
        <f>VLOOKUP(E65,'LISTADO ATM'!$A$2:$C$895,3,0)</f>
        <v>NORTE</v>
      </c>
      <c r="B65" s="114">
        <v>335768397</v>
      </c>
      <c r="C65" s="105">
        <v>44216.330972222226</v>
      </c>
      <c r="D65" s="104" t="s">
        <v>2190</v>
      </c>
      <c r="E65" s="100">
        <v>261</v>
      </c>
      <c r="F65" s="85" t="str">
        <f>VLOOKUP(E65,VIP!$A$2:$O11442,2,0)</f>
        <v>DRBR261</v>
      </c>
      <c r="G65" s="99" t="str">
        <f>VLOOKUP(E65,'LISTADO ATM'!$A$2:$B$894,2,0)</f>
        <v xml:space="preserve">ATM UNP Aeropuerto Cibao (Santiago) </v>
      </c>
      <c r="H65" s="99" t="str">
        <f>VLOOKUP(E65,VIP!$A$2:$O16363,7,FALSE)</f>
        <v>Si</v>
      </c>
      <c r="I65" s="99" t="str">
        <f>VLOOKUP(E65,VIP!$A$2:$O8328,8,FALSE)</f>
        <v>Si</v>
      </c>
      <c r="J65" s="99" t="str">
        <f>VLOOKUP(E65,VIP!$A$2:$O8278,8,FALSE)</f>
        <v>Si</v>
      </c>
      <c r="K65" s="99" t="str">
        <f>VLOOKUP(E65,VIP!$A$2:$O11852,6,0)</f>
        <v>NO</v>
      </c>
      <c r="L65" s="108" t="s">
        <v>2228</v>
      </c>
      <c r="M65" s="123" t="s">
        <v>2561</v>
      </c>
      <c r="N65" s="106" t="s">
        <v>2481</v>
      </c>
      <c r="O65" s="104" t="s">
        <v>2490</v>
      </c>
      <c r="P65" s="104"/>
      <c r="Q65" s="122">
        <v>44216.420138888891</v>
      </c>
    </row>
    <row r="66" spans="1:17" ht="18" x14ac:dyDescent="0.25">
      <c r="A66" s="85" t="str">
        <f>VLOOKUP(E66,'LISTADO ATM'!$A$2:$C$895,3,0)</f>
        <v>DISTRITO NACIONAL</v>
      </c>
      <c r="B66" s="114" t="s">
        <v>2574</v>
      </c>
      <c r="C66" s="105">
        <v>44216.35565972222</v>
      </c>
      <c r="D66" s="104" t="s">
        <v>2477</v>
      </c>
      <c r="E66" s="100">
        <v>887</v>
      </c>
      <c r="F66" s="85" t="str">
        <f>VLOOKUP(E66,VIP!$A$2:$O11454,2,0)</f>
        <v>DRBR887</v>
      </c>
      <c r="G66" s="99" t="str">
        <f>VLOOKUP(E66,'LISTADO ATM'!$A$2:$B$894,2,0)</f>
        <v>ATM S/M Bravo Los Proceres</v>
      </c>
      <c r="H66" s="99" t="str">
        <f>VLOOKUP(E66,VIP!$A$2:$O16375,7,FALSE)</f>
        <v>Si</v>
      </c>
      <c r="I66" s="99" t="str">
        <f>VLOOKUP(E66,VIP!$A$2:$O8340,8,FALSE)</f>
        <v>Si</v>
      </c>
      <c r="J66" s="99" t="str">
        <f>VLOOKUP(E66,VIP!$A$2:$O8290,8,FALSE)</f>
        <v>Si</v>
      </c>
      <c r="K66" s="99" t="str">
        <f>VLOOKUP(E66,VIP!$A$2:$O11864,6,0)</f>
        <v>NO</v>
      </c>
      <c r="L66" s="108" t="s">
        <v>2430</v>
      </c>
      <c r="M66" s="123" t="s">
        <v>2561</v>
      </c>
      <c r="N66" s="106" t="s">
        <v>2481</v>
      </c>
      <c r="O66" s="104" t="s">
        <v>2482</v>
      </c>
      <c r="P66" s="104"/>
      <c r="Q66" s="122">
        <v>44216.599305555559</v>
      </c>
    </row>
    <row r="67" spans="1:17" ht="18" x14ac:dyDescent="0.25">
      <c r="A67" s="85" t="str">
        <f>VLOOKUP(E67,'LISTADO ATM'!$A$2:$C$895,3,0)</f>
        <v>SUR</v>
      </c>
      <c r="B67" s="114" t="s">
        <v>2585</v>
      </c>
      <c r="C67" s="105">
        <v>44216.365127314813</v>
      </c>
      <c r="D67" s="104" t="s">
        <v>2494</v>
      </c>
      <c r="E67" s="100">
        <v>455</v>
      </c>
      <c r="F67" s="85" t="str">
        <f>VLOOKUP(E67,VIP!$A$2:$O11462,2,0)</f>
        <v>DRBR455</v>
      </c>
      <c r="G67" s="99" t="str">
        <f>VLOOKUP(E67,'LISTADO ATM'!$A$2:$B$894,2,0)</f>
        <v xml:space="preserve">ATM Oficina Baní II </v>
      </c>
      <c r="H67" s="99" t="str">
        <f>VLOOKUP(E67,VIP!$A$2:$O16383,7,FALSE)</f>
        <v>Si</v>
      </c>
      <c r="I67" s="99" t="str">
        <f>VLOOKUP(E67,VIP!$A$2:$O8348,8,FALSE)</f>
        <v>Si</v>
      </c>
      <c r="J67" s="99" t="str">
        <f>VLOOKUP(E67,VIP!$A$2:$O8298,8,FALSE)</f>
        <v>Si</v>
      </c>
      <c r="K67" s="99" t="str">
        <f>VLOOKUP(E67,VIP!$A$2:$O11872,6,0)</f>
        <v>NO</v>
      </c>
      <c r="L67" s="108" t="s">
        <v>2575</v>
      </c>
      <c r="M67" s="123" t="s">
        <v>2561</v>
      </c>
      <c r="N67" s="122" t="s">
        <v>2514</v>
      </c>
      <c r="O67" s="104" t="s">
        <v>2578</v>
      </c>
      <c r="P67" s="108" t="s">
        <v>2575</v>
      </c>
      <c r="Q67" s="123" t="s">
        <v>2575</v>
      </c>
    </row>
    <row r="68" spans="1:17" ht="18" x14ac:dyDescent="0.25">
      <c r="A68" s="85" t="str">
        <f>VLOOKUP(E68,'LISTADO ATM'!$A$2:$C$895,3,0)</f>
        <v>NORTE</v>
      </c>
      <c r="B68" s="114" t="s">
        <v>2584</v>
      </c>
      <c r="C68" s="105">
        <v>44216.365925925929</v>
      </c>
      <c r="D68" s="104" t="s">
        <v>2494</v>
      </c>
      <c r="E68" s="100">
        <v>261</v>
      </c>
      <c r="F68" s="85" t="str">
        <f>VLOOKUP(E68,VIP!$A$2:$O11461,2,0)</f>
        <v>DRBR261</v>
      </c>
      <c r="G68" s="99" t="str">
        <f>VLOOKUP(E68,'LISTADO ATM'!$A$2:$B$894,2,0)</f>
        <v xml:space="preserve">ATM UNP Aeropuerto Cibao (Santiago) </v>
      </c>
      <c r="H68" s="99" t="str">
        <f>VLOOKUP(E68,VIP!$A$2:$O16382,7,FALSE)</f>
        <v>Si</v>
      </c>
      <c r="I68" s="99" t="str">
        <f>VLOOKUP(E68,VIP!$A$2:$O8347,8,FALSE)</f>
        <v>Si</v>
      </c>
      <c r="J68" s="99" t="str">
        <f>VLOOKUP(E68,VIP!$A$2:$O8297,8,FALSE)</f>
        <v>Si</v>
      </c>
      <c r="K68" s="99" t="str">
        <f>VLOOKUP(E68,VIP!$A$2:$O11871,6,0)</f>
        <v>NO</v>
      </c>
      <c r="L68" s="108" t="s">
        <v>2575</v>
      </c>
      <c r="M68" s="123" t="s">
        <v>2561</v>
      </c>
      <c r="N68" s="122" t="s">
        <v>2514</v>
      </c>
      <c r="O68" s="104" t="s">
        <v>2578</v>
      </c>
      <c r="P68" s="108" t="s">
        <v>2575</v>
      </c>
      <c r="Q68" s="123" t="s">
        <v>2575</v>
      </c>
    </row>
    <row r="69" spans="1:17" ht="18" x14ac:dyDescent="0.25">
      <c r="A69" s="85" t="str">
        <f>VLOOKUP(E69,'LISTADO ATM'!$A$2:$C$895,3,0)</f>
        <v>ESTE</v>
      </c>
      <c r="B69" s="114" t="s">
        <v>2583</v>
      </c>
      <c r="C69" s="105">
        <v>44216.36645833333</v>
      </c>
      <c r="D69" s="104" t="s">
        <v>2494</v>
      </c>
      <c r="E69" s="100">
        <v>366</v>
      </c>
      <c r="F69" s="85" t="str">
        <f>VLOOKUP(E69,VIP!$A$2:$O11460,2,0)</f>
        <v>DRBR366</v>
      </c>
      <c r="G69" s="99" t="str">
        <f>VLOOKUP(E69,'LISTADO ATM'!$A$2:$B$894,2,0)</f>
        <v>ATM Oficina Boulevard (Higuey) II</v>
      </c>
      <c r="H69" s="99" t="str">
        <f>VLOOKUP(E69,VIP!$A$2:$O16381,7,FALSE)</f>
        <v>N/A</v>
      </c>
      <c r="I69" s="99" t="str">
        <f>VLOOKUP(E69,VIP!$A$2:$O8346,8,FALSE)</f>
        <v>N/A</v>
      </c>
      <c r="J69" s="99" t="str">
        <f>VLOOKUP(E69,VIP!$A$2:$O8296,8,FALSE)</f>
        <v>N/A</v>
      </c>
      <c r="K69" s="99" t="str">
        <f>VLOOKUP(E69,VIP!$A$2:$O11870,6,0)</f>
        <v>N/A</v>
      </c>
      <c r="L69" s="108" t="s">
        <v>2575</v>
      </c>
      <c r="M69" s="123" t="s">
        <v>2561</v>
      </c>
      <c r="N69" s="122" t="s">
        <v>2514</v>
      </c>
      <c r="O69" s="104" t="s">
        <v>2578</v>
      </c>
      <c r="P69" s="108" t="s">
        <v>2575</v>
      </c>
      <c r="Q69" s="123" t="s">
        <v>2575</v>
      </c>
    </row>
    <row r="70" spans="1:17" ht="18" x14ac:dyDescent="0.25">
      <c r="A70" s="85" t="str">
        <f>VLOOKUP(E70,'LISTADO ATM'!$A$2:$C$895,3,0)</f>
        <v>NORTE</v>
      </c>
      <c r="B70" s="114" t="s">
        <v>2582</v>
      </c>
      <c r="C70" s="105">
        <v>44216.366944444446</v>
      </c>
      <c r="D70" s="104" t="s">
        <v>2494</v>
      </c>
      <c r="E70" s="100">
        <v>647</v>
      </c>
      <c r="F70" s="85" t="str">
        <f>VLOOKUP(E70,VIP!$A$2:$O11459,2,0)</f>
        <v>DRBR254</v>
      </c>
      <c r="G70" s="99" t="str">
        <f>VLOOKUP(E70,'LISTADO ATM'!$A$2:$B$894,2,0)</f>
        <v xml:space="preserve">ATM CORAASAN </v>
      </c>
      <c r="H70" s="99" t="str">
        <f>VLOOKUP(E70,VIP!$A$2:$O16380,7,FALSE)</f>
        <v>Si</v>
      </c>
      <c r="I70" s="99" t="str">
        <f>VLOOKUP(E70,VIP!$A$2:$O8345,8,FALSE)</f>
        <v>Si</v>
      </c>
      <c r="J70" s="99" t="str">
        <f>VLOOKUP(E70,VIP!$A$2:$O8295,8,FALSE)</f>
        <v>Si</v>
      </c>
      <c r="K70" s="99" t="str">
        <f>VLOOKUP(E70,VIP!$A$2:$O11869,6,0)</f>
        <v>NO</v>
      </c>
      <c r="L70" s="108" t="s">
        <v>2576</v>
      </c>
      <c r="M70" s="123" t="s">
        <v>2561</v>
      </c>
      <c r="N70" s="122" t="s">
        <v>2514</v>
      </c>
      <c r="O70" s="104" t="s">
        <v>2578</v>
      </c>
      <c r="P70" s="108" t="s">
        <v>2575</v>
      </c>
      <c r="Q70" s="123" t="s">
        <v>2575</v>
      </c>
    </row>
    <row r="71" spans="1:17" ht="18" x14ac:dyDescent="0.25">
      <c r="A71" s="85" t="str">
        <f>VLOOKUP(E71,'LISTADO ATM'!$A$2:$C$895,3,0)</f>
        <v>DISTRITO NACIONAL</v>
      </c>
      <c r="B71" s="114" t="s">
        <v>2573</v>
      </c>
      <c r="C71" s="105">
        <v>44216.376458333332</v>
      </c>
      <c r="D71" s="104" t="s">
        <v>2494</v>
      </c>
      <c r="E71" s="100">
        <v>246</v>
      </c>
      <c r="F71" s="85" t="str">
        <f>VLOOKUP(E71,VIP!$A$2:$O11453,2,0)</f>
        <v>DRBR246</v>
      </c>
      <c r="G71" s="99" t="str">
        <f>VLOOKUP(E71,'LISTADO ATM'!$A$2:$B$894,2,0)</f>
        <v xml:space="preserve">ATM Oficina Torre BR (Lobby) </v>
      </c>
      <c r="H71" s="99" t="str">
        <f>VLOOKUP(E71,VIP!$A$2:$O16374,7,FALSE)</f>
        <v>Si</v>
      </c>
      <c r="I71" s="99" t="str">
        <f>VLOOKUP(E71,VIP!$A$2:$O8339,8,FALSE)</f>
        <v>Si</v>
      </c>
      <c r="J71" s="99" t="str">
        <f>VLOOKUP(E71,VIP!$A$2:$O8289,8,FALSE)</f>
        <v>Si</v>
      </c>
      <c r="K71" s="99" t="str">
        <f>VLOOKUP(E71,VIP!$A$2:$O11863,6,0)</f>
        <v>SI</v>
      </c>
      <c r="L71" s="108" t="s">
        <v>2466</v>
      </c>
      <c r="M71" s="123" t="s">
        <v>2561</v>
      </c>
      <c r="N71" s="106" t="s">
        <v>2481</v>
      </c>
      <c r="O71" s="104" t="s">
        <v>2495</v>
      </c>
      <c r="P71" s="104"/>
      <c r="Q71" s="122">
        <v>44216.443749999999</v>
      </c>
    </row>
    <row r="72" spans="1:17" ht="18" x14ac:dyDescent="0.25">
      <c r="A72" s="85" t="str">
        <f>VLOOKUP(E72,'LISTADO ATM'!$A$2:$C$895,3,0)</f>
        <v>DISTRITO NACIONAL</v>
      </c>
      <c r="B72" s="114" t="s">
        <v>2572</v>
      </c>
      <c r="C72" s="105">
        <v>44216.386921296296</v>
      </c>
      <c r="D72" s="104" t="s">
        <v>2477</v>
      </c>
      <c r="E72" s="100">
        <v>32</v>
      </c>
      <c r="F72" s="85" t="str">
        <f>VLOOKUP(E72,VIP!$A$2:$O11452,2,0)</f>
        <v>DRBR032</v>
      </c>
      <c r="G72" s="99" t="str">
        <f>VLOOKUP(E72,'LISTADO ATM'!$A$2:$B$894,2,0)</f>
        <v xml:space="preserve">ATM Oficina San Martín II </v>
      </c>
      <c r="H72" s="99" t="str">
        <f>VLOOKUP(E72,VIP!$A$2:$O16373,7,FALSE)</f>
        <v>Si</v>
      </c>
      <c r="I72" s="99" t="str">
        <f>VLOOKUP(E72,VIP!$A$2:$O8338,8,FALSE)</f>
        <v>Si</v>
      </c>
      <c r="J72" s="99" t="str">
        <f>VLOOKUP(E72,VIP!$A$2:$O8288,8,FALSE)</f>
        <v>Si</v>
      </c>
      <c r="K72" s="99" t="str">
        <f>VLOOKUP(E72,VIP!$A$2:$O11862,6,0)</f>
        <v>NO</v>
      </c>
      <c r="L72" s="108" t="s">
        <v>2430</v>
      </c>
      <c r="M72" s="123" t="s">
        <v>2561</v>
      </c>
      <c r="N72" s="106" t="s">
        <v>2481</v>
      </c>
      <c r="O72" s="104" t="s">
        <v>2482</v>
      </c>
      <c r="P72" s="104"/>
      <c r="Q72" s="122">
        <v>44216.599305555559</v>
      </c>
    </row>
    <row r="73" spans="1:17" ht="18" x14ac:dyDescent="0.25">
      <c r="A73" s="85" t="str">
        <f>VLOOKUP(E73,'LISTADO ATM'!$A$2:$C$895,3,0)</f>
        <v>SUR</v>
      </c>
      <c r="B73" s="114" t="s">
        <v>2571</v>
      </c>
      <c r="C73" s="105">
        <v>44216.392754629633</v>
      </c>
      <c r="D73" s="104" t="s">
        <v>2189</v>
      </c>
      <c r="E73" s="100">
        <v>677</v>
      </c>
      <c r="F73" s="85" t="str">
        <f>VLOOKUP(E73,VIP!$A$2:$O11451,2,0)</f>
        <v>DRBR677</v>
      </c>
      <c r="G73" s="99" t="str">
        <f>VLOOKUP(E73,'LISTADO ATM'!$A$2:$B$894,2,0)</f>
        <v>ATM PBG Villa Jaragua</v>
      </c>
      <c r="H73" s="99" t="str">
        <f>VLOOKUP(E73,VIP!$A$2:$O16372,7,FALSE)</f>
        <v>Si</v>
      </c>
      <c r="I73" s="99" t="str">
        <f>VLOOKUP(E73,VIP!$A$2:$O8337,8,FALSE)</f>
        <v>Si</v>
      </c>
      <c r="J73" s="99" t="str">
        <f>VLOOKUP(E73,VIP!$A$2:$O8287,8,FALSE)</f>
        <v>Si</v>
      </c>
      <c r="K73" s="99" t="str">
        <f>VLOOKUP(E73,VIP!$A$2:$O11861,6,0)</f>
        <v>SI</v>
      </c>
      <c r="L73" s="108" t="s">
        <v>2463</v>
      </c>
      <c r="M73" s="123" t="s">
        <v>2561</v>
      </c>
      <c r="N73" s="106" t="s">
        <v>2481</v>
      </c>
      <c r="O73" s="104" t="s">
        <v>2483</v>
      </c>
      <c r="P73" s="104"/>
      <c r="Q73" s="122">
        <v>44216.592361111114</v>
      </c>
    </row>
    <row r="74" spans="1:17" ht="18" x14ac:dyDescent="0.25">
      <c r="A74" s="85" t="str">
        <f>VLOOKUP(E74,'LISTADO ATM'!$A$2:$C$895,3,0)</f>
        <v>DISTRITO NACIONAL</v>
      </c>
      <c r="B74" s="114" t="s">
        <v>2570</v>
      </c>
      <c r="C74" s="105">
        <v>44216.397118055553</v>
      </c>
      <c r="D74" s="104" t="s">
        <v>2477</v>
      </c>
      <c r="E74" s="100">
        <v>390</v>
      </c>
      <c r="F74" s="85" t="str">
        <f>VLOOKUP(E74,VIP!$A$2:$O11450,2,0)</f>
        <v>DRBR390</v>
      </c>
      <c r="G74" s="99" t="str">
        <f>VLOOKUP(E74,'LISTADO ATM'!$A$2:$B$894,2,0)</f>
        <v xml:space="preserve">ATM Oficina Boca Chica II </v>
      </c>
      <c r="H74" s="99" t="str">
        <f>VLOOKUP(E74,VIP!$A$2:$O16371,7,FALSE)</f>
        <v>Si</v>
      </c>
      <c r="I74" s="99" t="str">
        <f>VLOOKUP(E74,VIP!$A$2:$O8336,8,FALSE)</f>
        <v>Si</v>
      </c>
      <c r="J74" s="99" t="str">
        <f>VLOOKUP(E74,VIP!$A$2:$O8286,8,FALSE)</f>
        <v>Si</v>
      </c>
      <c r="K74" s="99" t="str">
        <f>VLOOKUP(E74,VIP!$A$2:$O11860,6,0)</f>
        <v>NO</v>
      </c>
      <c r="L74" s="108" t="s">
        <v>2430</v>
      </c>
      <c r="M74" s="107" t="s">
        <v>2473</v>
      </c>
      <c r="N74" s="106" t="s">
        <v>2481</v>
      </c>
      <c r="O74" s="104" t="s">
        <v>2482</v>
      </c>
      <c r="P74" s="104"/>
      <c r="Q74" s="107" t="s">
        <v>2430</v>
      </c>
    </row>
    <row r="75" spans="1:17" ht="18" x14ac:dyDescent="0.25">
      <c r="A75" s="85" t="str">
        <f>VLOOKUP(E75,'LISTADO ATM'!$A$2:$C$895,3,0)</f>
        <v>SUR</v>
      </c>
      <c r="B75" s="114" t="s">
        <v>2569</v>
      </c>
      <c r="C75" s="105">
        <v>44216.411400462966</v>
      </c>
      <c r="D75" s="104" t="s">
        <v>2189</v>
      </c>
      <c r="E75" s="100">
        <v>50</v>
      </c>
      <c r="F75" s="85" t="str">
        <f>VLOOKUP(E75,VIP!$A$2:$O11448,2,0)</f>
        <v>DRBR050</v>
      </c>
      <c r="G75" s="99" t="str">
        <f>VLOOKUP(E75,'LISTADO ATM'!$A$2:$B$894,2,0)</f>
        <v xml:space="preserve">ATM Oficina Padre Las Casas (Azua) </v>
      </c>
      <c r="H75" s="99" t="str">
        <f>VLOOKUP(E75,VIP!$A$2:$O16369,7,FALSE)</f>
        <v>Si</v>
      </c>
      <c r="I75" s="99" t="str">
        <f>VLOOKUP(E75,VIP!$A$2:$O8334,8,FALSE)</f>
        <v>Si</v>
      </c>
      <c r="J75" s="99" t="str">
        <f>VLOOKUP(E75,VIP!$A$2:$O8284,8,FALSE)</f>
        <v>Si</v>
      </c>
      <c r="K75" s="99" t="str">
        <f>VLOOKUP(E75,VIP!$A$2:$O11858,6,0)</f>
        <v>NO</v>
      </c>
      <c r="L75" s="108" t="s">
        <v>2254</v>
      </c>
      <c r="M75" s="107" t="s">
        <v>2473</v>
      </c>
      <c r="N75" s="106" t="s">
        <v>2481</v>
      </c>
      <c r="O75" s="104" t="s">
        <v>2483</v>
      </c>
      <c r="P75" s="104"/>
      <c r="Q75" s="107" t="s">
        <v>2254</v>
      </c>
    </row>
    <row r="76" spans="1:17" ht="18" x14ac:dyDescent="0.25">
      <c r="A76" s="85" t="str">
        <f>VLOOKUP(E76,'LISTADO ATM'!$A$2:$C$895,3,0)</f>
        <v>DISTRITO NACIONAL</v>
      </c>
      <c r="B76" s="114" t="s">
        <v>2568</v>
      </c>
      <c r="C76" s="105">
        <v>44216.412604166668</v>
      </c>
      <c r="D76" s="104" t="s">
        <v>2189</v>
      </c>
      <c r="E76" s="100">
        <v>449</v>
      </c>
      <c r="F76" s="85" t="str">
        <f>VLOOKUP(E76,VIP!$A$2:$O11447,2,0)</f>
        <v>DRBR449</v>
      </c>
      <c r="G76" s="99" t="str">
        <f>VLOOKUP(E76,'LISTADO ATM'!$A$2:$B$894,2,0)</f>
        <v>ATM Autobanco Lope de Vega II</v>
      </c>
      <c r="H76" s="99" t="str">
        <f>VLOOKUP(E76,VIP!$A$2:$O16368,7,FALSE)</f>
        <v>Si</v>
      </c>
      <c r="I76" s="99" t="str">
        <f>VLOOKUP(E76,VIP!$A$2:$O8333,8,FALSE)</f>
        <v>Si</v>
      </c>
      <c r="J76" s="99" t="str">
        <f>VLOOKUP(E76,VIP!$A$2:$O8283,8,FALSE)</f>
        <v>Si</v>
      </c>
      <c r="K76" s="99" t="str">
        <f>VLOOKUP(E76,VIP!$A$2:$O11857,6,0)</f>
        <v>NO</v>
      </c>
      <c r="L76" s="108" t="s">
        <v>2254</v>
      </c>
      <c r="M76" s="123" t="s">
        <v>2561</v>
      </c>
      <c r="N76" s="106" t="s">
        <v>2481</v>
      </c>
      <c r="O76" s="104" t="s">
        <v>2483</v>
      </c>
      <c r="P76" s="104"/>
      <c r="Q76" s="122">
        <v>44216.588194444441</v>
      </c>
    </row>
    <row r="77" spans="1:17" ht="18" x14ac:dyDescent="0.25">
      <c r="A77" s="85" t="str">
        <f>VLOOKUP(E77,'LISTADO ATM'!$A$2:$C$895,3,0)</f>
        <v>NORTE</v>
      </c>
      <c r="B77" s="114" t="s">
        <v>2581</v>
      </c>
      <c r="C77" s="105">
        <v>44216.417557870373</v>
      </c>
      <c r="D77" s="104" t="s">
        <v>2494</v>
      </c>
      <c r="E77" s="100">
        <v>950</v>
      </c>
      <c r="F77" s="85" t="str">
        <f>VLOOKUP(E77,VIP!$A$2:$O11458,2,0)</f>
        <v>DRBR12G</v>
      </c>
      <c r="G77" s="99" t="str">
        <f>VLOOKUP(E77,'LISTADO ATM'!$A$2:$B$894,2,0)</f>
        <v xml:space="preserve">ATM Oficina Monterrico </v>
      </c>
      <c r="H77" s="99" t="str">
        <f>VLOOKUP(E77,VIP!$A$2:$O16379,7,FALSE)</f>
        <v>Si</v>
      </c>
      <c r="I77" s="99" t="str">
        <f>VLOOKUP(E77,VIP!$A$2:$O8344,8,FALSE)</f>
        <v>Si</v>
      </c>
      <c r="J77" s="99" t="str">
        <f>VLOOKUP(E77,VIP!$A$2:$O8294,8,FALSE)</f>
        <v>Si</v>
      </c>
      <c r="K77" s="99" t="str">
        <f>VLOOKUP(E77,VIP!$A$2:$O11868,6,0)</f>
        <v>SI</v>
      </c>
      <c r="L77" s="108" t="s">
        <v>2577</v>
      </c>
      <c r="M77" s="123" t="s">
        <v>2561</v>
      </c>
      <c r="N77" s="122" t="s">
        <v>2514</v>
      </c>
      <c r="O77" s="104" t="s">
        <v>2578</v>
      </c>
      <c r="P77" s="108" t="s">
        <v>2577</v>
      </c>
      <c r="Q77" s="123" t="s">
        <v>2577</v>
      </c>
    </row>
    <row r="78" spans="1:17" ht="18" x14ac:dyDescent="0.25">
      <c r="A78" s="85" t="str">
        <f>VLOOKUP(E78,'LISTADO ATM'!$A$2:$C$895,3,0)</f>
        <v>DISTRITO NACIONAL</v>
      </c>
      <c r="B78" s="114" t="s">
        <v>2580</v>
      </c>
      <c r="C78" s="105">
        <v>44216.418333333335</v>
      </c>
      <c r="D78" s="104" t="s">
        <v>2494</v>
      </c>
      <c r="E78" s="100">
        <v>118</v>
      </c>
      <c r="F78" s="85" t="str">
        <f>VLOOKUP(E78,VIP!$A$2:$O11457,2,0)</f>
        <v>DRBR118</v>
      </c>
      <c r="G78" s="99" t="str">
        <f>VLOOKUP(E78,'LISTADO ATM'!$A$2:$B$894,2,0)</f>
        <v>ATM Plaza Torino</v>
      </c>
      <c r="H78" s="99" t="str">
        <f>VLOOKUP(E78,VIP!$A$2:$O16378,7,FALSE)</f>
        <v>N/A</v>
      </c>
      <c r="I78" s="99" t="str">
        <f>VLOOKUP(E78,VIP!$A$2:$O8343,8,FALSE)</f>
        <v>N/A</v>
      </c>
      <c r="J78" s="99" t="str">
        <f>VLOOKUP(E78,VIP!$A$2:$O8293,8,FALSE)</f>
        <v>N/A</v>
      </c>
      <c r="K78" s="99" t="str">
        <f>VLOOKUP(E78,VIP!$A$2:$O11867,6,0)</f>
        <v>N/A</v>
      </c>
      <c r="L78" s="108" t="s">
        <v>2576</v>
      </c>
      <c r="M78" s="123" t="s">
        <v>2561</v>
      </c>
      <c r="N78" s="122" t="s">
        <v>2514</v>
      </c>
      <c r="O78" s="104" t="s">
        <v>2578</v>
      </c>
      <c r="P78" s="108" t="s">
        <v>2575</v>
      </c>
      <c r="Q78" s="123" t="s">
        <v>2575</v>
      </c>
    </row>
    <row r="79" spans="1:17" ht="18" x14ac:dyDescent="0.25">
      <c r="A79" s="85" t="str">
        <f>VLOOKUP(E79,'LISTADO ATM'!$A$2:$C$895,3,0)</f>
        <v>NORTE</v>
      </c>
      <c r="B79" s="114" t="s">
        <v>2579</v>
      </c>
      <c r="C79" s="105">
        <v>44216.419016203705</v>
      </c>
      <c r="D79" s="104" t="s">
        <v>2494</v>
      </c>
      <c r="E79" s="100">
        <v>291</v>
      </c>
      <c r="F79" s="85" t="str">
        <f>VLOOKUP(E79,VIP!$A$2:$O11456,2,0)</f>
        <v>DRBR291</v>
      </c>
      <c r="G79" s="99" t="str">
        <f>VLOOKUP(E79,'LISTADO ATM'!$A$2:$B$894,2,0)</f>
        <v xml:space="preserve">ATM S/M Jumbo Las Colinas </v>
      </c>
      <c r="H79" s="99" t="str">
        <f>VLOOKUP(E79,VIP!$A$2:$O16377,7,FALSE)</f>
        <v>Si</v>
      </c>
      <c r="I79" s="99" t="str">
        <f>VLOOKUP(E79,VIP!$A$2:$O8342,8,FALSE)</f>
        <v>Si</v>
      </c>
      <c r="J79" s="99" t="str">
        <f>VLOOKUP(E79,VIP!$A$2:$O8292,8,FALSE)</f>
        <v>Si</v>
      </c>
      <c r="K79" s="99" t="str">
        <f>VLOOKUP(E79,VIP!$A$2:$O11866,6,0)</f>
        <v>NO</v>
      </c>
      <c r="L79" s="108" t="s">
        <v>2575</v>
      </c>
      <c r="M79" s="123" t="s">
        <v>2561</v>
      </c>
      <c r="N79" s="122" t="s">
        <v>2514</v>
      </c>
      <c r="O79" s="104" t="s">
        <v>2578</v>
      </c>
      <c r="P79" s="108" t="s">
        <v>2575</v>
      </c>
      <c r="Q79" s="123" t="s">
        <v>2575</v>
      </c>
    </row>
    <row r="80" spans="1:17" ht="18" x14ac:dyDescent="0.25">
      <c r="A80" s="85" t="str">
        <f>VLOOKUP(E80,'LISTADO ATM'!$A$2:$C$895,3,0)</f>
        <v>SUR</v>
      </c>
      <c r="B80" s="114" t="s">
        <v>2567</v>
      </c>
      <c r="C80" s="105">
        <v>44216.425625000003</v>
      </c>
      <c r="D80" s="104" t="s">
        <v>2494</v>
      </c>
      <c r="E80" s="100">
        <v>403</v>
      </c>
      <c r="F80" s="85" t="str">
        <f>VLOOKUP(E80,VIP!$A$2:$O11446,2,0)</f>
        <v>DRBR403</v>
      </c>
      <c r="G80" s="99" t="str">
        <f>VLOOKUP(E80,'LISTADO ATM'!$A$2:$B$894,2,0)</f>
        <v xml:space="preserve">ATM Oficina Vicente Noble </v>
      </c>
      <c r="H80" s="99" t="str">
        <f>VLOOKUP(E80,VIP!$A$2:$O16367,7,FALSE)</f>
        <v>Si</v>
      </c>
      <c r="I80" s="99" t="str">
        <f>VLOOKUP(E80,VIP!$A$2:$O8332,8,FALSE)</f>
        <v>Si</v>
      </c>
      <c r="J80" s="99" t="str">
        <f>VLOOKUP(E80,VIP!$A$2:$O8282,8,FALSE)</f>
        <v>Si</v>
      </c>
      <c r="K80" s="99" t="str">
        <f>VLOOKUP(E80,VIP!$A$2:$O11856,6,0)</f>
        <v>NO</v>
      </c>
      <c r="L80" s="108" t="s">
        <v>2430</v>
      </c>
      <c r="M80" s="107" t="s">
        <v>2473</v>
      </c>
      <c r="N80" s="106" t="s">
        <v>2481</v>
      </c>
      <c r="O80" s="104" t="s">
        <v>2495</v>
      </c>
      <c r="P80" s="104"/>
      <c r="Q80" s="107" t="s">
        <v>2430</v>
      </c>
    </row>
    <row r="81" spans="1:17" ht="18" x14ac:dyDescent="0.25">
      <c r="A81" s="85" t="str">
        <f>VLOOKUP(E81,'LISTADO ATM'!$A$2:$C$895,3,0)</f>
        <v>ESTE</v>
      </c>
      <c r="B81" s="114" t="s">
        <v>2566</v>
      </c>
      <c r="C81" s="105">
        <v>44216.430706018517</v>
      </c>
      <c r="D81" s="104" t="s">
        <v>2494</v>
      </c>
      <c r="E81" s="100">
        <v>121</v>
      </c>
      <c r="F81" s="85" t="str">
        <f>VLOOKUP(E81,VIP!$A$2:$O11445,2,0)</f>
        <v>DRBR121</v>
      </c>
      <c r="G81" s="99" t="str">
        <f>VLOOKUP(E81,'LISTADO ATM'!$A$2:$B$894,2,0)</f>
        <v xml:space="preserve">ATM Oficina Bayaguana </v>
      </c>
      <c r="H81" s="99" t="str">
        <f>VLOOKUP(E81,VIP!$A$2:$O16366,7,FALSE)</f>
        <v>Si</v>
      </c>
      <c r="I81" s="99" t="str">
        <f>VLOOKUP(E81,VIP!$A$2:$O8331,8,FALSE)</f>
        <v>Si</v>
      </c>
      <c r="J81" s="99" t="str">
        <f>VLOOKUP(E81,VIP!$A$2:$O8281,8,FALSE)</f>
        <v>Si</v>
      </c>
      <c r="K81" s="99" t="str">
        <f>VLOOKUP(E81,VIP!$A$2:$O11855,6,0)</f>
        <v>SI</v>
      </c>
      <c r="L81" s="108" t="s">
        <v>2430</v>
      </c>
      <c r="M81" s="123" t="s">
        <v>2561</v>
      </c>
      <c r="N81" s="106" t="s">
        <v>2481</v>
      </c>
      <c r="O81" s="104" t="s">
        <v>2495</v>
      </c>
      <c r="P81" s="104"/>
      <c r="Q81" s="122">
        <v>44216.602083333331</v>
      </c>
    </row>
    <row r="82" spans="1:17" ht="18" x14ac:dyDescent="0.25">
      <c r="A82" s="85" t="str">
        <f>VLOOKUP(E82,'LISTADO ATM'!$A$2:$C$895,3,0)</f>
        <v>NORTE</v>
      </c>
      <c r="B82" s="114" t="s">
        <v>2565</v>
      </c>
      <c r="C82" s="105">
        <v>44216.431354166663</v>
      </c>
      <c r="D82" s="104" t="s">
        <v>2494</v>
      </c>
      <c r="E82" s="100">
        <v>291</v>
      </c>
      <c r="F82" s="85" t="str">
        <f>VLOOKUP(E82,VIP!$A$2:$O11455,2,0)</f>
        <v>DRBR291</v>
      </c>
      <c r="G82" s="99" t="str">
        <f>VLOOKUP(E82,'LISTADO ATM'!$A$2:$B$894,2,0)</f>
        <v xml:space="preserve">ATM S/M Jumbo Las Colinas </v>
      </c>
      <c r="H82" s="99" t="str">
        <f>VLOOKUP(E82,VIP!$A$2:$O16376,7,FALSE)</f>
        <v>Si</v>
      </c>
      <c r="I82" s="99" t="str">
        <f>VLOOKUP(E82,VIP!$A$2:$O8341,8,FALSE)</f>
        <v>Si</v>
      </c>
      <c r="J82" s="99" t="str">
        <f>VLOOKUP(E82,VIP!$A$2:$O8291,8,FALSE)</f>
        <v>Si</v>
      </c>
      <c r="K82" s="99" t="str">
        <f>VLOOKUP(E82,VIP!$A$2:$O11865,6,0)</f>
        <v>NO</v>
      </c>
      <c r="L82" s="108" t="s">
        <v>2563</v>
      </c>
      <c r="M82" s="123" t="s">
        <v>2561</v>
      </c>
      <c r="N82" s="122" t="s">
        <v>2514</v>
      </c>
      <c r="O82" s="104" t="s">
        <v>2495</v>
      </c>
      <c r="P82" s="108" t="s">
        <v>2575</v>
      </c>
      <c r="Q82" s="123" t="s">
        <v>2575</v>
      </c>
    </row>
    <row r="83" spans="1:17" ht="18" x14ac:dyDescent="0.25">
      <c r="A83" s="85" t="str">
        <f>VLOOKUP(E83,'LISTADO ATM'!$A$2:$C$895,3,0)</f>
        <v>DISTRITO NACIONAL</v>
      </c>
      <c r="B83" s="114" t="s">
        <v>2564</v>
      </c>
      <c r="C83" s="105">
        <v>44216.436053240737</v>
      </c>
      <c r="D83" s="104" t="s">
        <v>2494</v>
      </c>
      <c r="E83" s="100">
        <v>735</v>
      </c>
      <c r="F83" s="85" t="str">
        <f>VLOOKUP(E83,VIP!$A$2:$O11443,2,0)</f>
        <v>DRBR179</v>
      </c>
      <c r="G83" s="99" t="str">
        <f>VLOOKUP(E83,'LISTADO ATM'!$A$2:$B$894,2,0)</f>
        <v xml:space="preserve">ATM Oficina Independencia II  </v>
      </c>
      <c r="H83" s="99" t="str">
        <f>VLOOKUP(E83,VIP!$A$2:$O16364,7,FALSE)</f>
        <v>Si</v>
      </c>
      <c r="I83" s="99" t="str">
        <f>VLOOKUP(E83,VIP!$A$2:$O8329,8,FALSE)</f>
        <v>Si</v>
      </c>
      <c r="J83" s="99" t="str">
        <f>VLOOKUP(E83,VIP!$A$2:$O8279,8,FALSE)</f>
        <v>Si</v>
      </c>
      <c r="K83" s="99" t="str">
        <f>VLOOKUP(E83,VIP!$A$2:$O11853,6,0)</f>
        <v>NO</v>
      </c>
      <c r="L83" s="108" t="s">
        <v>2430</v>
      </c>
      <c r="M83" s="107" t="s">
        <v>2473</v>
      </c>
      <c r="N83" s="106" t="s">
        <v>2481</v>
      </c>
      <c r="O83" s="104" t="s">
        <v>2495</v>
      </c>
      <c r="P83" s="104"/>
      <c r="Q83" s="107" t="s">
        <v>2430</v>
      </c>
    </row>
    <row r="84" spans="1:17" ht="18" x14ac:dyDescent="0.25">
      <c r="A84" s="85" t="str">
        <f>VLOOKUP(E84,'LISTADO ATM'!$A$2:$C$895,3,0)</f>
        <v>NORTE</v>
      </c>
      <c r="B84" s="114" t="s">
        <v>2611</v>
      </c>
      <c r="C84" s="105">
        <v>44216.442488425928</v>
      </c>
      <c r="D84" s="104" t="s">
        <v>2190</v>
      </c>
      <c r="E84" s="100">
        <v>282</v>
      </c>
      <c r="F84" s="85" t="str">
        <f>VLOOKUP(E84,VIP!$A$2:$O11500,2,0)</f>
        <v>DRBR282</v>
      </c>
      <c r="G84" s="99" t="str">
        <f>VLOOKUP(E84,'LISTADO ATM'!$A$2:$B$894,2,0)</f>
        <v xml:space="preserve">ATM Autobanco Nibaje </v>
      </c>
      <c r="H84" s="99" t="str">
        <f>VLOOKUP(E84,VIP!$A$2:$O16421,7,FALSE)</f>
        <v>Si</v>
      </c>
      <c r="I84" s="99" t="str">
        <f>VLOOKUP(E84,VIP!$A$2:$O8386,8,FALSE)</f>
        <v>Si</v>
      </c>
      <c r="J84" s="99" t="str">
        <f>VLOOKUP(E84,VIP!$A$2:$O8336,8,FALSE)</f>
        <v>Si</v>
      </c>
      <c r="K84" s="99" t="str">
        <f>VLOOKUP(E84,VIP!$A$2:$O11910,6,0)</f>
        <v>NO</v>
      </c>
      <c r="L84" s="108" t="s">
        <v>2463</v>
      </c>
      <c r="M84" s="107" t="s">
        <v>2473</v>
      </c>
      <c r="N84" s="106" t="s">
        <v>2481</v>
      </c>
      <c r="O84" s="104" t="s">
        <v>2490</v>
      </c>
      <c r="P84" s="104"/>
      <c r="Q84" s="107" t="s">
        <v>2463</v>
      </c>
    </row>
    <row r="85" spans="1:17" ht="18" x14ac:dyDescent="0.25">
      <c r="A85" s="85" t="str">
        <f>VLOOKUP(E85,'LISTADO ATM'!$A$2:$C$895,3,0)</f>
        <v>NORTE</v>
      </c>
      <c r="B85" s="114" t="s">
        <v>2622</v>
      </c>
      <c r="C85" s="105">
        <v>44216.45034722222</v>
      </c>
      <c r="D85" s="104" t="s">
        <v>2494</v>
      </c>
      <c r="E85" s="100">
        <v>266</v>
      </c>
      <c r="F85" s="85" t="str">
        <f>VLOOKUP(E85,VIP!$A$2:$O11481,2,0)</f>
        <v>DRBR266</v>
      </c>
      <c r="G85" s="99" t="str">
        <f>VLOOKUP(E85,'LISTADO ATM'!$A$2:$B$894,2,0)</f>
        <v xml:space="preserve">ATM Oficina Villa Francisca </v>
      </c>
      <c r="H85" s="99" t="str">
        <f>VLOOKUP(E85,VIP!$A$2:$O16402,7,FALSE)</f>
        <v>Si</v>
      </c>
      <c r="I85" s="99" t="str">
        <f>VLOOKUP(E85,VIP!$A$2:$O8367,8,FALSE)</f>
        <v>Si</v>
      </c>
      <c r="J85" s="99" t="str">
        <f>VLOOKUP(E85,VIP!$A$2:$O8317,8,FALSE)</f>
        <v>Si</v>
      </c>
      <c r="K85" s="99" t="str">
        <f>VLOOKUP(E85,VIP!$A$2:$O11891,6,0)</f>
        <v>NO</v>
      </c>
      <c r="L85" s="108" t="s">
        <v>2625</v>
      </c>
      <c r="M85" s="123" t="s">
        <v>2561</v>
      </c>
      <c r="N85" s="122" t="s">
        <v>2514</v>
      </c>
      <c r="O85" s="104" t="s">
        <v>2623</v>
      </c>
      <c r="P85" s="108" t="s">
        <v>2575</v>
      </c>
      <c r="Q85" s="123" t="s">
        <v>2625</v>
      </c>
    </row>
    <row r="86" spans="1:17" ht="18" x14ac:dyDescent="0.25">
      <c r="A86" s="85" t="str">
        <f>VLOOKUP(E86,'LISTADO ATM'!$A$2:$C$895,3,0)</f>
        <v>ESTE</v>
      </c>
      <c r="B86" s="114" t="s">
        <v>2621</v>
      </c>
      <c r="C86" s="105">
        <v>44216.456909722219</v>
      </c>
      <c r="D86" s="104" t="s">
        <v>2494</v>
      </c>
      <c r="E86" s="100">
        <v>660</v>
      </c>
      <c r="F86" s="85" t="str">
        <f>VLOOKUP(E86,VIP!$A$2:$O11480,2,0)</f>
        <v>DRBR660</v>
      </c>
      <c r="G86" s="99" t="str">
        <f>VLOOKUP(E86,'LISTADO ATM'!$A$2:$B$894,2,0)</f>
        <v>ATM Oficina Romana Norte II</v>
      </c>
      <c r="H86" s="99" t="str">
        <f>VLOOKUP(E86,VIP!$A$2:$O16401,7,FALSE)</f>
        <v>N/A</v>
      </c>
      <c r="I86" s="99" t="str">
        <f>VLOOKUP(E86,VIP!$A$2:$O8366,8,FALSE)</f>
        <v>N/A</v>
      </c>
      <c r="J86" s="99" t="str">
        <f>VLOOKUP(E86,VIP!$A$2:$O8316,8,FALSE)</f>
        <v>N/A</v>
      </c>
      <c r="K86" s="99" t="str">
        <f>VLOOKUP(E86,VIP!$A$2:$O11890,6,0)</f>
        <v>N/A</v>
      </c>
      <c r="L86" s="108" t="s">
        <v>2625</v>
      </c>
      <c r="M86" s="123" t="s">
        <v>2561</v>
      </c>
      <c r="N86" s="122" t="s">
        <v>2514</v>
      </c>
      <c r="O86" s="104" t="s">
        <v>2623</v>
      </c>
      <c r="P86" s="108" t="s">
        <v>2575</v>
      </c>
      <c r="Q86" s="123" t="s">
        <v>2625</v>
      </c>
    </row>
    <row r="87" spans="1:17" ht="18" x14ac:dyDescent="0.25">
      <c r="A87" s="85" t="str">
        <f>VLOOKUP(E87,'LISTADO ATM'!$A$2:$C$895,3,0)</f>
        <v>ESTE</v>
      </c>
      <c r="B87" s="114" t="s">
        <v>2620</v>
      </c>
      <c r="C87" s="105">
        <v>44216.459930555553</v>
      </c>
      <c r="D87" s="104" t="s">
        <v>2494</v>
      </c>
      <c r="E87" s="100">
        <v>158</v>
      </c>
      <c r="F87" s="85" t="str">
        <f>VLOOKUP(E87,VIP!$A$2:$O11479,2,0)</f>
        <v>DRBR158</v>
      </c>
      <c r="G87" s="99" t="str">
        <f>VLOOKUP(E87,'LISTADO ATM'!$A$2:$B$894,2,0)</f>
        <v xml:space="preserve">ATM Oficina Romana Norte </v>
      </c>
      <c r="H87" s="99" t="str">
        <f>VLOOKUP(E87,VIP!$A$2:$O16400,7,FALSE)</f>
        <v>Si</v>
      </c>
      <c r="I87" s="99" t="str">
        <f>VLOOKUP(E87,VIP!$A$2:$O8365,8,FALSE)</f>
        <v>Si</v>
      </c>
      <c r="J87" s="99" t="str">
        <f>VLOOKUP(E87,VIP!$A$2:$O8315,8,FALSE)</f>
        <v>Si</v>
      </c>
      <c r="K87" s="99" t="str">
        <f>VLOOKUP(E87,VIP!$A$2:$O11889,6,0)</f>
        <v>SI</v>
      </c>
      <c r="L87" s="108" t="s">
        <v>2625</v>
      </c>
      <c r="M87" s="123" t="s">
        <v>2561</v>
      </c>
      <c r="N87" s="122" t="s">
        <v>2514</v>
      </c>
      <c r="O87" s="104" t="s">
        <v>2623</v>
      </c>
      <c r="P87" s="108" t="s">
        <v>2575</v>
      </c>
      <c r="Q87" s="123" t="s">
        <v>2625</v>
      </c>
    </row>
    <row r="88" spans="1:17" ht="18" x14ac:dyDescent="0.25">
      <c r="A88" s="85" t="str">
        <f>VLOOKUP(E88,'LISTADO ATM'!$A$2:$C$895,3,0)</f>
        <v>DISTRITO NACIONAL</v>
      </c>
      <c r="B88" s="114" t="s">
        <v>2610</v>
      </c>
      <c r="C88" s="105">
        <v>44216.462361111109</v>
      </c>
      <c r="D88" s="104" t="s">
        <v>2189</v>
      </c>
      <c r="E88" s="100">
        <v>169</v>
      </c>
      <c r="F88" s="85" t="str">
        <f>VLOOKUP(E88,VIP!$A$2:$O11499,2,0)</f>
        <v>DRBR169</v>
      </c>
      <c r="G88" s="99" t="str">
        <f>VLOOKUP(E88,'LISTADO ATM'!$A$2:$B$894,2,0)</f>
        <v xml:space="preserve">ATM Oficina Caonabo </v>
      </c>
      <c r="H88" s="99" t="str">
        <f>VLOOKUP(E88,VIP!$A$2:$O16420,7,FALSE)</f>
        <v>Si</v>
      </c>
      <c r="I88" s="99" t="str">
        <f>VLOOKUP(E88,VIP!$A$2:$O8385,8,FALSE)</f>
        <v>Si</v>
      </c>
      <c r="J88" s="99" t="str">
        <f>VLOOKUP(E88,VIP!$A$2:$O8335,8,FALSE)</f>
        <v>Si</v>
      </c>
      <c r="K88" s="99" t="str">
        <f>VLOOKUP(E88,VIP!$A$2:$O11909,6,0)</f>
        <v>NO</v>
      </c>
      <c r="L88" s="108" t="s">
        <v>2228</v>
      </c>
      <c r="M88" s="107" t="s">
        <v>2473</v>
      </c>
      <c r="N88" s="106" t="s">
        <v>2481</v>
      </c>
      <c r="O88" s="104" t="s">
        <v>2483</v>
      </c>
      <c r="P88" s="104"/>
      <c r="Q88" s="107" t="s">
        <v>2228</v>
      </c>
    </row>
    <row r="89" spans="1:17" ht="18" x14ac:dyDescent="0.25">
      <c r="A89" s="85" t="str">
        <f>VLOOKUP(E89,'LISTADO ATM'!$A$2:$C$895,3,0)</f>
        <v>DISTRITO NACIONAL</v>
      </c>
      <c r="B89" s="114" t="s">
        <v>2609</v>
      </c>
      <c r="C89" s="105">
        <v>44216.466134259259</v>
      </c>
      <c r="D89" s="104" t="s">
        <v>2189</v>
      </c>
      <c r="E89" s="100">
        <v>722</v>
      </c>
      <c r="F89" s="85" t="str">
        <f>VLOOKUP(E89,VIP!$A$2:$O11498,2,0)</f>
        <v>DRBR393</v>
      </c>
      <c r="G89" s="99" t="str">
        <f>VLOOKUP(E89,'LISTADO ATM'!$A$2:$B$894,2,0)</f>
        <v xml:space="preserve">ATM Oficina Charles de Gaulle III </v>
      </c>
      <c r="H89" s="99" t="str">
        <f>VLOOKUP(E89,VIP!$A$2:$O16419,7,FALSE)</f>
        <v>Si</v>
      </c>
      <c r="I89" s="99" t="str">
        <f>VLOOKUP(E89,VIP!$A$2:$O8384,8,FALSE)</f>
        <v>Si</v>
      </c>
      <c r="J89" s="99" t="str">
        <f>VLOOKUP(E89,VIP!$A$2:$O8334,8,FALSE)</f>
        <v>Si</v>
      </c>
      <c r="K89" s="99" t="str">
        <f>VLOOKUP(E89,VIP!$A$2:$O11908,6,0)</f>
        <v>SI</v>
      </c>
      <c r="L89" s="108" t="s">
        <v>2496</v>
      </c>
      <c r="M89" s="107" t="s">
        <v>2473</v>
      </c>
      <c r="N89" s="106" t="s">
        <v>2481</v>
      </c>
      <c r="O89" s="104" t="s">
        <v>2483</v>
      </c>
      <c r="P89" s="104"/>
      <c r="Q89" s="107" t="s">
        <v>2496</v>
      </c>
    </row>
    <row r="90" spans="1:17" ht="18" x14ac:dyDescent="0.25">
      <c r="A90" s="85" t="str">
        <f>VLOOKUP(E90,'LISTADO ATM'!$A$2:$C$895,3,0)</f>
        <v>DISTRITO NACIONAL</v>
      </c>
      <c r="B90" s="114" t="s">
        <v>2619</v>
      </c>
      <c r="C90" s="105">
        <v>44216.467106481483</v>
      </c>
      <c r="D90" s="104" t="s">
        <v>2494</v>
      </c>
      <c r="E90" s="100">
        <v>559</v>
      </c>
      <c r="F90" s="85" t="str">
        <f>VLOOKUP(E90,VIP!$A$2:$O11478,2,0)</f>
        <v>DRBR559</v>
      </c>
      <c r="G90" s="99" t="str">
        <f>VLOOKUP(E90,'LISTADO ATM'!$A$2:$B$894,2,0)</f>
        <v xml:space="preserve">ATM UNP Metro I </v>
      </c>
      <c r="H90" s="99" t="str">
        <f>VLOOKUP(E90,VIP!$A$2:$O16399,7,FALSE)</f>
        <v>Si</v>
      </c>
      <c r="I90" s="99" t="str">
        <f>VLOOKUP(E90,VIP!$A$2:$O8364,8,FALSE)</f>
        <v>Si</v>
      </c>
      <c r="J90" s="99" t="str">
        <f>VLOOKUP(E90,VIP!$A$2:$O8314,8,FALSE)</f>
        <v>Si</v>
      </c>
      <c r="K90" s="99" t="str">
        <f>VLOOKUP(E90,VIP!$A$2:$O11888,6,0)</f>
        <v>SI</v>
      </c>
      <c r="L90" s="108" t="s">
        <v>2625</v>
      </c>
      <c r="M90" s="123" t="s">
        <v>2561</v>
      </c>
      <c r="N90" s="122" t="s">
        <v>2514</v>
      </c>
      <c r="O90" s="104" t="s">
        <v>2623</v>
      </c>
      <c r="P90" s="108" t="s">
        <v>2575</v>
      </c>
      <c r="Q90" s="123" t="s">
        <v>2625</v>
      </c>
    </row>
    <row r="91" spans="1:17" ht="18" x14ac:dyDescent="0.25">
      <c r="A91" s="85" t="str">
        <f>VLOOKUP(E91,'LISTADO ATM'!$A$2:$C$895,3,0)</f>
        <v>NORTE</v>
      </c>
      <c r="B91" s="114" t="s">
        <v>2608</v>
      </c>
      <c r="C91" s="105">
        <v>44216.469548611109</v>
      </c>
      <c r="D91" s="104" t="s">
        <v>2190</v>
      </c>
      <c r="E91" s="100">
        <v>262</v>
      </c>
      <c r="F91" s="85" t="str">
        <f>VLOOKUP(E91,VIP!$A$2:$O11497,2,0)</f>
        <v>DRBR262</v>
      </c>
      <c r="G91" s="99" t="str">
        <f>VLOOKUP(E91,'LISTADO ATM'!$A$2:$B$894,2,0)</f>
        <v xml:space="preserve">ATM Oficina Obras Públicas (Santiago) </v>
      </c>
      <c r="H91" s="99" t="str">
        <f>VLOOKUP(E91,VIP!$A$2:$O16418,7,FALSE)</f>
        <v>Si</v>
      </c>
      <c r="I91" s="99" t="str">
        <f>VLOOKUP(E91,VIP!$A$2:$O8383,8,FALSE)</f>
        <v>Si</v>
      </c>
      <c r="J91" s="99" t="str">
        <f>VLOOKUP(E91,VIP!$A$2:$O8333,8,FALSE)</f>
        <v>Si</v>
      </c>
      <c r="K91" s="99" t="str">
        <f>VLOOKUP(E91,VIP!$A$2:$O11907,6,0)</f>
        <v>SI</v>
      </c>
      <c r="L91" s="108" t="s">
        <v>2228</v>
      </c>
      <c r="M91" s="107" t="s">
        <v>2473</v>
      </c>
      <c r="N91" s="106" t="s">
        <v>2481</v>
      </c>
      <c r="O91" s="104" t="s">
        <v>2490</v>
      </c>
      <c r="P91" s="104"/>
      <c r="Q91" s="107" t="s">
        <v>2228</v>
      </c>
    </row>
    <row r="92" spans="1:17" ht="18" x14ac:dyDescent="0.25">
      <c r="A92" s="85" t="str">
        <f>VLOOKUP(E92,'LISTADO ATM'!$A$2:$C$895,3,0)</f>
        <v>DISTRITO NACIONAL</v>
      </c>
      <c r="B92" s="114" t="s">
        <v>2607</v>
      </c>
      <c r="C92" s="105">
        <v>44216.474282407406</v>
      </c>
      <c r="D92" s="104" t="s">
        <v>2477</v>
      </c>
      <c r="E92" s="100">
        <v>13</v>
      </c>
      <c r="F92" s="85" t="str">
        <f>VLOOKUP(E92,VIP!$A$2:$O11496,2,0)</f>
        <v>DRBR013</v>
      </c>
      <c r="G92" s="99" t="str">
        <f>VLOOKUP(E92,'LISTADO ATM'!$A$2:$B$894,2,0)</f>
        <v xml:space="preserve">ATM CDEEE </v>
      </c>
      <c r="H92" s="99" t="str">
        <f>VLOOKUP(E92,VIP!$A$2:$O16417,7,FALSE)</f>
        <v>Si</v>
      </c>
      <c r="I92" s="99" t="str">
        <f>VLOOKUP(E92,VIP!$A$2:$O8382,8,FALSE)</f>
        <v>Si</v>
      </c>
      <c r="J92" s="99" t="str">
        <f>VLOOKUP(E92,VIP!$A$2:$O8332,8,FALSE)</f>
        <v>Si</v>
      </c>
      <c r="K92" s="99" t="str">
        <f>VLOOKUP(E92,VIP!$A$2:$O11906,6,0)</f>
        <v>NO</v>
      </c>
      <c r="L92" s="108" t="s">
        <v>2612</v>
      </c>
      <c r="M92" s="123" t="s">
        <v>2561</v>
      </c>
      <c r="N92" s="106" t="s">
        <v>2481</v>
      </c>
      <c r="O92" s="104" t="s">
        <v>2482</v>
      </c>
      <c r="P92" s="104"/>
      <c r="Q92" s="122">
        <v>44216.620138888888</v>
      </c>
    </row>
    <row r="93" spans="1:17" ht="18" x14ac:dyDescent="0.25">
      <c r="A93" s="85" t="str">
        <f>VLOOKUP(E93,'LISTADO ATM'!$A$2:$C$895,3,0)</f>
        <v>NORTE</v>
      </c>
      <c r="B93" s="114" t="s">
        <v>2618</v>
      </c>
      <c r="C93" s="105">
        <v>44216.479837962965</v>
      </c>
      <c r="D93" s="104" t="s">
        <v>2494</v>
      </c>
      <c r="E93" s="100">
        <v>380</v>
      </c>
      <c r="F93" s="85" t="str">
        <f>VLOOKUP(E93,VIP!$A$2:$O11477,2,0)</f>
        <v>DRBR380</v>
      </c>
      <c r="G93" s="99" t="str">
        <f>VLOOKUP(E93,'LISTADO ATM'!$A$2:$B$894,2,0)</f>
        <v xml:space="preserve">ATM Oficina Navarrete </v>
      </c>
      <c r="H93" s="99" t="str">
        <f>VLOOKUP(E93,VIP!$A$2:$O16398,7,FALSE)</f>
        <v>Si</v>
      </c>
      <c r="I93" s="99" t="str">
        <f>VLOOKUP(E93,VIP!$A$2:$O8363,8,FALSE)</f>
        <v>Si</v>
      </c>
      <c r="J93" s="99" t="str">
        <f>VLOOKUP(E93,VIP!$A$2:$O8313,8,FALSE)</f>
        <v>Si</v>
      </c>
      <c r="K93" s="99" t="str">
        <f>VLOOKUP(E93,VIP!$A$2:$O11887,6,0)</f>
        <v>NO</v>
      </c>
      <c r="L93" s="108" t="s">
        <v>2625</v>
      </c>
      <c r="M93" s="123" t="s">
        <v>2561</v>
      </c>
      <c r="N93" s="122" t="s">
        <v>2514</v>
      </c>
      <c r="O93" s="104" t="s">
        <v>2623</v>
      </c>
      <c r="P93" s="108" t="s">
        <v>2575</v>
      </c>
      <c r="Q93" s="123" t="s">
        <v>2625</v>
      </c>
    </row>
    <row r="94" spans="1:17" ht="18" x14ac:dyDescent="0.25">
      <c r="A94" s="85" t="str">
        <f>VLOOKUP(E94,'LISTADO ATM'!$A$2:$C$895,3,0)</f>
        <v>ESTE</v>
      </c>
      <c r="B94" s="114" t="s">
        <v>2617</v>
      </c>
      <c r="C94" s="105">
        <v>44216.484456018516</v>
      </c>
      <c r="D94" s="104" t="s">
        <v>2494</v>
      </c>
      <c r="E94" s="100">
        <v>294</v>
      </c>
      <c r="F94" s="85" t="str">
        <f>VLOOKUP(E94,VIP!$A$2:$O11476,2,0)</f>
        <v>DRBR294</v>
      </c>
      <c r="G94" s="99" t="str">
        <f>VLOOKUP(E94,'LISTADO ATM'!$A$2:$B$894,2,0)</f>
        <v xml:space="preserve">ATM Plaza Zaglul San Pedro II </v>
      </c>
      <c r="H94" s="99" t="str">
        <f>VLOOKUP(E94,VIP!$A$2:$O16397,7,FALSE)</f>
        <v>Si</v>
      </c>
      <c r="I94" s="99" t="str">
        <f>VLOOKUP(E94,VIP!$A$2:$O8362,8,FALSE)</f>
        <v>Si</v>
      </c>
      <c r="J94" s="99" t="str">
        <f>VLOOKUP(E94,VIP!$A$2:$O8312,8,FALSE)</f>
        <v>Si</v>
      </c>
      <c r="K94" s="99" t="str">
        <f>VLOOKUP(E94,VIP!$A$2:$O11886,6,0)</f>
        <v>NO</v>
      </c>
      <c r="L94" s="108" t="s">
        <v>2625</v>
      </c>
      <c r="M94" s="123" t="s">
        <v>2561</v>
      </c>
      <c r="N94" s="122" t="s">
        <v>2514</v>
      </c>
      <c r="O94" s="104" t="s">
        <v>2623</v>
      </c>
      <c r="P94" s="108" t="s">
        <v>2575</v>
      </c>
      <c r="Q94" s="123" t="s">
        <v>2625</v>
      </c>
    </row>
    <row r="95" spans="1:17" ht="18" x14ac:dyDescent="0.25">
      <c r="A95" s="85" t="str">
        <f>VLOOKUP(E95,'LISTADO ATM'!$A$2:$C$895,3,0)</f>
        <v>DISTRITO NACIONAL</v>
      </c>
      <c r="B95" s="114" t="s">
        <v>2616</v>
      </c>
      <c r="C95" s="105">
        <v>44216.485613425924</v>
      </c>
      <c r="D95" s="104" t="s">
        <v>2494</v>
      </c>
      <c r="E95" s="100">
        <v>710</v>
      </c>
      <c r="F95" s="85" t="str">
        <f>VLOOKUP(E95,VIP!$A$2:$O11475,2,0)</f>
        <v>DRBR506</v>
      </c>
      <c r="G95" s="99" t="str">
        <f>VLOOKUP(E95,'LISTADO ATM'!$A$2:$B$894,2,0)</f>
        <v xml:space="preserve">ATM S/M Soberano </v>
      </c>
      <c r="H95" s="99" t="str">
        <f>VLOOKUP(E95,VIP!$A$2:$O16396,7,FALSE)</f>
        <v>Si</v>
      </c>
      <c r="I95" s="99" t="str">
        <f>VLOOKUP(E95,VIP!$A$2:$O8361,8,FALSE)</f>
        <v>Si</v>
      </c>
      <c r="J95" s="99" t="str">
        <f>VLOOKUP(E95,VIP!$A$2:$O8311,8,FALSE)</f>
        <v>Si</v>
      </c>
      <c r="K95" s="99" t="str">
        <f>VLOOKUP(E95,VIP!$A$2:$O11885,6,0)</f>
        <v>NO</v>
      </c>
      <c r="L95" s="108" t="s">
        <v>2624</v>
      </c>
      <c r="M95" s="123" t="s">
        <v>2561</v>
      </c>
      <c r="N95" s="122" t="s">
        <v>2514</v>
      </c>
      <c r="O95" s="104" t="s">
        <v>2495</v>
      </c>
      <c r="P95" s="108" t="s">
        <v>2575</v>
      </c>
      <c r="Q95" s="123" t="s">
        <v>2624</v>
      </c>
    </row>
    <row r="96" spans="1:17" ht="18" x14ac:dyDescent="0.25">
      <c r="A96" s="85" t="str">
        <f>VLOOKUP(E96,'LISTADO ATM'!$A$2:$C$895,3,0)</f>
        <v>DISTRITO NACIONAL</v>
      </c>
      <c r="B96" s="114" t="s">
        <v>2606</v>
      </c>
      <c r="C96" s="105">
        <v>44216.488495370373</v>
      </c>
      <c r="D96" s="104" t="s">
        <v>2189</v>
      </c>
      <c r="E96" s="100">
        <v>35</v>
      </c>
      <c r="F96" s="85" t="str">
        <f>VLOOKUP(E96,VIP!$A$2:$O11495,2,0)</f>
        <v>DRBR035</v>
      </c>
      <c r="G96" s="99" t="str">
        <f>VLOOKUP(E96,'LISTADO ATM'!$A$2:$B$894,2,0)</f>
        <v xml:space="preserve">ATM Dirección General de Aduanas I </v>
      </c>
      <c r="H96" s="99" t="str">
        <f>VLOOKUP(E96,VIP!$A$2:$O16416,7,FALSE)</f>
        <v>Si</v>
      </c>
      <c r="I96" s="99" t="str">
        <f>VLOOKUP(E96,VIP!$A$2:$O8381,8,FALSE)</f>
        <v>Si</v>
      </c>
      <c r="J96" s="99" t="str">
        <f>VLOOKUP(E96,VIP!$A$2:$O8331,8,FALSE)</f>
        <v>Si</v>
      </c>
      <c r="K96" s="99" t="str">
        <f>VLOOKUP(E96,VIP!$A$2:$O11905,6,0)</f>
        <v>NO</v>
      </c>
      <c r="L96" s="108" t="s">
        <v>2228</v>
      </c>
      <c r="M96" s="123" t="s">
        <v>2561</v>
      </c>
      <c r="N96" s="106" t="s">
        <v>2481</v>
      </c>
      <c r="O96" s="104" t="s">
        <v>2483</v>
      </c>
      <c r="P96" s="104"/>
      <c r="Q96" s="122">
        <v>44216.623611111114</v>
      </c>
    </row>
    <row r="97" spans="1:17" ht="18" x14ac:dyDescent="0.25">
      <c r="A97" s="85" t="str">
        <f>VLOOKUP(E97,'LISTADO ATM'!$A$2:$C$895,3,0)</f>
        <v>DISTRITO NACIONAL</v>
      </c>
      <c r="B97" s="114" t="s">
        <v>2605</v>
      </c>
      <c r="C97" s="105">
        <v>44216.495335648149</v>
      </c>
      <c r="D97" s="104" t="s">
        <v>2494</v>
      </c>
      <c r="E97" s="100">
        <v>734</v>
      </c>
      <c r="F97" s="85" t="str">
        <f>VLOOKUP(E97,VIP!$A$2:$O11494,2,0)</f>
        <v>DRBR178</v>
      </c>
      <c r="G97" s="99" t="str">
        <f>VLOOKUP(E97,'LISTADO ATM'!$A$2:$B$894,2,0)</f>
        <v xml:space="preserve">ATM Oficina Independencia I </v>
      </c>
      <c r="H97" s="99" t="str">
        <f>VLOOKUP(E97,VIP!$A$2:$O16415,7,FALSE)</f>
        <v>Si</v>
      </c>
      <c r="I97" s="99" t="str">
        <f>VLOOKUP(E97,VIP!$A$2:$O8380,8,FALSE)</f>
        <v>Si</v>
      </c>
      <c r="J97" s="99" t="str">
        <f>VLOOKUP(E97,VIP!$A$2:$O8330,8,FALSE)</f>
        <v>Si</v>
      </c>
      <c r="K97" s="99" t="str">
        <f>VLOOKUP(E97,VIP!$A$2:$O11904,6,0)</f>
        <v>SI</v>
      </c>
      <c r="L97" s="108" t="s">
        <v>2430</v>
      </c>
      <c r="M97" s="107" t="s">
        <v>2473</v>
      </c>
      <c r="N97" s="106" t="s">
        <v>2481</v>
      </c>
      <c r="O97" s="104" t="s">
        <v>2495</v>
      </c>
      <c r="P97" s="104"/>
      <c r="Q97" s="107" t="s">
        <v>2430</v>
      </c>
    </row>
    <row r="98" spans="1:17" ht="18" x14ac:dyDescent="0.25">
      <c r="A98" s="85" t="str">
        <f>VLOOKUP(E98,'LISTADO ATM'!$A$2:$C$895,3,0)</f>
        <v>NORTE</v>
      </c>
      <c r="B98" s="114" t="s">
        <v>2604</v>
      </c>
      <c r="C98" s="105">
        <v>44216.502696759257</v>
      </c>
      <c r="D98" s="104" t="s">
        <v>2190</v>
      </c>
      <c r="E98" s="100">
        <v>502</v>
      </c>
      <c r="F98" s="85" t="str">
        <f>VLOOKUP(E98,VIP!$A$2:$O11493,2,0)</f>
        <v>DRBR502</v>
      </c>
      <c r="G98" s="99" t="str">
        <f>VLOOKUP(E98,'LISTADO ATM'!$A$2:$B$894,2,0)</f>
        <v xml:space="preserve">ATM Materno Infantil de (Santiago) </v>
      </c>
      <c r="H98" s="99" t="str">
        <f>VLOOKUP(E98,VIP!$A$2:$O16414,7,FALSE)</f>
        <v>Si</v>
      </c>
      <c r="I98" s="99" t="str">
        <f>VLOOKUP(E98,VIP!$A$2:$O8379,8,FALSE)</f>
        <v>Si</v>
      </c>
      <c r="J98" s="99" t="str">
        <f>VLOOKUP(E98,VIP!$A$2:$O8329,8,FALSE)</f>
        <v>Si</v>
      </c>
      <c r="K98" s="99" t="str">
        <f>VLOOKUP(E98,VIP!$A$2:$O11903,6,0)</f>
        <v>NO</v>
      </c>
      <c r="L98" s="108" t="s">
        <v>2463</v>
      </c>
      <c r="M98" s="107" t="s">
        <v>2473</v>
      </c>
      <c r="N98" s="106" t="s">
        <v>2481</v>
      </c>
      <c r="O98" s="104" t="s">
        <v>2490</v>
      </c>
      <c r="P98" s="104"/>
      <c r="Q98" s="107" t="s">
        <v>2463</v>
      </c>
    </row>
    <row r="99" spans="1:17" ht="18" x14ac:dyDescent="0.25">
      <c r="A99" s="85" t="str">
        <f>VLOOKUP(E99,'LISTADO ATM'!$A$2:$C$895,3,0)</f>
        <v>DISTRITO NACIONAL</v>
      </c>
      <c r="B99" s="114" t="s">
        <v>2603</v>
      </c>
      <c r="C99" s="105">
        <v>44216.50335648148</v>
      </c>
      <c r="D99" s="104" t="s">
        <v>2189</v>
      </c>
      <c r="E99" s="100">
        <v>561</v>
      </c>
      <c r="F99" s="85" t="str">
        <f>VLOOKUP(E99,VIP!$A$2:$O11492,2,0)</f>
        <v>DRBR133</v>
      </c>
      <c r="G99" s="99" t="str">
        <f>VLOOKUP(E99,'LISTADO ATM'!$A$2:$B$894,2,0)</f>
        <v xml:space="preserve">ATM Comando Regional P.N. S.D. Este </v>
      </c>
      <c r="H99" s="99" t="str">
        <f>VLOOKUP(E99,VIP!$A$2:$O16413,7,FALSE)</f>
        <v>Si</v>
      </c>
      <c r="I99" s="99" t="str">
        <f>VLOOKUP(E99,VIP!$A$2:$O8378,8,FALSE)</f>
        <v>Si</v>
      </c>
      <c r="J99" s="99" t="str">
        <f>VLOOKUP(E99,VIP!$A$2:$O8328,8,FALSE)</f>
        <v>Si</v>
      </c>
      <c r="K99" s="99" t="str">
        <f>VLOOKUP(E99,VIP!$A$2:$O11902,6,0)</f>
        <v>NO</v>
      </c>
      <c r="L99" s="108" t="s">
        <v>2254</v>
      </c>
      <c r="M99" s="123" t="s">
        <v>2561</v>
      </c>
      <c r="N99" s="106" t="s">
        <v>2481</v>
      </c>
      <c r="O99" s="104" t="s">
        <v>2483</v>
      </c>
      <c r="P99" s="104"/>
      <c r="Q99" s="122">
        <v>44216.623611111114</v>
      </c>
    </row>
    <row r="100" spans="1:17" ht="18" x14ac:dyDescent="0.25">
      <c r="A100" s="85" t="str">
        <f>VLOOKUP(E100,'LISTADO ATM'!$A$2:$C$895,3,0)</f>
        <v>DISTRITO NACIONAL</v>
      </c>
      <c r="B100" s="114" t="s">
        <v>2602</v>
      </c>
      <c r="C100" s="105">
        <v>44216.504374999997</v>
      </c>
      <c r="D100" s="104" t="s">
        <v>2477</v>
      </c>
      <c r="E100" s="100">
        <v>590</v>
      </c>
      <c r="F100" s="85" t="str">
        <f>VLOOKUP(E100,VIP!$A$2:$O11491,2,0)</f>
        <v>DRBR177</v>
      </c>
      <c r="G100" s="99" t="str">
        <f>VLOOKUP(E100,'LISTADO ATM'!$A$2:$B$894,2,0)</f>
        <v xml:space="preserve">ATM Olé Aut. Las Américas </v>
      </c>
      <c r="H100" s="99" t="str">
        <f>VLOOKUP(E100,VIP!$A$2:$O16412,7,FALSE)</f>
        <v>Si</v>
      </c>
      <c r="I100" s="99" t="str">
        <f>VLOOKUP(E100,VIP!$A$2:$O8377,8,FALSE)</f>
        <v>Si</v>
      </c>
      <c r="J100" s="99" t="str">
        <f>VLOOKUP(E100,VIP!$A$2:$O8327,8,FALSE)</f>
        <v>Si</v>
      </c>
      <c r="K100" s="99" t="str">
        <f>VLOOKUP(E100,VIP!$A$2:$O11901,6,0)</f>
        <v>SI</v>
      </c>
      <c r="L100" s="108" t="s">
        <v>2430</v>
      </c>
      <c r="M100" s="123" t="s">
        <v>2561</v>
      </c>
      <c r="N100" s="106" t="s">
        <v>2481</v>
      </c>
      <c r="O100" s="104" t="s">
        <v>2482</v>
      </c>
      <c r="P100" s="104"/>
      <c r="Q100" s="122">
        <v>44216.620833333334</v>
      </c>
    </row>
    <row r="101" spans="1:17" ht="18" x14ac:dyDescent="0.25">
      <c r="A101" s="85" t="str">
        <f>VLOOKUP(E101,'LISTADO ATM'!$A$2:$C$895,3,0)</f>
        <v>DISTRITO NACIONAL</v>
      </c>
      <c r="B101" s="114" t="s">
        <v>2601</v>
      </c>
      <c r="C101" s="105">
        <v>44216.508738425924</v>
      </c>
      <c r="D101" s="104" t="s">
        <v>2477</v>
      </c>
      <c r="E101" s="100">
        <v>441</v>
      </c>
      <c r="F101" s="85" t="str">
        <f>VLOOKUP(E101,VIP!$A$2:$O11490,2,0)</f>
        <v>DRBR441</v>
      </c>
      <c r="G101" s="99" t="str">
        <f>VLOOKUP(E101,'LISTADO ATM'!$A$2:$B$894,2,0)</f>
        <v>ATM Estacion de Servicio Romulo Betancour</v>
      </c>
      <c r="H101" s="99" t="str">
        <f>VLOOKUP(E101,VIP!$A$2:$O16411,7,FALSE)</f>
        <v>NO</v>
      </c>
      <c r="I101" s="99" t="str">
        <f>VLOOKUP(E101,VIP!$A$2:$O8376,8,FALSE)</f>
        <v>NO</v>
      </c>
      <c r="J101" s="99" t="str">
        <f>VLOOKUP(E101,VIP!$A$2:$O8326,8,FALSE)</f>
        <v>NO</v>
      </c>
      <c r="K101" s="99" t="str">
        <f>VLOOKUP(E101,VIP!$A$2:$O11900,6,0)</f>
        <v>NO</v>
      </c>
      <c r="L101" s="108" t="s">
        <v>2430</v>
      </c>
      <c r="M101" s="107" t="s">
        <v>2473</v>
      </c>
      <c r="N101" s="106" t="s">
        <v>2481</v>
      </c>
      <c r="O101" s="104" t="s">
        <v>2482</v>
      </c>
      <c r="P101" s="104"/>
      <c r="Q101" s="107" t="s">
        <v>2430</v>
      </c>
    </row>
    <row r="102" spans="1:17" ht="18" x14ac:dyDescent="0.25">
      <c r="A102" s="85" t="str">
        <f>VLOOKUP(E102,'LISTADO ATM'!$A$2:$C$895,3,0)</f>
        <v>NORTE</v>
      </c>
      <c r="B102" s="114" t="s">
        <v>2600</v>
      </c>
      <c r="C102" s="105">
        <v>44216.511643518519</v>
      </c>
      <c r="D102" s="104" t="s">
        <v>2190</v>
      </c>
      <c r="E102" s="100">
        <v>779</v>
      </c>
      <c r="F102" s="85" t="str">
        <f>VLOOKUP(E102,VIP!$A$2:$O11489,2,0)</f>
        <v>DRBR206</v>
      </c>
      <c r="G102" s="99" t="str">
        <f>VLOOKUP(E102,'LISTADO ATM'!$A$2:$B$894,2,0)</f>
        <v xml:space="preserve">ATM Zona Franca Esperanza I (Mao) </v>
      </c>
      <c r="H102" s="99" t="str">
        <f>VLOOKUP(E102,VIP!$A$2:$O16410,7,FALSE)</f>
        <v>Si</v>
      </c>
      <c r="I102" s="99" t="str">
        <f>VLOOKUP(E102,VIP!$A$2:$O8375,8,FALSE)</f>
        <v>Si</v>
      </c>
      <c r="J102" s="99" t="str">
        <f>VLOOKUP(E102,VIP!$A$2:$O8325,8,FALSE)</f>
        <v>Si</v>
      </c>
      <c r="K102" s="99" t="str">
        <f>VLOOKUP(E102,VIP!$A$2:$O11899,6,0)</f>
        <v>NO</v>
      </c>
      <c r="L102" s="108" t="s">
        <v>2228</v>
      </c>
      <c r="M102" s="107" t="s">
        <v>2473</v>
      </c>
      <c r="N102" s="106" t="s">
        <v>2481</v>
      </c>
      <c r="O102" s="104" t="s">
        <v>2490</v>
      </c>
      <c r="P102" s="104"/>
      <c r="Q102" s="107" t="s">
        <v>2228</v>
      </c>
    </row>
    <row r="103" spans="1:17" ht="18" x14ac:dyDescent="0.25">
      <c r="A103" s="85" t="str">
        <f>VLOOKUP(E103,'LISTADO ATM'!$A$2:$C$895,3,0)</f>
        <v>DISTRITO NACIONAL</v>
      </c>
      <c r="B103" s="114" t="s">
        <v>2599</v>
      </c>
      <c r="C103" s="105">
        <v>44216.522858796299</v>
      </c>
      <c r="D103" s="104" t="s">
        <v>2189</v>
      </c>
      <c r="E103" s="100">
        <v>908</v>
      </c>
      <c r="F103" s="85" t="str">
        <f>VLOOKUP(E103,VIP!$A$2:$O11488,2,0)</f>
        <v>DRBR16D</v>
      </c>
      <c r="G103" s="99" t="str">
        <f>VLOOKUP(E103,'LISTADO ATM'!$A$2:$B$894,2,0)</f>
        <v xml:space="preserve">ATM Oficina Plaza Botánika </v>
      </c>
      <c r="H103" s="99" t="str">
        <f>VLOOKUP(E103,VIP!$A$2:$O16409,7,FALSE)</f>
        <v>Si</v>
      </c>
      <c r="I103" s="99" t="str">
        <f>VLOOKUP(E103,VIP!$A$2:$O8374,8,FALSE)</f>
        <v>Si</v>
      </c>
      <c r="J103" s="99" t="str">
        <f>VLOOKUP(E103,VIP!$A$2:$O8324,8,FALSE)</f>
        <v>Si</v>
      </c>
      <c r="K103" s="99" t="str">
        <f>VLOOKUP(E103,VIP!$A$2:$O11898,6,0)</f>
        <v>NO</v>
      </c>
      <c r="L103" s="108" t="s">
        <v>2228</v>
      </c>
      <c r="M103" s="107" t="s">
        <v>2473</v>
      </c>
      <c r="N103" s="106" t="s">
        <v>2481</v>
      </c>
      <c r="O103" s="104" t="s">
        <v>2483</v>
      </c>
      <c r="P103" s="104"/>
      <c r="Q103" s="107" t="s">
        <v>2228</v>
      </c>
    </row>
    <row r="104" spans="1:17" ht="18" x14ac:dyDescent="0.25">
      <c r="A104" s="85" t="str">
        <f>VLOOKUP(E104,'LISTADO ATM'!$A$2:$C$895,3,0)</f>
        <v>NORTE</v>
      </c>
      <c r="B104" s="114" t="s">
        <v>2598</v>
      </c>
      <c r="C104" s="105">
        <v>44216.523125</v>
      </c>
      <c r="D104" s="104" t="s">
        <v>2494</v>
      </c>
      <c r="E104" s="100">
        <v>756</v>
      </c>
      <c r="F104" s="85" t="str">
        <f>VLOOKUP(E104,VIP!$A$2:$O11487,2,0)</f>
        <v>DRBR756</v>
      </c>
      <c r="G104" s="99" t="str">
        <f>VLOOKUP(E104,'LISTADO ATM'!$A$2:$B$894,2,0)</f>
        <v xml:space="preserve">ATM UNP Villa La Mata (Cotuí) </v>
      </c>
      <c r="H104" s="99" t="str">
        <f>VLOOKUP(E104,VIP!$A$2:$O16408,7,FALSE)</f>
        <v>Si</v>
      </c>
      <c r="I104" s="99" t="str">
        <f>VLOOKUP(E104,VIP!$A$2:$O8373,8,FALSE)</f>
        <v>Si</v>
      </c>
      <c r="J104" s="99" t="str">
        <f>VLOOKUP(E104,VIP!$A$2:$O8323,8,FALSE)</f>
        <v>Si</v>
      </c>
      <c r="K104" s="99" t="str">
        <f>VLOOKUP(E104,VIP!$A$2:$O11897,6,0)</f>
        <v>NO</v>
      </c>
      <c r="L104" s="108" t="s">
        <v>2466</v>
      </c>
      <c r="M104" s="107" t="s">
        <v>2473</v>
      </c>
      <c r="N104" s="106" t="s">
        <v>2481</v>
      </c>
      <c r="O104" s="104" t="s">
        <v>2495</v>
      </c>
      <c r="P104" s="104"/>
      <c r="Q104" s="107" t="s">
        <v>2466</v>
      </c>
    </row>
    <row r="105" spans="1:17" ht="18" x14ac:dyDescent="0.25">
      <c r="A105" s="85" t="str">
        <f>VLOOKUP(E105,'LISTADO ATM'!$A$2:$C$895,3,0)</f>
        <v>NORTE</v>
      </c>
      <c r="B105" s="114" t="s">
        <v>2597</v>
      </c>
      <c r="C105" s="105">
        <v>44216.525451388887</v>
      </c>
      <c r="D105" s="104" t="s">
        <v>2190</v>
      </c>
      <c r="E105" s="100">
        <v>283</v>
      </c>
      <c r="F105" s="85" t="str">
        <f>VLOOKUP(E105,VIP!$A$2:$O11486,2,0)</f>
        <v>DRBR283</v>
      </c>
      <c r="G105" s="99" t="str">
        <f>VLOOKUP(E105,'LISTADO ATM'!$A$2:$B$894,2,0)</f>
        <v xml:space="preserve">ATM Oficina Nibaje </v>
      </c>
      <c r="H105" s="99" t="str">
        <f>VLOOKUP(E105,VIP!$A$2:$O16407,7,FALSE)</f>
        <v>Si</v>
      </c>
      <c r="I105" s="99" t="str">
        <f>VLOOKUP(E105,VIP!$A$2:$O8372,8,FALSE)</f>
        <v>Si</v>
      </c>
      <c r="J105" s="99" t="str">
        <f>VLOOKUP(E105,VIP!$A$2:$O8322,8,FALSE)</f>
        <v>Si</v>
      </c>
      <c r="K105" s="99" t="str">
        <f>VLOOKUP(E105,VIP!$A$2:$O11896,6,0)</f>
        <v>NO</v>
      </c>
      <c r="L105" s="108" t="s">
        <v>2463</v>
      </c>
      <c r="M105" s="107" t="s">
        <v>2473</v>
      </c>
      <c r="N105" s="106" t="s">
        <v>2481</v>
      </c>
      <c r="O105" s="104" t="s">
        <v>2490</v>
      </c>
      <c r="P105" s="104"/>
      <c r="Q105" s="107" t="s">
        <v>2463</v>
      </c>
    </row>
    <row r="106" spans="1:17" ht="18" x14ac:dyDescent="0.25">
      <c r="A106" s="85" t="str">
        <f>VLOOKUP(E106,'LISTADO ATM'!$A$2:$C$895,3,0)</f>
        <v>DISTRITO NACIONAL</v>
      </c>
      <c r="B106" s="114" t="s">
        <v>2596</v>
      </c>
      <c r="C106" s="105">
        <v>44216.52752314815</v>
      </c>
      <c r="D106" s="104" t="s">
        <v>2189</v>
      </c>
      <c r="E106" s="100">
        <v>536</v>
      </c>
      <c r="F106" s="85" t="str">
        <f>VLOOKUP(E106,VIP!$A$2:$O11485,2,0)</f>
        <v>DRBR509</v>
      </c>
      <c r="G106" s="99" t="str">
        <f>VLOOKUP(E106,'LISTADO ATM'!$A$2:$B$894,2,0)</f>
        <v xml:space="preserve">ATM Super Lama San Isidro </v>
      </c>
      <c r="H106" s="99" t="str">
        <f>VLOOKUP(E106,VIP!$A$2:$O16406,7,FALSE)</f>
        <v>Si</v>
      </c>
      <c r="I106" s="99" t="str">
        <f>VLOOKUP(E106,VIP!$A$2:$O8371,8,FALSE)</f>
        <v>Si</v>
      </c>
      <c r="J106" s="99" t="str">
        <f>VLOOKUP(E106,VIP!$A$2:$O8321,8,FALSE)</f>
        <v>Si</v>
      </c>
      <c r="K106" s="99" t="str">
        <f>VLOOKUP(E106,VIP!$A$2:$O11895,6,0)</f>
        <v>NO</v>
      </c>
      <c r="L106" s="108" t="s">
        <v>2496</v>
      </c>
      <c r="M106" s="107" t="s">
        <v>2473</v>
      </c>
      <c r="N106" s="106" t="s">
        <v>2481</v>
      </c>
      <c r="O106" s="104" t="s">
        <v>2483</v>
      </c>
      <c r="P106" s="104"/>
      <c r="Q106" s="107" t="s">
        <v>2496</v>
      </c>
    </row>
    <row r="107" spans="1:17" ht="18" x14ac:dyDescent="0.25">
      <c r="A107" s="85" t="str">
        <f>VLOOKUP(E107,'LISTADO ATM'!$A$2:$C$895,3,0)</f>
        <v>NORTE</v>
      </c>
      <c r="B107" s="114" t="s">
        <v>2595</v>
      </c>
      <c r="C107" s="105">
        <v>44216.53334490741</v>
      </c>
      <c r="D107" s="104" t="s">
        <v>2190</v>
      </c>
      <c r="E107" s="100">
        <v>910</v>
      </c>
      <c r="F107" s="85" t="str">
        <f>VLOOKUP(E107,VIP!$A$2:$O11484,2,0)</f>
        <v>DRBR12A</v>
      </c>
      <c r="G107" s="99" t="str">
        <f>VLOOKUP(E107,'LISTADO ATM'!$A$2:$B$894,2,0)</f>
        <v xml:space="preserve">ATM Oficina El Sol II (Santiago) </v>
      </c>
      <c r="H107" s="99" t="str">
        <f>VLOOKUP(E107,VIP!$A$2:$O16405,7,FALSE)</f>
        <v>Si</v>
      </c>
      <c r="I107" s="99" t="str">
        <f>VLOOKUP(E107,VIP!$A$2:$O8370,8,FALSE)</f>
        <v>Si</v>
      </c>
      <c r="J107" s="99" t="str">
        <f>VLOOKUP(E107,VIP!$A$2:$O8320,8,FALSE)</f>
        <v>Si</v>
      </c>
      <c r="K107" s="99" t="str">
        <f>VLOOKUP(E107,VIP!$A$2:$O11894,6,0)</f>
        <v>SI</v>
      </c>
      <c r="L107" s="108" t="s">
        <v>2228</v>
      </c>
      <c r="M107" s="107" t="s">
        <v>2473</v>
      </c>
      <c r="N107" s="106" t="s">
        <v>2481</v>
      </c>
      <c r="O107" s="104" t="s">
        <v>2490</v>
      </c>
      <c r="P107" s="104"/>
      <c r="Q107" s="107" t="s">
        <v>2228</v>
      </c>
    </row>
    <row r="108" spans="1:17" ht="18" x14ac:dyDescent="0.25">
      <c r="A108" s="85" t="str">
        <f>VLOOKUP(E108,'LISTADO ATM'!$A$2:$C$895,3,0)</f>
        <v>DISTRITO NACIONAL</v>
      </c>
      <c r="B108" s="114" t="s">
        <v>2594</v>
      </c>
      <c r="C108" s="105">
        <v>44216.534328703703</v>
      </c>
      <c r="D108" s="104" t="s">
        <v>2189</v>
      </c>
      <c r="E108" s="100">
        <v>321</v>
      </c>
      <c r="F108" s="85" t="str">
        <f>VLOOKUP(E108,VIP!$A$2:$O11483,2,0)</f>
        <v>DRBR321</v>
      </c>
      <c r="G108" s="99" t="str">
        <f>VLOOKUP(E108,'LISTADO ATM'!$A$2:$B$894,2,0)</f>
        <v xml:space="preserve">ATM Oficina Jiménez Moya I </v>
      </c>
      <c r="H108" s="99" t="str">
        <f>VLOOKUP(E108,VIP!$A$2:$O16404,7,FALSE)</f>
        <v>Si</v>
      </c>
      <c r="I108" s="99" t="str">
        <f>VLOOKUP(E108,VIP!$A$2:$O8369,8,FALSE)</f>
        <v>Si</v>
      </c>
      <c r="J108" s="99" t="str">
        <f>VLOOKUP(E108,VIP!$A$2:$O8319,8,FALSE)</f>
        <v>Si</v>
      </c>
      <c r="K108" s="99" t="str">
        <f>VLOOKUP(E108,VIP!$A$2:$O11893,6,0)</f>
        <v>NO</v>
      </c>
      <c r="L108" s="108" t="s">
        <v>2228</v>
      </c>
      <c r="M108" s="107" t="s">
        <v>2473</v>
      </c>
      <c r="N108" s="106" t="s">
        <v>2481</v>
      </c>
      <c r="O108" s="104" t="s">
        <v>2483</v>
      </c>
      <c r="P108" s="104"/>
      <c r="Q108" s="107" t="s">
        <v>2228</v>
      </c>
    </row>
    <row r="109" spans="1:17" ht="18" x14ac:dyDescent="0.25">
      <c r="A109" s="85" t="str">
        <f>VLOOKUP(E109,'LISTADO ATM'!$A$2:$C$895,3,0)</f>
        <v>DISTRITO NACIONAL</v>
      </c>
      <c r="B109" s="114" t="s">
        <v>2593</v>
      </c>
      <c r="C109" s="105">
        <v>44216.546666666669</v>
      </c>
      <c r="D109" s="104" t="s">
        <v>2189</v>
      </c>
      <c r="E109" s="100">
        <v>420</v>
      </c>
      <c r="F109" s="85" t="str">
        <f>VLOOKUP(E109,VIP!$A$2:$O11482,2,0)</f>
        <v>DRBR420</v>
      </c>
      <c r="G109" s="99" t="str">
        <f>VLOOKUP(E109,'LISTADO ATM'!$A$2:$B$894,2,0)</f>
        <v xml:space="preserve">ATM DGII Av. Lincoln </v>
      </c>
      <c r="H109" s="99" t="str">
        <f>VLOOKUP(E109,VIP!$A$2:$O16403,7,FALSE)</f>
        <v>Si</v>
      </c>
      <c r="I109" s="99" t="str">
        <f>VLOOKUP(E109,VIP!$A$2:$O8368,8,FALSE)</f>
        <v>Si</v>
      </c>
      <c r="J109" s="99" t="str">
        <f>VLOOKUP(E109,VIP!$A$2:$O8318,8,FALSE)</f>
        <v>Si</v>
      </c>
      <c r="K109" s="99" t="str">
        <f>VLOOKUP(E109,VIP!$A$2:$O11892,6,0)</f>
        <v>NO</v>
      </c>
      <c r="L109" s="108" t="s">
        <v>2463</v>
      </c>
      <c r="M109" s="107" t="s">
        <v>2473</v>
      </c>
      <c r="N109" s="106" t="s">
        <v>2481</v>
      </c>
      <c r="O109" s="104" t="s">
        <v>2483</v>
      </c>
      <c r="P109" s="104"/>
      <c r="Q109" s="107" t="s">
        <v>2463</v>
      </c>
    </row>
    <row r="110" spans="1:17" ht="18" x14ac:dyDescent="0.25">
      <c r="A110" s="85" t="str">
        <f>VLOOKUP(E110,'LISTADO ATM'!$A$2:$C$895,3,0)</f>
        <v>DISTRITO NACIONAL</v>
      </c>
      <c r="B110" s="114" t="s">
        <v>2592</v>
      </c>
      <c r="C110" s="105">
        <v>44216.556747685187</v>
      </c>
      <c r="D110" s="104" t="s">
        <v>2189</v>
      </c>
      <c r="E110" s="100">
        <v>152</v>
      </c>
      <c r="F110" s="85" t="str">
        <f>VLOOKUP(E110,VIP!$A$2:$O11480,2,0)</f>
        <v>DRBR152</v>
      </c>
      <c r="G110" s="99" t="str">
        <f>VLOOKUP(E110,'LISTADO ATM'!$A$2:$B$894,2,0)</f>
        <v xml:space="preserve">ATM Kiosco Megacentro II </v>
      </c>
      <c r="H110" s="99" t="str">
        <f>VLOOKUP(E110,VIP!$A$2:$O16401,7,FALSE)</f>
        <v>Si</v>
      </c>
      <c r="I110" s="99" t="str">
        <f>VLOOKUP(E110,VIP!$A$2:$O8366,8,FALSE)</f>
        <v>Si</v>
      </c>
      <c r="J110" s="99" t="str">
        <f>VLOOKUP(E110,VIP!$A$2:$O8316,8,FALSE)</f>
        <v>Si</v>
      </c>
      <c r="K110" s="99" t="str">
        <f>VLOOKUP(E110,VIP!$A$2:$O11890,6,0)</f>
        <v>NO</v>
      </c>
      <c r="L110" s="108" t="s">
        <v>2463</v>
      </c>
      <c r="M110" s="107" t="s">
        <v>2473</v>
      </c>
      <c r="N110" s="106" t="s">
        <v>2481</v>
      </c>
      <c r="O110" s="104" t="s">
        <v>2483</v>
      </c>
      <c r="P110" s="104"/>
      <c r="Q110" s="107" t="s">
        <v>2463</v>
      </c>
    </row>
    <row r="111" spans="1:17" ht="18" x14ac:dyDescent="0.25">
      <c r="A111" s="85" t="str">
        <f>VLOOKUP(E111,'LISTADO ATM'!$A$2:$C$895,3,0)</f>
        <v>NORTE</v>
      </c>
      <c r="B111" s="114" t="s">
        <v>2591</v>
      </c>
      <c r="C111" s="105">
        <v>44216.564745370371</v>
      </c>
      <c r="D111" s="104" t="s">
        <v>2190</v>
      </c>
      <c r="E111" s="100">
        <v>689</v>
      </c>
      <c r="F111" s="85" t="str">
        <f>VLOOKUP(E111,VIP!$A$2:$O11479,2,0)</f>
        <v>DRBR689</v>
      </c>
      <c r="G111" s="99" t="str">
        <f>VLOOKUP(E111,'LISTADO ATM'!$A$2:$B$894,2,0)</f>
        <v>ATM Eco Petroleo Villa Gonzalez</v>
      </c>
      <c r="H111" s="99" t="str">
        <f>VLOOKUP(E111,VIP!$A$2:$O16400,7,FALSE)</f>
        <v>NO</v>
      </c>
      <c r="I111" s="99" t="str">
        <f>VLOOKUP(E111,VIP!$A$2:$O8365,8,FALSE)</f>
        <v>NO</v>
      </c>
      <c r="J111" s="99" t="str">
        <f>VLOOKUP(E111,VIP!$A$2:$O8315,8,FALSE)</f>
        <v>NO</v>
      </c>
      <c r="K111" s="99" t="str">
        <f>VLOOKUP(E111,VIP!$A$2:$O11889,6,0)</f>
        <v>NO</v>
      </c>
      <c r="L111" s="108" t="s">
        <v>2254</v>
      </c>
      <c r="M111" s="123" t="s">
        <v>2561</v>
      </c>
      <c r="N111" s="106" t="s">
        <v>2481</v>
      </c>
      <c r="O111" s="104" t="s">
        <v>2490</v>
      </c>
      <c r="P111" s="104"/>
      <c r="Q111" s="122">
        <v>44216.612500000003</v>
      </c>
    </row>
    <row r="112" spans="1:17" ht="18" x14ac:dyDescent="0.25">
      <c r="A112" s="85" t="str">
        <f>VLOOKUP(E112,'LISTADO ATM'!$A$2:$C$895,3,0)</f>
        <v>NORTE</v>
      </c>
      <c r="B112" s="114" t="s">
        <v>2590</v>
      </c>
      <c r="C112" s="105">
        <v>44216.567858796298</v>
      </c>
      <c r="D112" s="104" t="s">
        <v>2190</v>
      </c>
      <c r="E112" s="100">
        <v>936</v>
      </c>
      <c r="F112" s="85" t="str">
        <f>VLOOKUP(E112,VIP!$A$2:$O11478,2,0)</f>
        <v>DRBR936</v>
      </c>
      <c r="G112" s="99" t="str">
        <f>VLOOKUP(E112,'LISTADO ATM'!$A$2:$B$894,2,0)</f>
        <v xml:space="preserve">ATM Autobanco Oficina La Vega I </v>
      </c>
      <c r="H112" s="99" t="str">
        <f>VLOOKUP(E112,VIP!$A$2:$O16399,7,FALSE)</f>
        <v>Si</v>
      </c>
      <c r="I112" s="99" t="str">
        <f>VLOOKUP(E112,VIP!$A$2:$O8364,8,FALSE)</f>
        <v>Si</v>
      </c>
      <c r="J112" s="99" t="str">
        <f>VLOOKUP(E112,VIP!$A$2:$O8314,8,FALSE)</f>
        <v>Si</v>
      </c>
      <c r="K112" s="99" t="str">
        <f>VLOOKUP(E112,VIP!$A$2:$O11888,6,0)</f>
        <v>NO</v>
      </c>
      <c r="L112" s="108" t="s">
        <v>2228</v>
      </c>
      <c r="M112" s="107" t="s">
        <v>2473</v>
      </c>
      <c r="N112" s="106" t="s">
        <v>2481</v>
      </c>
      <c r="O112" s="104" t="s">
        <v>2490</v>
      </c>
      <c r="P112" s="104"/>
      <c r="Q112" s="107" t="s">
        <v>2228</v>
      </c>
    </row>
    <row r="113" spans="1:17" ht="18" x14ac:dyDescent="0.25">
      <c r="A113" s="85" t="str">
        <f>VLOOKUP(E113,'LISTADO ATM'!$A$2:$C$895,3,0)</f>
        <v>DISTRITO NACIONAL</v>
      </c>
      <c r="B113" s="114" t="s">
        <v>2589</v>
      </c>
      <c r="C113" s="105">
        <v>44216.591608796298</v>
      </c>
      <c r="D113" s="104" t="s">
        <v>2477</v>
      </c>
      <c r="E113" s="100">
        <v>967</v>
      </c>
      <c r="F113" s="85" t="str">
        <f>VLOOKUP(E113,VIP!$A$2:$O11477,2,0)</f>
        <v>DRBR967</v>
      </c>
      <c r="G113" s="99" t="str">
        <f>VLOOKUP(E113,'LISTADO ATM'!$A$2:$B$894,2,0)</f>
        <v xml:space="preserve">ATM UNP Hiper Olé Autopista Duarte </v>
      </c>
      <c r="H113" s="99" t="str">
        <f>VLOOKUP(E113,VIP!$A$2:$O16398,7,FALSE)</f>
        <v>Si</v>
      </c>
      <c r="I113" s="99" t="str">
        <f>VLOOKUP(E113,VIP!$A$2:$O8363,8,FALSE)</f>
        <v>Si</v>
      </c>
      <c r="J113" s="99" t="str">
        <f>VLOOKUP(E113,VIP!$A$2:$O8313,8,FALSE)</f>
        <v>Si</v>
      </c>
      <c r="K113" s="99" t="str">
        <f>VLOOKUP(E113,VIP!$A$2:$O11887,6,0)</f>
        <v>NO</v>
      </c>
      <c r="L113" s="108" t="s">
        <v>2430</v>
      </c>
      <c r="M113" s="107" t="s">
        <v>2473</v>
      </c>
      <c r="N113" s="106" t="s">
        <v>2481</v>
      </c>
      <c r="O113" s="104" t="s">
        <v>2482</v>
      </c>
      <c r="P113" s="104"/>
      <c r="Q113" s="107" t="s">
        <v>2430</v>
      </c>
    </row>
    <row r="114" spans="1:17" ht="18" x14ac:dyDescent="0.25">
      <c r="A114" s="85" t="str">
        <f>VLOOKUP(E114,'LISTADO ATM'!$A$2:$C$895,3,0)</f>
        <v>DISTRITO NACIONAL</v>
      </c>
      <c r="B114" s="114" t="s">
        <v>2588</v>
      </c>
      <c r="C114" s="105">
        <v>44216.59642361111</v>
      </c>
      <c r="D114" s="104" t="s">
        <v>2477</v>
      </c>
      <c r="E114" s="100">
        <v>812</v>
      </c>
      <c r="F114" s="85" t="str">
        <f>VLOOKUP(E114,VIP!$A$2:$O11476,2,0)</f>
        <v>DRBR812</v>
      </c>
      <c r="G114" s="99" t="str">
        <f>VLOOKUP(E114,'LISTADO ATM'!$A$2:$B$894,2,0)</f>
        <v xml:space="preserve">ATM Canasta del Pueblo </v>
      </c>
      <c r="H114" s="99" t="str">
        <f>VLOOKUP(E114,VIP!$A$2:$O16397,7,FALSE)</f>
        <v>Si</v>
      </c>
      <c r="I114" s="99" t="str">
        <f>VLOOKUP(E114,VIP!$A$2:$O8362,8,FALSE)</f>
        <v>Si</v>
      </c>
      <c r="J114" s="99" t="str">
        <f>VLOOKUP(E114,VIP!$A$2:$O8312,8,FALSE)</f>
        <v>Si</v>
      </c>
      <c r="K114" s="99" t="str">
        <f>VLOOKUP(E114,VIP!$A$2:$O11886,6,0)</f>
        <v>NO</v>
      </c>
      <c r="L114" s="108" t="s">
        <v>2430</v>
      </c>
      <c r="M114" s="107" t="s">
        <v>2473</v>
      </c>
      <c r="N114" s="106" t="s">
        <v>2481</v>
      </c>
      <c r="O114" s="104" t="s">
        <v>2482</v>
      </c>
      <c r="P114" s="104"/>
      <c r="Q114" s="107" t="s">
        <v>2430</v>
      </c>
    </row>
    <row r="115" spans="1:17" ht="18" x14ac:dyDescent="0.25">
      <c r="A115" s="85" t="str">
        <f>VLOOKUP(E115,'LISTADO ATM'!$A$2:$C$895,3,0)</f>
        <v>DISTRITO NACIONAL</v>
      </c>
      <c r="B115" s="114" t="s">
        <v>2587</v>
      </c>
      <c r="C115" s="105">
        <v>44216.600034722222</v>
      </c>
      <c r="D115" s="104" t="s">
        <v>2189</v>
      </c>
      <c r="E115" s="100">
        <v>951</v>
      </c>
      <c r="F115" s="85" t="str">
        <f>VLOOKUP(E115,VIP!$A$2:$O11474,2,0)</f>
        <v>DRBR203</v>
      </c>
      <c r="G115" s="99" t="str">
        <f>VLOOKUP(E115,'LISTADO ATM'!$A$2:$B$894,2,0)</f>
        <v xml:space="preserve">ATM Oficina Plaza Haché JFK </v>
      </c>
      <c r="H115" s="99" t="str">
        <f>VLOOKUP(E115,VIP!$A$2:$O16395,7,FALSE)</f>
        <v>Si</v>
      </c>
      <c r="I115" s="99" t="str">
        <f>VLOOKUP(E115,VIP!$A$2:$O8360,8,FALSE)</f>
        <v>Si</v>
      </c>
      <c r="J115" s="99" t="str">
        <f>VLOOKUP(E115,VIP!$A$2:$O8310,8,FALSE)</f>
        <v>Si</v>
      </c>
      <c r="K115" s="99" t="str">
        <f>VLOOKUP(E115,VIP!$A$2:$O11884,6,0)</f>
        <v>NO</v>
      </c>
      <c r="L115" s="108" t="s">
        <v>2228</v>
      </c>
      <c r="M115" s="107" t="s">
        <v>2473</v>
      </c>
      <c r="N115" s="106" t="s">
        <v>2481</v>
      </c>
      <c r="O115" s="104" t="s">
        <v>2483</v>
      </c>
      <c r="P115" s="104"/>
      <c r="Q115" s="107" t="s">
        <v>2228</v>
      </c>
    </row>
    <row r="116" spans="1:17" ht="18" x14ac:dyDescent="0.25">
      <c r="A116" s="85" t="str">
        <f>VLOOKUP(E116,'LISTADO ATM'!$A$2:$C$895,3,0)</f>
        <v>DISTRITO NACIONAL</v>
      </c>
      <c r="B116" s="114" t="s">
        <v>2586</v>
      </c>
      <c r="C116" s="105">
        <v>44216.600729166668</v>
      </c>
      <c r="D116" s="104" t="s">
        <v>2477</v>
      </c>
      <c r="E116" s="100">
        <v>955</v>
      </c>
      <c r="F116" s="85" t="str">
        <f>VLOOKUP(E116,VIP!$A$2:$O11473,2,0)</f>
        <v>DRBR955</v>
      </c>
      <c r="G116" s="99" t="str">
        <f>VLOOKUP(E116,'LISTADO ATM'!$A$2:$B$894,2,0)</f>
        <v xml:space="preserve">ATM Oficina Americana Independencia II </v>
      </c>
      <c r="H116" s="99" t="str">
        <f>VLOOKUP(E116,VIP!$A$2:$O16394,7,FALSE)</f>
        <v>Si</v>
      </c>
      <c r="I116" s="99" t="str">
        <f>VLOOKUP(E116,VIP!$A$2:$O8359,8,FALSE)</f>
        <v>Si</v>
      </c>
      <c r="J116" s="99" t="str">
        <f>VLOOKUP(E116,VIP!$A$2:$O8309,8,FALSE)</f>
        <v>Si</v>
      </c>
      <c r="K116" s="99" t="str">
        <f>VLOOKUP(E116,VIP!$A$2:$O11883,6,0)</f>
        <v>NO</v>
      </c>
      <c r="L116" s="108" t="s">
        <v>2430</v>
      </c>
      <c r="M116" s="107" t="s">
        <v>2473</v>
      </c>
      <c r="N116" s="106" t="s">
        <v>2481</v>
      </c>
      <c r="O116" s="104" t="s">
        <v>2482</v>
      </c>
      <c r="P116" s="104"/>
      <c r="Q116" s="107" t="s">
        <v>2430</v>
      </c>
    </row>
    <row r="117" spans="1:17" ht="18" x14ac:dyDescent="0.25">
      <c r="A117" s="85" t="str">
        <f>VLOOKUP(E117,'LISTADO ATM'!$A$2:$C$895,3,0)</f>
        <v>DISTRITO NACIONAL</v>
      </c>
      <c r="B117" s="114" t="s">
        <v>2615</v>
      </c>
      <c r="C117" s="105">
        <v>44216.622488425928</v>
      </c>
      <c r="D117" s="104" t="s">
        <v>2494</v>
      </c>
      <c r="E117" s="100">
        <v>314</v>
      </c>
      <c r="F117" s="85" t="str">
        <f>VLOOKUP(E117,VIP!$A$2:$O11474,2,0)</f>
        <v>DRBR314</v>
      </c>
      <c r="G117" s="99" t="str">
        <f>VLOOKUP(E117,'LISTADO ATM'!$A$2:$B$894,2,0)</f>
        <v xml:space="preserve">ATM UNP Cambita Garabito (San Cristóbal) </v>
      </c>
      <c r="H117" s="99" t="str">
        <f>VLOOKUP(E117,VIP!$A$2:$O16395,7,FALSE)</f>
        <v>Si</v>
      </c>
      <c r="I117" s="99" t="str">
        <f>VLOOKUP(E117,VIP!$A$2:$O8360,8,FALSE)</f>
        <v>Si</v>
      </c>
      <c r="J117" s="99" t="str">
        <f>VLOOKUP(E117,VIP!$A$2:$O8310,8,FALSE)</f>
        <v>Si</v>
      </c>
      <c r="K117" s="99" t="str">
        <f>VLOOKUP(E117,VIP!$A$2:$O11884,6,0)</f>
        <v>NO</v>
      </c>
      <c r="L117" s="108" t="s">
        <v>2624</v>
      </c>
      <c r="M117" s="123" t="s">
        <v>2561</v>
      </c>
      <c r="N117" s="122" t="s">
        <v>2514</v>
      </c>
      <c r="O117" s="104" t="s">
        <v>2623</v>
      </c>
      <c r="P117" s="108" t="s">
        <v>2575</v>
      </c>
      <c r="Q117" s="123" t="s">
        <v>2624</v>
      </c>
    </row>
    <row r="118" spans="1:17" ht="18" x14ac:dyDescent="0.25">
      <c r="A118" s="85" t="str">
        <f>VLOOKUP(E118,'LISTADO ATM'!$A$2:$C$895,3,0)</f>
        <v>NORTE</v>
      </c>
      <c r="B118" s="114" t="s">
        <v>2614</v>
      </c>
      <c r="C118" s="105">
        <v>44216.623761574076</v>
      </c>
      <c r="D118" s="104" t="s">
        <v>2494</v>
      </c>
      <c r="E118" s="100">
        <v>774</v>
      </c>
      <c r="F118" s="85" t="str">
        <f>VLOOKUP(E118,VIP!$A$2:$O11473,2,0)</f>
        <v>DRBR061</v>
      </c>
      <c r="G118" s="99" t="str">
        <f>VLOOKUP(E118,'LISTADO ATM'!$A$2:$B$894,2,0)</f>
        <v xml:space="preserve">ATM Oficina Montecristi </v>
      </c>
      <c r="H118" s="99" t="str">
        <f>VLOOKUP(E118,VIP!$A$2:$O16394,7,FALSE)</f>
        <v>Si</v>
      </c>
      <c r="I118" s="99" t="str">
        <f>VLOOKUP(E118,VIP!$A$2:$O8359,8,FALSE)</f>
        <v>Si</v>
      </c>
      <c r="J118" s="99" t="str">
        <f>VLOOKUP(E118,VIP!$A$2:$O8309,8,FALSE)</f>
        <v>Si</v>
      </c>
      <c r="K118" s="99" t="str">
        <f>VLOOKUP(E118,VIP!$A$2:$O11883,6,0)</f>
        <v>NO</v>
      </c>
      <c r="L118" s="108" t="s">
        <v>2624</v>
      </c>
      <c r="M118" s="123" t="s">
        <v>2561</v>
      </c>
      <c r="N118" s="122" t="s">
        <v>2514</v>
      </c>
      <c r="O118" s="104" t="s">
        <v>2623</v>
      </c>
      <c r="P118" s="108" t="s">
        <v>2575</v>
      </c>
      <c r="Q118" s="123" t="s">
        <v>2624</v>
      </c>
    </row>
    <row r="119" spans="1:17" ht="18" x14ac:dyDescent="0.25">
      <c r="A119" s="85" t="str">
        <f>VLOOKUP(E119,'LISTADO ATM'!$A$2:$C$895,3,0)</f>
        <v>SUR</v>
      </c>
      <c r="B119" s="114" t="s">
        <v>2613</v>
      </c>
      <c r="C119" s="105">
        <v>44216.625300925924</v>
      </c>
      <c r="D119" s="104" t="s">
        <v>2494</v>
      </c>
      <c r="E119" s="100">
        <v>677</v>
      </c>
      <c r="F119" s="85" t="str">
        <f>VLOOKUP(E119,VIP!$A$2:$O11472,2,0)</f>
        <v>DRBR677</v>
      </c>
      <c r="G119" s="99" t="str">
        <f>VLOOKUP(E119,'LISTADO ATM'!$A$2:$B$894,2,0)</f>
        <v>ATM PBG Villa Jaragua</v>
      </c>
      <c r="H119" s="99" t="str">
        <f>VLOOKUP(E119,VIP!$A$2:$O16393,7,FALSE)</f>
        <v>Si</v>
      </c>
      <c r="I119" s="99" t="str">
        <f>VLOOKUP(E119,VIP!$A$2:$O8358,8,FALSE)</f>
        <v>Si</v>
      </c>
      <c r="J119" s="99" t="str">
        <f>VLOOKUP(E119,VIP!$A$2:$O8308,8,FALSE)</f>
        <v>Si</v>
      </c>
      <c r="K119" s="99" t="str">
        <f>VLOOKUP(E119,VIP!$A$2:$O11882,6,0)</f>
        <v>SI</v>
      </c>
      <c r="L119" s="108" t="s">
        <v>2624</v>
      </c>
      <c r="M119" s="123" t="s">
        <v>2561</v>
      </c>
      <c r="N119" s="122" t="s">
        <v>2514</v>
      </c>
      <c r="O119" s="104" t="s">
        <v>2623</v>
      </c>
      <c r="P119" s="108" t="s">
        <v>2575</v>
      </c>
      <c r="Q119" s="123" t="s">
        <v>2624</v>
      </c>
    </row>
    <row r="120" spans="1:17" ht="18" x14ac:dyDescent="0.25">
      <c r="A120" s="85" t="str">
        <f>VLOOKUP(E120,'LISTADO ATM'!$A$2:$C$895,3,0)</f>
        <v>NORTE</v>
      </c>
      <c r="B120" s="114"/>
      <c r="C120" s="105"/>
      <c r="D120" s="104"/>
      <c r="E120" s="100">
        <v>532</v>
      </c>
      <c r="F120" s="85" t="str">
        <f>VLOOKUP(E120,VIP!$A$2:$O11481,2,0)</f>
        <v>DRBR532</v>
      </c>
      <c r="G120" s="99" t="str">
        <f>VLOOKUP(E120,'LISTADO ATM'!$A$2:$B$894,2,0)</f>
        <v xml:space="preserve">ATM UNP Guanábano (Moca) </v>
      </c>
      <c r="H120" s="99" t="str">
        <f>VLOOKUP(E120,VIP!$A$2:$O16402,7,FALSE)</f>
        <v>Si</v>
      </c>
      <c r="I120" s="99" t="str">
        <f>VLOOKUP(E120,VIP!$A$2:$O8367,8,FALSE)</f>
        <v>Si</v>
      </c>
      <c r="J120" s="99" t="str">
        <f>VLOOKUP(E120,VIP!$A$2:$O8317,8,FALSE)</f>
        <v>Si</v>
      </c>
      <c r="K120" s="99" t="str">
        <f>VLOOKUP(E120,VIP!$A$2:$O11891,6,0)</f>
        <v>NO</v>
      </c>
      <c r="L120" s="108" t="s">
        <v>2476</v>
      </c>
      <c r="M120" s="108" t="s">
        <v>2627</v>
      </c>
      <c r="N120" s="106"/>
      <c r="O120" s="104"/>
      <c r="P120" s="104"/>
      <c r="Q120" s="107"/>
    </row>
    <row r="121" spans="1:17" ht="18" x14ac:dyDescent="0.25">
      <c r="A121" s="85" t="str">
        <f>VLOOKUP(E121,'LISTADO ATM'!$A$2:$C$895,3,0)</f>
        <v>NORTE</v>
      </c>
      <c r="B121" s="114"/>
      <c r="C121" s="105"/>
      <c r="D121" s="104"/>
      <c r="E121" s="100">
        <v>653</v>
      </c>
      <c r="F121" s="85" t="str">
        <f>VLOOKUP(E121,VIP!$A$2:$O11482,2,0)</f>
        <v>DRBR653</v>
      </c>
      <c r="G121" s="99" t="str">
        <f>VLOOKUP(E121,'LISTADO ATM'!$A$2:$B$894,2,0)</f>
        <v>ATM Estación Isla Jarabacoa</v>
      </c>
      <c r="H121" s="99" t="str">
        <f>VLOOKUP(E121,VIP!$A$2:$O16403,7,FALSE)</f>
        <v>Si</v>
      </c>
      <c r="I121" s="99" t="str">
        <f>VLOOKUP(E121,VIP!$A$2:$O8368,8,FALSE)</f>
        <v>Si</v>
      </c>
      <c r="J121" s="99" t="str">
        <f>VLOOKUP(E121,VIP!$A$2:$O8318,8,FALSE)</f>
        <v>Si</v>
      </c>
      <c r="K121" s="99" t="str">
        <f>VLOOKUP(E121,VIP!$A$2:$O11892,6,0)</f>
        <v>NO</v>
      </c>
      <c r="L121" s="108" t="s">
        <v>2476</v>
      </c>
      <c r="M121" s="108" t="s">
        <v>2627</v>
      </c>
      <c r="N121" s="106"/>
      <c r="O121" s="104"/>
      <c r="P121" s="104"/>
      <c r="Q121" s="107"/>
    </row>
    <row r="122" spans="1:17" ht="18" x14ac:dyDescent="0.25">
      <c r="A122" s="85" t="str">
        <f>VLOOKUP(E122,'LISTADO ATM'!$A$2:$C$895,3,0)</f>
        <v>DISTRITO NACIONAL</v>
      </c>
      <c r="B122" s="114"/>
      <c r="C122" s="105"/>
      <c r="D122" s="104"/>
      <c r="E122" s="100">
        <v>930</v>
      </c>
      <c r="F122" s="85" t="str">
        <f>VLOOKUP(E122,VIP!$A$2:$O11483,2,0)</f>
        <v>DRBR930</v>
      </c>
      <c r="G122" s="99" t="str">
        <f>VLOOKUP(E122,'LISTADO ATM'!$A$2:$B$894,2,0)</f>
        <v>ATM Oficina Plaza Spring Center</v>
      </c>
      <c r="H122" s="99" t="str">
        <f>VLOOKUP(E122,VIP!$A$2:$O16404,7,FALSE)</f>
        <v>Si</v>
      </c>
      <c r="I122" s="99" t="str">
        <f>VLOOKUP(E122,VIP!$A$2:$O8369,8,FALSE)</f>
        <v>Si</v>
      </c>
      <c r="J122" s="99" t="str">
        <f>VLOOKUP(E122,VIP!$A$2:$O8319,8,FALSE)</f>
        <v>Si</v>
      </c>
      <c r="K122" s="99" t="str">
        <f>VLOOKUP(E122,VIP!$A$2:$O11893,6,0)</f>
        <v>NO</v>
      </c>
      <c r="L122" s="108" t="s">
        <v>2476</v>
      </c>
      <c r="M122" s="108" t="s">
        <v>2627</v>
      </c>
      <c r="N122" s="106"/>
      <c r="O122" s="104"/>
      <c r="P122" s="104"/>
      <c r="Q122" s="107"/>
    </row>
    <row r="123" spans="1:17" ht="18" x14ac:dyDescent="0.25">
      <c r="A123" s="85" t="str">
        <f>VLOOKUP(E123,'LISTADO ATM'!$A$2:$C$895,3,0)</f>
        <v>DISTRITO NACIONAL</v>
      </c>
      <c r="B123" s="114"/>
      <c r="C123" s="105"/>
      <c r="D123" s="104"/>
      <c r="E123" s="100">
        <v>971</v>
      </c>
      <c r="F123" s="85" t="str">
        <f>VLOOKUP(E123,VIP!$A$2:$O11484,2,0)</f>
        <v>DRBR24U</v>
      </c>
      <c r="G123" s="99" t="str">
        <f>VLOOKUP(E123,'LISTADO ATM'!$A$2:$B$894,2,0)</f>
        <v xml:space="preserve">ATM Club Banreservas I </v>
      </c>
      <c r="H123" s="99" t="str">
        <f>VLOOKUP(E123,VIP!$A$2:$O16405,7,FALSE)</f>
        <v>Si</v>
      </c>
      <c r="I123" s="99" t="str">
        <f>VLOOKUP(E123,VIP!$A$2:$O8370,8,FALSE)</f>
        <v>Si</v>
      </c>
      <c r="J123" s="99" t="str">
        <f>VLOOKUP(E123,VIP!$A$2:$O8320,8,FALSE)</f>
        <v>Si</v>
      </c>
      <c r="K123" s="99" t="str">
        <f>VLOOKUP(E123,VIP!$A$2:$O11894,6,0)</f>
        <v>NO</v>
      </c>
      <c r="L123" s="108" t="s">
        <v>2626</v>
      </c>
      <c r="M123" s="108" t="s">
        <v>2627</v>
      </c>
      <c r="N123" s="106"/>
      <c r="O123" s="104"/>
      <c r="P123" s="104"/>
      <c r="Q123" s="107"/>
    </row>
    <row r="124" spans="1:17" ht="18" x14ac:dyDescent="0.25">
      <c r="A124" s="85" t="str">
        <f>VLOOKUP(E124,'LISTADO ATM'!$A$2:$C$895,3,0)</f>
        <v>NORTE</v>
      </c>
      <c r="B124" s="114"/>
      <c r="C124" s="105"/>
      <c r="D124" s="104"/>
      <c r="E124" s="100">
        <v>283</v>
      </c>
      <c r="F124" s="85" t="str">
        <f>VLOOKUP(E124,VIP!$A$2:$O11485,2,0)</f>
        <v>DRBR283</v>
      </c>
      <c r="G124" s="99" t="str">
        <f>VLOOKUP(E124,'LISTADO ATM'!$A$2:$B$894,2,0)</f>
        <v xml:space="preserve">ATM Oficina Nibaje </v>
      </c>
      <c r="H124" s="99" t="str">
        <f>VLOOKUP(E124,VIP!$A$2:$O16406,7,FALSE)</f>
        <v>Si</v>
      </c>
      <c r="I124" s="99" t="str">
        <f>VLOOKUP(E124,VIP!$A$2:$O8371,8,FALSE)</f>
        <v>Si</v>
      </c>
      <c r="J124" s="99" t="str">
        <f>VLOOKUP(E124,VIP!$A$2:$O8321,8,FALSE)</f>
        <v>Si</v>
      </c>
      <c r="K124" s="99" t="str">
        <f>VLOOKUP(E124,VIP!$A$2:$O11895,6,0)</f>
        <v>NO</v>
      </c>
      <c r="L124" s="108" t="s">
        <v>2476</v>
      </c>
      <c r="M124" s="108" t="s">
        <v>2627</v>
      </c>
      <c r="N124" s="106"/>
      <c r="O124" s="104"/>
      <c r="P124" s="104"/>
      <c r="Q124" s="107"/>
    </row>
    <row r="125" spans="1:17" ht="18" x14ac:dyDescent="0.25">
      <c r="A125" s="85" t="str">
        <f>VLOOKUP(E125,'LISTADO ATM'!$A$2:$C$895,3,0)</f>
        <v>DISTRITO NACIONAL</v>
      </c>
      <c r="B125" s="114"/>
      <c r="C125" s="105"/>
      <c r="D125" s="104"/>
      <c r="E125" s="100">
        <v>312</v>
      </c>
      <c r="F125" s="85" t="str">
        <f>VLOOKUP(E125,VIP!$A$2:$O11486,2,0)</f>
        <v>DRBR312</v>
      </c>
      <c r="G125" s="99" t="str">
        <f>VLOOKUP(E125,'LISTADO ATM'!$A$2:$B$894,2,0)</f>
        <v xml:space="preserve">ATM Oficina Tiradentes II (Naco) </v>
      </c>
      <c r="H125" s="99" t="str">
        <f>VLOOKUP(E125,VIP!$A$2:$O16407,7,FALSE)</f>
        <v>Si</v>
      </c>
      <c r="I125" s="99" t="str">
        <f>VLOOKUP(E125,VIP!$A$2:$O8372,8,FALSE)</f>
        <v>Si</v>
      </c>
      <c r="J125" s="99" t="str">
        <f>VLOOKUP(E125,VIP!$A$2:$O8322,8,FALSE)</f>
        <v>Si</v>
      </c>
      <c r="K125" s="99" t="str">
        <f>VLOOKUP(E125,VIP!$A$2:$O11896,6,0)</f>
        <v>NO</v>
      </c>
      <c r="L125" s="108" t="s">
        <v>2476</v>
      </c>
      <c r="M125" s="108" t="s">
        <v>2627</v>
      </c>
      <c r="N125" s="106"/>
      <c r="O125" s="104"/>
      <c r="P125" s="104"/>
      <c r="Q125" s="107"/>
    </row>
    <row r="126" spans="1:17" ht="18" x14ac:dyDescent="0.25">
      <c r="A126" s="85" t="str">
        <f>VLOOKUP(E126,'LISTADO ATM'!$A$2:$C$895,3,0)</f>
        <v>DISTRITO NACIONAL</v>
      </c>
      <c r="B126" s="114"/>
      <c r="C126" s="105"/>
      <c r="D126" s="104"/>
      <c r="E126" s="100">
        <v>743</v>
      </c>
      <c r="F126" s="85" t="str">
        <f>VLOOKUP(E126,VIP!$A$2:$O11487,2,0)</f>
        <v>DRBR287</v>
      </c>
      <c r="G126" s="99" t="str">
        <f>VLOOKUP(E126,'LISTADO ATM'!$A$2:$B$894,2,0)</f>
        <v xml:space="preserve">ATM Oficina Los Frailes </v>
      </c>
      <c r="H126" s="99" t="str">
        <f>VLOOKUP(E126,VIP!$A$2:$O16408,7,FALSE)</f>
        <v>Si</v>
      </c>
      <c r="I126" s="99" t="str">
        <f>VLOOKUP(E126,VIP!$A$2:$O8373,8,FALSE)</f>
        <v>Si</v>
      </c>
      <c r="J126" s="99" t="str">
        <f>VLOOKUP(E126,VIP!$A$2:$O8323,8,FALSE)</f>
        <v>Si</v>
      </c>
      <c r="K126" s="99" t="str">
        <f>VLOOKUP(E126,VIP!$A$2:$O11897,6,0)</f>
        <v>SI</v>
      </c>
      <c r="L126" s="108" t="s">
        <v>2476</v>
      </c>
      <c r="M126" s="108" t="s">
        <v>2627</v>
      </c>
      <c r="N126" s="106"/>
      <c r="O126" s="104"/>
      <c r="P126" s="104"/>
      <c r="Q126" s="107"/>
    </row>
    <row r="127" spans="1:17" ht="18" x14ac:dyDescent="0.25">
      <c r="A127" s="85" t="str">
        <f>VLOOKUP(E127,'LISTADO ATM'!$A$2:$C$895,3,0)</f>
        <v>ESTE</v>
      </c>
      <c r="B127" s="114"/>
      <c r="C127" s="105"/>
      <c r="D127" s="104"/>
      <c r="E127" s="100">
        <v>843</v>
      </c>
      <c r="F127" s="85" t="str">
        <f>VLOOKUP(E127,VIP!$A$2:$O11488,2,0)</f>
        <v>DRBR843</v>
      </c>
      <c r="G127" s="99" t="str">
        <f>VLOOKUP(E127,'LISTADO ATM'!$A$2:$B$894,2,0)</f>
        <v xml:space="preserve">ATM Oficina Romana Centro </v>
      </c>
      <c r="H127" s="99" t="str">
        <f>VLOOKUP(E127,VIP!$A$2:$O16409,7,FALSE)</f>
        <v>Si</v>
      </c>
      <c r="I127" s="99" t="str">
        <f>VLOOKUP(E127,VIP!$A$2:$O8374,8,FALSE)</f>
        <v>Si</v>
      </c>
      <c r="J127" s="99" t="str">
        <f>VLOOKUP(E127,VIP!$A$2:$O8324,8,FALSE)</f>
        <v>Si</v>
      </c>
      <c r="K127" s="99" t="str">
        <f>VLOOKUP(E127,VIP!$A$2:$O11898,6,0)</f>
        <v>NO</v>
      </c>
      <c r="L127" s="108" t="s">
        <v>2626</v>
      </c>
      <c r="M127" s="108" t="s">
        <v>2627</v>
      </c>
      <c r="N127" s="106"/>
      <c r="O127" s="104"/>
      <c r="P127" s="104"/>
      <c r="Q127" s="107"/>
    </row>
  </sheetData>
  <autoFilter ref="A4:Q57">
    <sortState ref="A5:Q127">
      <sortCondition ref="C4:C5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8:B1048576 B61:B62 B1:B57">
    <cfRule type="duplicateValues" dxfId="519" priority="389"/>
  </conditionalFormatting>
  <conditionalFormatting sqref="B30:B31">
    <cfRule type="duplicateValues" dxfId="518" priority="323376"/>
  </conditionalFormatting>
  <conditionalFormatting sqref="B30:B31">
    <cfRule type="duplicateValues" dxfId="517" priority="323377"/>
    <cfRule type="duplicateValues" dxfId="516" priority="323378"/>
    <cfRule type="duplicateValues" dxfId="515" priority="323379"/>
  </conditionalFormatting>
  <conditionalFormatting sqref="B30:B31">
    <cfRule type="duplicateValues" dxfId="514" priority="323380"/>
    <cfRule type="duplicateValues" dxfId="513" priority="323381"/>
  </conditionalFormatting>
  <conditionalFormatting sqref="E128:E1048576 E1:E57">
    <cfRule type="duplicateValues" dxfId="512" priority="262"/>
  </conditionalFormatting>
  <conditionalFormatting sqref="B128:B1048576 B61:B62 B1:B4">
    <cfRule type="duplicateValues" dxfId="511" priority="324344"/>
  </conditionalFormatting>
  <conditionalFormatting sqref="B128:B1048576 B61:B62">
    <cfRule type="duplicateValues" dxfId="510" priority="324347"/>
  </conditionalFormatting>
  <conditionalFormatting sqref="B128:B1048576 B61:B62 B1:B4">
    <cfRule type="duplicateValues" dxfId="509" priority="324349"/>
    <cfRule type="duplicateValues" dxfId="508" priority="324350"/>
    <cfRule type="duplicateValues" dxfId="507" priority="324351"/>
  </conditionalFormatting>
  <conditionalFormatting sqref="B128:B1048576 B61:B62 B1:B4">
    <cfRule type="duplicateValues" dxfId="506" priority="324358"/>
    <cfRule type="duplicateValues" dxfId="505" priority="324359"/>
  </conditionalFormatting>
  <conditionalFormatting sqref="B128:B1048576 B61:B62">
    <cfRule type="duplicateValues" dxfId="504" priority="324364"/>
    <cfRule type="duplicateValues" dxfId="503" priority="324365"/>
    <cfRule type="duplicateValues" dxfId="502" priority="324366"/>
  </conditionalFormatting>
  <conditionalFormatting sqref="E128:E1048576 E32:E49 E1:E4 E52:E54">
    <cfRule type="duplicateValues" dxfId="501" priority="324370"/>
    <cfRule type="duplicateValues" dxfId="500" priority="324371"/>
  </conditionalFormatting>
  <conditionalFormatting sqref="E128:E1048576 E32:E49 E52:E54">
    <cfRule type="duplicateValues" dxfId="499" priority="324380"/>
    <cfRule type="duplicateValues" dxfId="498" priority="324381"/>
  </conditionalFormatting>
  <conditionalFormatting sqref="E128:E1048576 E32:E49 E52:E54">
    <cfRule type="duplicateValues" dxfId="497" priority="324388"/>
  </conditionalFormatting>
  <conditionalFormatting sqref="E128:E1048576 E32:E49 E1:E4 E52:E54">
    <cfRule type="duplicateValues" dxfId="496" priority="324392"/>
    <cfRule type="duplicateValues" dxfId="495" priority="324393"/>
    <cfRule type="duplicateValues" dxfId="494" priority="324394"/>
  </conditionalFormatting>
  <conditionalFormatting sqref="E128:E1048576 E32:E49 E52:E54">
    <cfRule type="duplicateValues" dxfId="493" priority="324407"/>
    <cfRule type="duplicateValues" dxfId="492" priority="324408"/>
    <cfRule type="duplicateValues" dxfId="491" priority="324409"/>
  </conditionalFormatting>
  <conditionalFormatting sqref="E128:E1048576 E32:E49 E1:E4 E52:E54">
    <cfRule type="duplicateValues" dxfId="490" priority="324419"/>
  </conditionalFormatting>
  <conditionalFormatting sqref="E128:E1048576">
    <cfRule type="duplicateValues" dxfId="489" priority="324424"/>
  </conditionalFormatting>
  <conditionalFormatting sqref="E128:E1048576">
    <cfRule type="duplicateValues" dxfId="488" priority="324426"/>
    <cfRule type="duplicateValues" dxfId="487" priority="324427"/>
  </conditionalFormatting>
  <conditionalFormatting sqref="E128:E1048576 E1:E54">
    <cfRule type="duplicateValues" dxfId="486" priority="324430"/>
  </conditionalFormatting>
  <conditionalFormatting sqref="E55:E57">
    <cfRule type="duplicateValues" dxfId="485" priority="324436"/>
  </conditionalFormatting>
  <conditionalFormatting sqref="E55:E57">
    <cfRule type="duplicateValues" dxfId="484" priority="324437"/>
    <cfRule type="duplicateValues" dxfId="483" priority="324438"/>
  </conditionalFormatting>
  <conditionalFormatting sqref="E55:E57">
    <cfRule type="duplicateValues" dxfId="482" priority="324439"/>
    <cfRule type="duplicateValues" dxfId="481" priority="324440"/>
    <cfRule type="duplicateValues" dxfId="480" priority="324441"/>
    <cfRule type="duplicateValues" dxfId="479" priority="324442"/>
    <cfRule type="duplicateValues" dxfId="478" priority="324443"/>
    <cfRule type="duplicateValues" dxfId="477" priority="324444"/>
  </conditionalFormatting>
  <conditionalFormatting sqref="B55:B57">
    <cfRule type="duplicateValues" dxfId="476" priority="324445"/>
  </conditionalFormatting>
  <conditionalFormatting sqref="B55:B57">
    <cfRule type="duplicateValues" dxfId="475" priority="324446"/>
    <cfRule type="duplicateValues" dxfId="474" priority="324447"/>
    <cfRule type="duplicateValues" dxfId="473" priority="324448"/>
  </conditionalFormatting>
  <conditionalFormatting sqref="B55:B57">
    <cfRule type="duplicateValues" dxfId="472" priority="324449"/>
    <cfRule type="duplicateValues" dxfId="471" priority="324450"/>
  </conditionalFormatting>
  <conditionalFormatting sqref="B32:B49">
    <cfRule type="duplicateValues" dxfId="470" priority="324535"/>
  </conditionalFormatting>
  <conditionalFormatting sqref="B32:B49">
    <cfRule type="duplicateValues" dxfId="469" priority="324537"/>
    <cfRule type="duplicateValues" dxfId="468" priority="324538"/>
    <cfRule type="duplicateValues" dxfId="467" priority="324539"/>
  </conditionalFormatting>
  <conditionalFormatting sqref="B32:B49">
    <cfRule type="duplicateValues" dxfId="466" priority="324543"/>
    <cfRule type="duplicateValues" dxfId="465" priority="324544"/>
  </conditionalFormatting>
  <conditionalFormatting sqref="E30:E49">
    <cfRule type="duplicateValues" dxfId="464" priority="324547"/>
    <cfRule type="duplicateValues" dxfId="463" priority="324548"/>
  </conditionalFormatting>
  <conditionalFormatting sqref="E30:E49">
    <cfRule type="duplicateValues" dxfId="462" priority="324551"/>
  </conditionalFormatting>
  <conditionalFormatting sqref="E30:E49">
    <cfRule type="duplicateValues" dxfId="461" priority="324553"/>
    <cfRule type="duplicateValues" dxfId="460" priority="324554"/>
    <cfRule type="duplicateValues" dxfId="459" priority="324555"/>
  </conditionalFormatting>
  <conditionalFormatting sqref="B52:B54">
    <cfRule type="duplicateValues" dxfId="458" priority="324635"/>
  </conditionalFormatting>
  <conditionalFormatting sqref="B52:B54">
    <cfRule type="duplicateValues" dxfId="457" priority="324636"/>
    <cfRule type="duplicateValues" dxfId="456" priority="324637"/>
    <cfRule type="duplicateValues" dxfId="455" priority="324638"/>
  </conditionalFormatting>
  <conditionalFormatting sqref="B52:B54">
    <cfRule type="duplicateValues" dxfId="454" priority="324639"/>
    <cfRule type="duplicateValues" dxfId="453" priority="324640"/>
  </conditionalFormatting>
  <conditionalFormatting sqref="E52:E54">
    <cfRule type="duplicateValues" dxfId="452" priority="324641"/>
    <cfRule type="duplicateValues" dxfId="451" priority="324642"/>
  </conditionalFormatting>
  <conditionalFormatting sqref="E52:E54">
    <cfRule type="duplicateValues" dxfId="450" priority="324645"/>
  </conditionalFormatting>
  <conditionalFormatting sqref="E52:E54">
    <cfRule type="duplicateValues" dxfId="449" priority="324646"/>
    <cfRule type="duplicateValues" dxfId="448" priority="324647"/>
    <cfRule type="duplicateValues" dxfId="447" priority="324648"/>
  </conditionalFormatting>
  <conditionalFormatting sqref="E50:E51">
    <cfRule type="duplicateValues" dxfId="446" priority="324757"/>
    <cfRule type="duplicateValues" dxfId="445" priority="324758"/>
  </conditionalFormatting>
  <conditionalFormatting sqref="E50:E51">
    <cfRule type="duplicateValues" dxfId="444" priority="324759"/>
  </conditionalFormatting>
  <conditionalFormatting sqref="E50:E51">
    <cfRule type="duplicateValues" dxfId="443" priority="324760"/>
    <cfRule type="duplicateValues" dxfId="442" priority="324761"/>
    <cfRule type="duplicateValues" dxfId="441" priority="324762"/>
  </conditionalFormatting>
  <conditionalFormatting sqref="B50:B51">
    <cfRule type="duplicateValues" dxfId="440" priority="324763"/>
  </conditionalFormatting>
  <conditionalFormatting sqref="B50:B51">
    <cfRule type="duplicateValues" dxfId="439" priority="324764"/>
    <cfRule type="duplicateValues" dxfId="438" priority="324765"/>
    <cfRule type="duplicateValues" dxfId="437" priority="324766"/>
  </conditionalFormatting>
  <conditionalFormatting sqref="B50:B51">
    <cfRule type="duplicateValues" dxfId="436" priority="324767"/>
    <cfRule type="duplicateValues" dxfId="435" priority="324768"/>
  </conditionalFormatting>
  <conditionalFormatting sqref="B58:B62">
    <cfRule type="duplicateValues" dxfId="434" priority="324808"/>
  </conditionalFormatting>
  <conditionalFormatting sqref="E58:E60">
    <cfRule type="duplicateValues" dxfId="433" priority="324810"/>
  </conditionalFormatting>
  <conditionalFormatting sqref="E58:E60">
    <cfRule type="duplicateValues" dxfId="432" priority="324812"/>
    <cfRule type="duplicateValues" dxfId="431" priority="324813"/>
  </conditionalFormatting>
  <conditionalFormatting sqref="E58:E60">
    <cfRule type="duplicateValues" dxfId="430" priority="324816"/>
    <cfRule type="duplicateValues" dxfId="429" priority="324817"/>
    <cfRule type="duplicateValues" dxfId="428" priority="324818"/>
    <cfRule type="duplicateValues" dxfId="427" priority="324819"/>
    <cfRule type="duplicateValues" dxfId="426" priority="324820"/>
    <cfRule type="duplicateValues" dxfId="425" priority="324821"/>
  </conditionalFormatting>
  <conditionalFormatting sqref="B58:B62">
    <cfRule type="duplicateValues" dxfId="424" priority="324828"/>
    <cfRule type="duplicateValues" dxfId="423" priority="324829"/>
    <cfRule type="duplicateValues" dxfId="422" priority="324830"/>
  </conditionalFormatting>
  <conditionalFormatting sqref="B58:B62">
    <cfRule type="duplicateValues" dxfId="421" priority="324834"/>
    <cfRule type="duplicateValues" dxfId="420" priority="324835"/>
  </conditionalFormatting>
  <conditionalFormatting sqref="E61:E62">
    <cfRule type="duplicateValues" dxfId="419" priority="244"/>
  </conditionalFormatting>
  <conditionalFormatting sqref="E61:E62">
    <cfRule type="duplicateValues" dxfId="418" priority="242"/>
    <cfRule type="duplicateValues" dxfId="417" priority="243"/>
  </conditionalFormatting>
  <conditionalFormatting sqref="E61:E62">
    <cfRule type="duplicateValues" dxfId="416" priority="236"/>
    <cfRule type="duplicateValues" dxfId="415" priority="237"/>
    <cfRule type="duplicateValues" dxfId="414" priority="238"/>
    <cfRule type="duplicateValues" dxfId="413" priority="239"/>
    <cfRule type="duplicateValues" dxfId="412" priority="240"/>
    <cfRule type="duplicateValues" dxfId="411" priority="241"/>
  </conditionalFormatting>
  <conditionalFormatting sqref="E128:E1048576 E1:E62">
    <cfRule type="duplicateValues" dxfId="410" priority="235"/>
  </conditionalFormatting>
  <conditionalFormatting sqref="B63:B74">
    <cfRule type="duplicateValues" dxfId="409" priority="234"/>
  </conditionalFormatting>
  <conditionalFormatting sqref="B63:B74">
    <cfRule type="duplicateValues" dxfId="408" priority="233"/>
  </conditionalFormatting>
  <conditionalFormatting sqref="B63:B74">
    <cfRule type="duplicateValues" dxfId="407" priority="232"/>
  </conditionalFormatting>
  <conditionalFormatting sqref="B63:B74">
    <cfRule type="duplicateValues" dxfId="406" priority="229"/>
    <cfRule type="duplicateValues" dxfId="405" priority="230"/>
    <cfRule type="duplicateValues" dxfId="404" priority="231"/>
  </conditionalFormatting>
  <conditionalFormatting sqref="B63:B74">
    <cfRule type="duplicateValues" dxfId="403" priority="227"/>
    <cfRule type="duplicateValues" dxfId="402" priority="228"/>
  </conditionalFormatting>
  <conditionalFormatting sqref="B63:B74">
    <cfRule type="duplicateValues" dxfId="401" priority="224"/>
    <cfRule type="duplicateValues" dxfId="400" priority="225"/>
    <cfRule type="duplicateValues" dxfId="399" priority="226"/>
  </conditionalFormatting>
  <conditionalFormatting sqref="B63:B74">
    <cfRule type="duplicateValues" dxfId="398" priority="223"/>
  </conditionalFormatting>
  <conditionalFormatting sqref="B63:B74">
    <cfRule type="duplicateValues" dxfId="397" priority="220"/>
    <cfRule type="duplicateValues" dxfId="396" priority="221"/>
    <cfRule type="duplicateValues" dxfId="395" priority="222"/>
  </conditionalFormatting>
  <conditionalFormatting sqref="B63:B74">
    <cfRule type="duplicateValues" dxfId="394" priority="218"/>
    <cfRule type="duplicateValues" dxfId="393" priority="219"/>
  </conditionalFormatting>
  <conditionalFormatting sqref="E63:E74">
    <cfRule type="duplicateValues" dxfId="392" priority="217"/>
  </conditionalFormatting>
  <conditionalFormatting sqref="E63:E74">
    <cfRule type="duplicateValues" dxfId="391" priority="215"/>
    <cfRule type="duplicateValues" dxfId="390" priority="216"/>
  </conditionalFormatting>
  <conditionalFormatting sqref="E63:E74">
    <cfRule type="duplicateValues" dxfId="389" priority="209"/>
    <cfRule type="duplicateValues" dxfId="388" priority="210"/>
    <cfRule type="duplicateValues" dxfId="387" priority="211"/>
    <cfRule type="duplicateValues" dxfId="386" priority="212"/>
    <cfRule type="duplicateValues" dxfId="385" priority="213"/>
    <cfRule type="duplicateValues" dxfId="384" priority="214"/>
  </conditionalFormatting>
  <conditionalFormatting sqref="E63:E74">
    <cfRule type="duplicateValues" dxfId="383" priority="208"/>
  </conditionalFormatting>
  <conditionalFormatting sqref="E81:E83">
    <cfRule type="duplicateValues" dxfId="382" priority="138"/>
    <cfRule type="duplicateValues" dxfId="381" priority="139"/>
  </conditionalFormatting>
  <conditionalFormatting sqref="E84:E85">
    <cfRule type="duplicateValues" dxfId="380" priority="140"/>
  </conditionalFormatting>
  <conditionalFormatting sqref="E84:E85">
    <cfRule type="duplicateValues" dxfId="379" priority="141"/>
    <cfRule type="duplicateValues" dxfId="378" priority="142"/>
  </conditionalFormatting>
  <conditionalFormatting sqref="E84:E85">
    <cfRule type="duplicateValues" dxfId="377" priority="143"/>
    <cfRule type="duplicateValues" dxfId="376" priority="144"/>
    <cfRule type="duplicateValues" dxfId="375" priority="145"/>
    <cfRule type="duplicateValues" dxfId="374" priority="146"/>
    <cfRule type="duplicateValues" dxfId="373" priority="147"/>
    <cfRule type="duplicateValues" dxfId="372" priority="148"/>
  </conditionalFormatting>
  <conditionalFormatting sqref="E81:E85">
    <cfRule type="duplicateValues" dxfId="371" priority="149"/>
  </conditionalFormatting>
  <conditionalFormatting sqref="E81:E85">
    <cfRule type="duplicateValues" dxfId="370" priority="150"/>
  </conditionalFormatting>
  <conditionalFormatting sqref="E81:E83">
    <cfRule type="duplicateValues" dxfId="369" priority="151"/>
  </conditionalFormatting>
  <conditionalFormatting sqref="E81:E83">
    <cfRule type="duplicateValues" dxfId="368" priority="152"/>
  </conditionalFormatting>
  <conditionalFormatting sqref="E81:E83">
    <cfRule type="duplicateValues" dxfId="367" priority="153"/>
    <cfRule type="duplicateValues" dxfId="366" priority="154"/>
  </conditionalFormatting>
  <conditionalFormatting sqref="E81:E83">
    <cfRule type="duplicateValues" dxfId="365" priority="155"/>
    <cfRule type="duplicateValues" dxfId="364" priority="156"/>
    <cfRule type="duplicateValues" dxfId="363" priority="157"/>
    <cfRule type="duplicateValues" dxfId="362" priority="158"/>
    <cfRule type="duplicateValues" dxfId="361" priority="159"/>
    <cfRule type="duplicateValues" dxfId="360" priority="160"/>
  </conditionalFormatting>
  <conditionalFormatting sqref="E81:E83">
    <cfRule type="duplicateValues" dxfId="359" priority="161"/>
  </conditionalFormatting>
  <conditionalFormatting sqref="E81:E83">
    <cfRule type="duplicateValues" dxfId="358" priority="162"/>
  </conditionalFormatting>
  <conditionalFormatting sqref="E86">
    <cfRule type="duplicateValues" dxfId="357" priority="163"/>
  </conditionalFormatting>
  <conditionalFormatting sqref="E86">
    <cfRule type="duplicateValues" dxfId="356" priority="164"/>
    <cfRule type="duplicateValues" dxfId="355" priority="165"/>
  </conditionalFormatting>
  <conditionalFormatting sqref="E86">
    <cfRule type="duplicateValues" dxfId="354" priority="166"/>
    <cfRule type="duplicateValues" dxfId="353" priority="167"/>
    <cfRule type="duplicateValues" dxfId="352" priority="168"/>
    <cfRule type="duplicateValues" dxfId="351" priority="169"/>
    <cfRule type="duplicateValues" dxfId="350" priority="170"/>
    <cfRule type="duplicateValues" dxfId="349" priority="171"/>
  </conditionalFormatting>
  <conditionalFormatting sqref="E128:E1048576 E1:E88">
    <cfRule type="duplicateValues" dxfId="348" priority="108"/>
  </conditionalFormatting>
  <conditionalFormatting sqref="B75:B80">
    <cfRule type="duplicateValues" dxfId="347" priority="325047"/>
  </conditionalFormatting>
  <conditionalFormatting sqref="B75:B80">
    <cfRule type="duplicateValues" dxfId="346" priority="325049"/>
    <cfRule type="duplicateValues" dxfId="345" priority="325050"/>
    <cfRule type="duplicateValues" dxfId="344" priority="325051"/>
  </conditionalFormatting>
  <conditionalFormatting sqref="B75:B80">
    <cfRule type="duplicateValues" dxfId="343" priority="325055"/>
    <cfRule type="duplicateValues" dxfId="342" priority="325056"/>
  </conditionalFormatting>
  <conditionalFormatting sqref="E75:E80">
    <cfRule type="duplicateValues" dxfId="341" priority="325059"/>
  </conditionalFormatting>
  <conditionalFormatting sqref="E75:E80">
    <cfRule type="duplicateValues" dxfId="340" priority="325061"/>
    <cfRule type="duplicateValues" dxfId="339" priority="325062"/>
  </conditionalFormatting>
  <conditionalFormatting sqref="E75:E80">
    <cfRule type="duplicateValues" dxfId="338" priority="325065"/>
    <cfRule type="duplicateValues" dxfId="337" priority="325066"/>
    <cfRule type="duplicateValues" dxfId="336" priority="325067"/>
    <cfRule type="duplicateValues" dxfId="335" priority="325068"/>
    <cfRule type="duplicateValues" dxfId="334" priority="325069"/>
    <cfRule type="duplicateValues" dxfId="333" priority="325070"/>
  </conditionalFormatting>
  <conditionalFormatting sqref="E128:E1048576 E1:E115">
    <cfRule type="duplicateValues" dxfId="332" priority="72"/>
  </conditionalFormatting>
  <conditionalFormatting sqref="B5:B29">
    <cfRule type="duplicateValues" dxfId="331" priority="325288"/>
  </conditionalFormatting>
  <conditionalFormatting sqref="B5:B29">
    <cfRule type="duplicateValues" dxfId="330" priority="325290"/>
    <cfRule type="duplicateValues" dxfId="329" priority="325291"/>
    <cfRule type="duplicateValues" dxfId="328" priority="325292"/>
  </conditionalFormatting>
  <conditionalFormatting sqref="B5:B29">
    <cfRule type="duplicateValues" dxfId="327" priority="325296"/>
    <cfRule type="duplicateValues" dxfId="326" priority="325297"/>
  </conditionalFormatting>
  <conditionalFormatting sqref="E5:E29">
    <cfRule type="duplicateValues" dxfId="325" priority="325300"/>
    <cfRule type="duplicateValues" dxfId="324" priority="325301"/>
  </conditionalFormatting>
  <conditionalFormatting sqref="E5:E29">
    <cfRule type="duplicateValues" dxfId="323" priority="325304"/>
  </conditionalFormatting>
  <conditionalFormatting sqref="E5:E29">
    <cfRule type="duplicateValues" dxfId="322" priority="325306"/>
    <cfRule type="duplicateValues" dxfId="321" priority="325307"/>
    <cfRule type="duplicateValues" dxfId="320" priority="325308"/>
  </conditionalFormatting>
  <conditionalFormatting sqref="E81:E88">
    <cfRule type="duplicateValues" dxfId="319" priority="325360"/>
  </conditionalFormatting>
  <conditionalFormatting sqref="E87:E88">
    <cfRule type="duplicateValues" dxfId="318" priority="325361"/>
  </conditionalFormatting>
  <conditionalFormatting sqref="E87:E88">
    <cfRule type="duplicateValues" dxfId="317" priority="325362"/>
    <cfRule type="duplicateValues" dxfId="316" priority="325363"/>
  </conditionalFormatting>
  <conditionalFormatting sqref="E87:E88">
    <cfRule type="duplicateValues" dxfId="315" priority="325364"/>
    <cfRule type="duplicateValues" dxfId="314" priority="325365"/>
    <cfRule type="duplicateValues" dxfId="313" priority="325366"/>
    <cfRule type="duplicateValues" dxfId="312" priority="325367"/>
    <cfRule type="duplicateValues" dxfId="311" priority="325368"/>
    <cfRule type="duplicateValues" dxfId="310" priority="325369"/>
  </conditionalFormatting>
  <conditionalFormatting sqref="B81:B88">
    <cfRule type="duplicateValues" dxfId="309" priority="325370"/>
  </conditionalFormatting>
  <conditionalFormatting sqref="B81:B88">
    <cfRule type="duplicateValues" dxfId="308" priority="325373"/>
    <cfRule type="duplicateValues" dxfId="307" priority="325374"/>
    <cfRule type="duplicateValues" dxfId="306" priority="325375"/>
  </conditionalFormatting>
  <conditionalFormatting sqref="B81:B88">
    <cfRule type="duplicateValues" dxfId="305" priority="325376"/>
    <cfRule type="duplicateValues" dxfId="304" priority="325377"/>
  </conditionalFormatting>
  <conditionalFormatting sqref="E89:E115">
    <cfRule type="duplicateValues" dxfId="303" priority="325511"/>
  </conditionalFormatting>
  <conditionalFormatting sqref="B89:B115">
    <cfRule type="duplicateValues" dxfId="302" priority="325513"/>
  </conditionalFormatting>
  <conditionalFormatting sqref="B89:B115">
    <cfRule type="duplicateValues" dxfId="301" priority="325515"/>
    <cfRule type="duplicateValues" dxfId="300" priority="325516"/>
    <cfRule type="duplicateValues" dxfId="299" priority="325517"/>
  </conditionalFormatting>
  <conditionalFormatting sqref="B89:B115">
    <cfRule type="duplicateValues" dxfId="298" priority="325521"/>
    <cfRule type="duplicateValues" dxfId="297" priority="325522"/>
  </conditionalFormatting>
  <conditionalFormatting sqref="E89:E115">
    <cfRule type="duplicateValues" dxfId="296" priority="325525"/>
    <cfRule type="duplicateValues" dxfId="295" priority="325526"/>
  </conditionalFormatting>
  <conditionalFormatting sqref="E89:E115">
    <cfRule type="duplicateValues" dxfId="294" priority="325529"/>
    <cfRule type="duplicateValues" dxfId="293" priority="325530"/>
    <cfRule type="duplicateValues" dxfId="292" priority="325531"/>
    <cfRule type="duplicateValues" dxfId="291" priority="325532"/>
    <cfRule type="duplicateValues" dxfId="290" priority="325533"/>
    <cfRule type="duplicateValues" dxfId="289" priority="325534"/>
  </conditionalFormatting>
  <conditionalFormatting sqref="E1:E119 E128:E1048576">
    <cfRule type="duplicateValues" dxfId="288" priority="55"/>
  </conditionalFormatting>
  <conditionalFormatting sqref="B116:B119">
    <cfRule type="duplicateValues" dxfId="287" priority="325670"/>
  </conditionalFormatting>
  <conditionalFormatting sqref="B116:B119">
    <cfRule type="duplicateValues" dxfId="286" priority="325671"/>
    <cfRule type="duplicateValues" dxfId="285" priority="325672"/>
    <cfRule type="duplicateValues" dxfId="284" priority="325673"/>
  </conditionalFormatting>
  <conditionalFormatting sqref="B116:B119">
    <cfRule type="duplicateValues" dxfId="283" priority="325674"/>
    <cfRule type="duplicateValues" dxfId="282" priority="325675"/>
  </conditionalFormatting>
  <conditionalFormatting sqref="E116:E119">
    <cfRule type="duplicateValues" dxfId="281" priority="325676"/>
  </conditionalFormatting>
  <conditionalFormatting sqref="E116:E119">
    <cfRule type="duplicateValues" dxfId="280" priority="325677"/>
    <cfRule type="duplicateValues" dxfId="279" priority="325678"/>
  </conditionalFormatting>
  <conditionalFormatting sqref="E116:E119">
    <cfRule type="duplicateValues" dxfId="278" priority="325679"/>
    <cfRule type="duplicateValues" dxfId="277" priority="325680"/>
    <cfRule type="duplicateValues" dxfId="276" priority="325681"/>
    <cfRule type="duplicateValues" dxfId="275" priority="325682"/>
    <cfRule type="duplicateValues" dxfId="274" priority="325683"/>
    <cfRule type="duplicateValues" dxfId="273" priority="325684"/>
  </conditionalFormatting>
  <conditionalFormatting sqref="E120:E121">
    <cfRule type="duplicateValues" dxfId="272" priority="21"/>
    <cfRule type="duplicateValues" dxfId="271" priority="22"/>
  </conditionalFormatting>
  <conditionalFormatting sqref="E120:E122">
    <cfRule type="duplicateValues" dxfId="270" priority="23"/>
  </conditionalFormatting>
  <conditionalFormatting sqref="E120:E122">
    <cfRule type="duplicateValues" dxfId="269" priority="24"/>
  </conditionalFormatting>
  <conditionalFormatting sqref="E120:E121">
    <cfRule type="duplicateValues" dxfId="268" priority="25"/>
  </conditionalFormatting>
  <conditionalFormatting sqref="E120:E121">
    <cfRule type="duplicateValues" dxfId="267" priority="26"/>
  </conditionalFormatting>
  <conditionalFormatting sqref="E120:E121">
    <cfRule type="duplicateValues" dxfId="266" priority="27"/>
  </conditionalFormatting>
  <conditionalFormatting sqref="E120:E127">
    <cfRule type="duplicateValues" dxfId="265" priority="20"/>
  </conditionalFormatting>
  <conditionalFormatting sqref="E120:E121">
    <cfRule type="duplicateValues" dxfId="264" priority="28"/>
  </conditionalFormatting>
  <conditionalFormatting sqref="E120:E121">
    <cfRule type="duplicateValues" dxfId="263" priority="29"/>
    <cfRule type="duplicateValues" dxfId="262" priority="30"/>
  </conditionalFormatting>
  <conditionalFormatting sqref="E120:E121">
    <cfRule type="duplicateValues" dxfId="261" priority="31"/>
    <cfRule type="duplicateValues" dxfId="260" priority="32"/>
    <cfRule type="duplicateValues" dxfId="259" priority="33"/>
    <cfRule type="duplicateValues" dxfId="258" priority="34"/>
    <cfRule type="duplicateValues" dxfId="257" priority="35"/>
    <cfRule type="duplicateValues" dxfId="256" priority="36"/>
  </conditionalFormatting>
  <conditionalFormatting sqref="E122">
    <cfRule type="duplicateValues" dxfId="255" priority="37"/>
  </conditionalFormatting>
  <conditionalFormatting sqref="E122">
    <cfRule type="duplicateValues" dxfId="254" priority="38"/>
    <cfRule type="duplicateValues" dxfId="253" priority="39"/>
  </conditionalFormatting>
  <conditionalFormatting sqref="E122">
    <cfRule type="duplicateValues" dxfId="252" priority="40"/>
    <cfRule type="duplicateValues" dxfId="251" priority="41"/>
    <cfRule type="duplicateValues" dxfId="250" priority="42"/>
    <cfRule type="duplicateValues" dxfId="249" priority="43"/>
    <cfRule type="duplicateValues" dxfId="248" priority="44"/>
    <cfRule type="duplicateValues" dxfId="247" priority="45"/>
  </conditionalFormatting>
  <conditionalFormatting sqref="E123:E127">
    <cfRule type="duplicateValues" dxfId="246" priority="46"/>
  </conditionalFormatting>
  <conditionalFormatting sqref="E123:E127">
    <cfRule type="duplicateValues" dxfId="245" priority="47"/>
    <cfRule type="duplicateValues" dxfId="244" priority="48"/>
  </conditionalFormatting>
  <conditionalFormatting sqref="E123:E127">
    <cfRule type="duplicateValues" dxfId="243" priority="49"/>
    <cfRule type="duplicateValues" dxfId="242" priority="50"/>
    <cfRule type="duplicateValues" dxfId="241" priority="51"/>
    <cfRule type="duplicateValues" dxfId="240" priority="52"/>
    <cfRule type="duplicateValues" dxfId="239" priority="53"/>
    <cfRule type="duplicateValues" dxfId="238" priority="54"/>
  </conditionalFormatting>
  <conditionalFormatting sqref="B120:B127">
    <cfRule type="duplicateValues" dxfId="237" priority="6"/>
  </conditionalFormatting>
  <conditionalFormatting sqref="B120:B127">
    <cfRule type="duplicateValues" dxfId="236" priority="3"/>
    <cfRule type="duplicateValues" dxfId="235" priority="4"/>
    <cfRule type="duplicateValues" dxfId="234" priority="5"/>
  </conditionalFormatting>
  <conditionalFormatting sqref="B120:B127">
    <cfRule type="duplicateValues" dxfId="233" priority="1"/>
    <cfRule type="duplicateValues" dxfId="23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25" zoomScale="80" zoomScaleNormal="80" workbookViewId="0">
      <selection activeCell="F21" sqref="F21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49.5703125" style="87" bestFit="1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2556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2557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ESTE</v>
      </c>
      <c r="B10" s="100">
        <v>158</v>
      </c>
      <c r="C10" s="100" t="str">
        <f>VLOOKUP(B10,'[1]LISTADO ATM'!$A$2:$B$816,2,0)</f>
        <v xml:space="preserve">ATM Oficina Romana Norte </v>
      </c>
      <c r="D10" s="101" t="s">
        <v>2485</v>
      </c>
      <c r="E10" s="77">
        <v>335768630</v>
      </c>
    </row>
    <row r="11" spans="1:5" ht="18" x14ac:dyDescent="0.25">
      <c r="A11" s="100" t="str">
        <f>VLOOKUP(B11,'[1]LISTADO ATM'!$A$2:$C$817,3,0)</f>
        <v>NORTE</v>
      </c>
      <c r="B11" s="100">
        <v>599</v>
      </c>
      <c r="C11" s="100" t="str">
        <f>VLOOKUP(B11,'[1]LISTADO ATM'!$A$2:$B$816,2,0)</f>
        <v xml:space="preserve">ATM Oficina Plaza Internacional (Santiago) </v>
      </c>
      <c r="D11" s="101" t="s">
        <v>2485</v>
      </c>
      <c r="E11" s="77">
        <v>335766467</v>
      </c>
    </row>
    <row r="12" spans="1:5" ht="18" x14ac:dyDescent="0.25">
      <c r="A12" s="100" t="str">
        <f>VLOOKUP(B12,'[2]LISTADO ATM'!$A$2:$C$917,3,0)</f>
        <v>NORTE</v>
      </c>
      <c r="B12" s="100">
        <v>497</v>
      </c>
      <c r="C12" s="100" t="str">
        <f>VLOOKUP(B12,'[3]LISTADO ATM'!$A$2:$B$916,2,0)</f>
        <v xml:space="preserve">ATM Oficina El Portal II (Santiago) </v>
      </c>
      <c r="D12" s="101" t="s">
        <v>2485</v>
      </c>
      <c r="E12" s="77">
        <v>335766439</v>
      </c>
    </row>
    <row r="13" spans="1:5" ht="18" x14ac:dyDescent="0.25">
      <c r="A13" s="100" t="str">
        <f>VLOOKUP(B13,'[2]LISTADO ATM'!$A$2:$C$917,3,0)</f>
        <v>NORTE</v>
      </c>
      <c r="B13" s="100">
        <v>136</v>
      </c>
      <c r="C13" s="100" t="str">
        <f>VLOOKUP(B13,'[3]LISTADO ATM'!$A$2:$B$916,2,0)</f>
        <v>ATM S/M Xtra (Santiago)</v>
      </c>
      <c r="D13" s="101" t="s">
        <v>2485</v>
      </c>
      <c r="E13" s="77">
        <v>335768243</v>
      </c>
    </row>
    <row r="14" spans="1:5" ht="18" x14ac:dyDescent="0.25">
      <c r="A14" s="100" t="str">
        <f>VLOOKUP(B14,'[2]LISTADO ATM'!$A$2:$C$917,3,0)</f>
        <v>NORTE</v>
      </c>
      <c r="B14" s="100">
        <v>752</v>
      </c>
      <c r="C14" s="100" t="str">
        <f>VLOOKUP(B14,'[3]LISTADO ATM'!$A$2:$B$916,2,0)</f>
        <v xml:space="preserve">ATM UNP Las Carolinas (La Vega) </v>
      </c>
      <c r="D14" s="101" t="s">
        <v>2485</v>
      </c>
      <c r="E14" s="77">
        <v>335768232</v>
      </c>
    </row>
    <row r="15" spans="1:5" ht="18" x14ac:dyDescent="0.25">
      <c r="A15" s="100" t="str">
        <f>VLOOKUP(B15,'[2]LISTADO ATM'!$A$2:$C$917,3,0)</f>
        <v>DISTRITO NACIONAL</v>
      </c>
      <c r="B15" s="100">
        <v>577</v>
      </c>
      <c r="C15" s="100" t="str">
        <f>VLOOKUP(B15,'[3]LISTADO ATM'!$A$2:$B$916,2,0)</f>
        <v xml:space="preserve">ATM Olé Ave. Duarte </v>
      </c>
      <c r="D15" s="101" t="s">
        <v>2485</v>
      </c>
      <c r="E15" s="77">
        <v>335768255</v>
      </c>
    </row>
    <row r="16" spans="1:5" ht="18" x14ac:dyDescent="0.25">
      <c r="A16" s="100" t="str">
        <f>VLOOKUP(B16,'[2]LISTADO ATM'!$A$2:$C$917,3,0)</f>
        <v>DISTRITO NACIONAL</v>
      </c>
      <c r="B16" s="100">
        <v>246</v>
      </c>
      <c r="C16" s="100" t="str">
        <f>VLOOKUP(B16,'[3]LISTADO ATM'!$A$2:$B$916,2,0)</f>
        <v xml:space="preserve">ATM Oficina Torre BR (Lobby) </v>
      </c>
      <c r="D16" s="101" t="s">
        <v>2485</v>
      </c>
      <c r="E16" s="77">
        <v>335768546</v>
      </c>
    </row>
    <row r="17" spans="1:5" ht="18" x14ac:dyDescent="0.25">
      <c r="A17" s="100" t="str">
        <f>VLOOKUP(B17,'[2]LISTADO ATM'!$A$2:$C$917,3,0)</f>
        <v>DISTRITO NACIONAL</v>
      </c>
      <c r="B17" s="100">
        <v>525</v>
      </c>
      <c r="C17" s="100" t="str">
        <f>VLOOKUP(B17,'[3]LISTADO ATM'!$A$2:$B$916,2,0)</f>
        <v>ATM S/M Bravo Las Americas</v>
      </c>
      <c r="D17" s="101" t="s">
        <v>2485</v>
      </c>
      <c r="E17" s="77">
        <v>335767501</v>
      </c>
    </row>
    <row r="18" spans="1:5" ht="18" x14ac:dyDescent="0.25">
      <c r="A18" s="100" t="str">
        <f>VLOOKUP(B18,'[2]LISTADO ATM'!$A$2:$C$917,3,0)</f>
        <v>DISTRITO NACIONAL</v>
      </c>
      <c r="B18" s="100">
        <v>565</v>
      </c>
      <c r="C18" s="100" t="str">
        <f>VLOOKUP(B18,'[3]LISTADO ATM'!$A$2:$B$916,2,0)</f>
        <v xml:space="preserve">ATM S/M La Cadena Núñez de Cáceres </v>
      </c>
      <c r="D18" s="101" t="s">
        <v>2485</v>
      </c>
      <c r="E18" s="77">
        <v>335767754</v>
      </c>
    </row>
    <row r="19" spans="1:5" ht="18" x14ac:dyDescent="0.25">
      <c r="A19" s="100" t="str">
        <f>VLOOKUP(B19,'[2]LISTADO ATM'!$A$2:$C$917,3,0)</f>
        <v>DISTRITO NACIONAL</v>
      </c>
      <c r="B19" s="100">
        <v>755</v>
      </c>
      <c r="C19" s="100" t="str">
        <f>VLOOKUP(B19,'[3]LISTADO ATM'!$A$2:$B$916,2,0)</f>
        <v xml:space="preserve">ATM Oficina Galería del Este (Plaza) </v>
      </c>
      <c r="D19" s="101" t="s">
        <v>2485</v>
      </c>
      <c r="E19" s="77">
        <v>335768239</v>
      </c>
    </row>
    <row r="20" spans="1:5" ht="18" x14ac:dyDescent="0.25">
      <c r="A20" s="100" t="str">
        <f>VLOOKUP(B20,'[2]LISTADO ATM'!$A$2:$C$917,3,0)</f>
        <v>SUR</v>
      </c>
      <c r="B20" s="100">
        <v>249</v>
      </c>
      <c r="C20" s="100" t="str">
        <f>VLOOKUP(B20,'[3]LISTADO ATM'!$A$2:$B$916,2,0)</f>
        <v xml:space="preserve">ATM Banco Agrícola Neiba </v>
      </c>
      <c r="D20" s="101" t="s">
        <v>2485</v>
      </c>
      <c r="E20" s="77">
        <v>335768360</v>
      </c>
    </row>
    <row r="21" spans="1:5" ht="18" x14ac:dyDescent="0.25">
      <c r="A21" s="100" t="str">
        <f>VLOOKUP(B21,'[2]LISTADO ATM'!$A$2:$C$917,3,0)</f>
        <v>ESTE</v>
      </c>
      <c r="B21" s="100">
        <v>824</v>
      </c>
      <c r="C21" s="100" t="str">
        <f>VLOOKUP(B21,'[3]LISTADO ATM'!$A$2:$B$916,2,0)</f>
        <v xml:space="preserve">ATM Multiplaza (Higuey) </v>
      </c>
      <c r="D21" s="101" t="s">
        <v>2485</v>
      </c>
      <c r="E21" s="77">
        <v>335768363</v>
      </c>
    </row>
    <row r="22" spans="1:5" ht="18" x14ac:dyDescent="0.25">
      <c r="A22" s="100" t="str">
        <f>VLOOKUP(B22,'[2]LISTADO ATM'!$A$2:$C$917,3,0)</f>
        <v>DISTRITO NACIONAL</v>
      </c>
      <c r="B22" s="100">
        <v>887</v>
      </c>
      <c r="C22" s="100" t="str">
        <f>VLOOKUP(B22,'[3]LISTADO ATM'!$A$2:$B$916,2,0)</f>
        <v>ATM S/M Bravo Los Proceres</v>
      </c>
      <c r="D22" s="101" t="s">
        <v>2485</v>
      </c>
      <c r="E22" s="77">
        <v>335768468</v>
      </c>
    </row>
    <row r="23" spans="1:5" ht="18" x14ac:dyDescent="0.25">
      <c r="A23" s="100" t="str">
        <f>VLOOKUP(B23,'[2]LISTADO ATM'!$A$2:$C$917,3,0)</f>
        <v>DISTRITO NACIONAL</v>
      </c>
      <c r="B23" s="100">
        <v>32</v>
      </c>
      <c r="C23" s="100" t="str">
        <f>VLOOKUP(B23,'[3]LISTADO ATM'!$A$2:$B$916,2,0)</f>
        <v xml:space="preserve">ATM Oficina San Martín II </v>
      </c>
      <c r="D23" s="101" t="s">
        <v>2485</v>
      </c>
      <c r="E23" s="77">
        <v>335768572</v>
      </c>
    </row>
    <row r="24" spans="1:5" ht="18" x14ac:dyDescent="0.25">
      <c r="A24" s="100" t="str">
        <f>VLOOKUP(B24,'[2]LISTADO ATM'!$A$2:$C$917,3,0)</f>
        <v>ESTE</v>
      </c>
      <c r="B24" s="100">
        <v>121</v>
      </c>
      <c r="C24" s="100" t="str">
        <f>VLOOKUP(B24,'[3]LISTADO ATM'!$A$2:$B$916,2,0)</f>
        <v xml:space="preserve">ATM Oficina Bayaguana </v>
      </c>
      <c r="D24" s="101" t="s">
        <v>2485</v>
      </c>
      <c r="E24" s="77">
        <v>335768726</v>
      </c>
    </row>
    <row r="25" spans="1:5" ht="18" x14ac:dyDescent="0.25">
      <c r="A25" s="100" t="str">
        <f>VLOOKUP(B25,'[2]LISTADO ATM'!$A$2:$C$917,3,0)</f>
        <v>DISTRITO NACIONAL</v>
      </c>
      <c r="B25" s="100">
        <v>590</v>
      </c>
      <c r="C25" s="100" t="str">
        <f>VLOOKUP(B25,'[3]LISTADO ATM'!$A$2:$B$916,2,0)</f>
        <v xml:space="preserve">ATM Olé Aut. Las Américas </v>
      </c>
      <c r="D25" s="101" t="s">
        <v>2485</v>
      </c>
      <c r="E25" s="77">
        <v>335768934</v>
      </c>
    </row>
    <row r="26" spans="1:5" ht="18" x14ac:dyDescent="0.25">
      <c r="A26" s="100" t="str">
        <f>VLOOKUP(B26,'[2]LISTADO ATM'!$A$2:$C$917,3,0)</f>
        <v>NORTE</v>
      </c>
      <c r="B26" s="100">
        <v>501</v>
      </c>
      <c r="C26" s="100" t="str">
        <f>VLOOKUP(B26,'[3]LISTADO ATM'!$A$2:$B$916,2,0)</f>
        <v xml:space="preserve">ATM UNP La Canela </v>
      </c>
      <c r="D26" s="101" t="s">
        <v>2485</v>
      </c>
      <c r="E26" s="77">
        <v>335767410</v>
      </c>
    </row>
    <row r="27" spans="1:5" ht="18" x14ac:dyDescent="0.25">
      <c r="A27" s="100" t="str">
        <f>VLOOKUP(B27,'[2]LISTADO ATM'!$A$2:$C$917,3,0)</f>
        <v>DISTRITO NACIONAL</v>
      </c>
      <c r="B27" s="100">
        <v>655</v>
      </c>
      <c r="C27" s="100" t="str">
        <f>VLOOKUP(B27,'[3]LISTADO ATM'!$A$2:$B$916,2,0)</f>
        <v>ATM Farmacia Sandra</v>
      </c>
      <c r="D27" s="101" t="s">
        <v>2485</v>
      </c>
      <c r="E27" s="77">
        <v>335768364</v>
      </c>
    </row>
    <row r="28" spans="1:5" ht="18" x14ac:dyDescent="0.25">
      <c r="A28" s="100" t="str">
        <f>VLOOKUP(B28,'[2]LISTADO ATM'!$A$2:$C$917,3,0)</f>
        <v>DISTRITO NACIONAL</v>
      </c>
      <c r="B28" s="100">
        <v>13</v>
      </c>
      <c r="C28" s="100" t="str">
        <f>VLOOKUP(B28,'[3]LISTADO ATM'!$A$2:$B$916,2,0)</f>
        <v xml:space="preserve">ATM CDEEE </v>
      </c>
      <c r="D28" s="101" t="s">
        <v>2485</v>
      </c>
      <c r="E28" s="77">
        <v>335768845</v>
      </c>
    </row>
    <row r="29" spans="1:5" ht="18" x14ac:dyDescent="0.25">
      <c r="A29" s="100" t="e">
        <f>VLOOKUP(B29,'[2]LISTADO ATM'!$A$2:$C$917,3,0)</f>
        <v>#N/A</v>
      </c>
      <c r="B29" s="100"/>
      <c r="C29" s="100" t="e">
        <f>VLOOKUP(B29,'[3]LISTADO ATM'!$A$2:$B$916,2,0)</f>
        <v>#N/A</v>
      </c>
      <c r="D29" s="101" t="s">
        <v>2485</v>
      </c>
      <c r="E29" s="77"/>
    </row>
    <row r="30" spans="1:5" ht="18" x14ac:dyDescent="0.25">
      <c r="A30" s="100" t="e">
        <f>VLOOKUP(B30,'[2]LISTADO ATM'!$A$2:$C$917,3,0)</f>
        <v>#N/A</v>
      </c>
      <c r="B30" s="100"/>
      <c r="C30" s="100" t="e">
        <f>VLOOKUP(B30,'[3]LISTADO ATM'!$A$2:$B$916,2,0)</f>
        <v>#N/A</v>
      </c>
      <c r="D30" s="101" t="s">
        <v>2485</v>
      </c>
      <c r="E30" s="77"/>
    </row>
    <row r="31" spans="1:5" ht="18" x14ac:dyDescent="0.25">
      <c r="A31" s="100" t="e">
        <f>VLOOKUP(B31,'[2]LISTADO ATM'!$A$2:$C$917,3,0)</f>
        <v>#N/A</v>
      </c>
      <c r="B31" s="100"/>
      <c r="C31" s="100" t="e">
        <f>VLOOKUP(B31,'[3]LISTADO ATM'!$A$2:$B$916,2,0)</f>
        <v>#N/A</v>
      </c>
      <c r="D31" s="101" t="s">
        <v>2485</v>
      </c>
      <c r="E31" s="77"/>
    </row>
    <row r="32" spans="1:5" ht="18" x14ac:dyDescent="0.25">
      <c r="A32" s="100" t="e">
        <f>VLOOKUP(B32,'[2]LISTADO ATM'!$A$2:$C$917,3,0)</f>
        <v>#N/A</v>
      </c>
      <c r="B32" s="100"/>
      <c r="C32" s="100" t="e">
        <f>VLOOKUP(B32,'[3]LISTADO ATM'!$A$2:$B$916,2,0)</f>
        <v>#N/A</v>
      </c>
      <c r="D32" s="101" t="s">
        <v>2485</v>
      </c>
      <c r="E32" s="77"/>
    </row>
    <row r="33" spans="1:5" ht="18.75" thickBot="1" x14ac:dyDescent="0.3">
      <c r="A33" s="96" t="s">
        <v>2428</v>
      </c>
      <c r="B33" s="110">
        <f>COUNT(B10:B32)</f>
        <v>19</v>
      </c>
      <c r="C33" s="135"/>
      <c r="D33" s="136"/>
      <c r="E33" s="137"/>
    </row>
    <row r="34" spans="1:5" ht="15.75" thickBot="1" x14ac:dyDescent="0.3">
      <c r="B34" s="111"/>
    </row>
    <row r="35" spans="1:5" ht="18.75" thickBot="1" x14ac:dyDescent="0.3">
      <c r="A35" s="132" t="s">
        <v>2430</v>
      </c>
      <c r="B35" s="133"/>
      <c r="C35" s="133"/>
      <c r="D35" s="133"/>
      <c r="E35" s="134"/>
    </row>
    <row r="36" spans="1:5" ht="18" x14ac:dyDescent="0.25">
      <c r="A36" s="92" t="s">
        <v>15</v>
      </c>
      <c r="B36" s="92" t="s">
        <v>2426</v>
      </c>
      <c r="C36" s="93" t="s">
        <v>46</v>
      </c>
      <c r="D36" s="93" t="s">
        <v>2433</v>
      </c>
      <c r="E36" s="93" t="s">
        <v>2427</v>
      </c>
    </row>
    <row r="37" spans="1:5" ht="18" x14ac:dyDescent="0.25">
      <c r="A37" s="100" t="str">
        <f>VLOOKUP(B37,'[1]LISTADO ATM'!$A$2:$C$817,3,0)</f>
        <v>DISTRITO NACIONAL</v>
      </c>
      <c r="B37" s="100">
        <v>377</v>
      </c>
      <c r="C37" s="100" t="str">
        <f>VLOOKUP(B37,'[3]LISTADO ATM'!$A$2:$B$916,2,0)</f>
        <v>ATM Estación del Metro Eduardo Brito</v>
      </c>
      <c r="D37" s="102" t="s">
        <v>2455</v>
      </c>
      <c r="E37" s="77">
        <v>335765374</v>
      </c>
    </row>
    <row r="38" spans="1:5" ht="18" x14ac:dyDescent="0.25">
      <c r="A38" s="100" t="str">
        <f>VLOOKUP(B38,'[1]LISTADO ATM'!$A$2:$C$817,3,0)</f>
        <v>DISTRITO NACIONAL</v>
      </c>
      <c r="B38" s="100">
        <v>234</v>
      </c>
      <c r="C38" s="100" t="str">
        <f>VLOOKUP(B38,'[3]LISTADO ATM'!$A$2:$B$916,2,0)</f>
        <v xml:space="preserve">ATM Oficina Boca Chica I </v>
      </c>
      <c r="D38" s="117" t="s">
        <v>2455</v>
      </c>
      <c r="E38" s="77">
        <v>335768344</v>
      </c>
    </row>
    <row r="39" spans="1:5" ht="18" x14ac:dyDescent="0.25">
      <c r="A39" s="100" t="str">
        <f>VLOOKUP(B39,'[1]LISTADO ATM'!$A$2:$C$817,3,0)</f>
        <v>DISTRITO NACIONAL</v>
      </c>
      <c r="B39" s="100">
        <v>390</v>
      </c>
      <c r="C39" s="100" t="str">
        <f>VLOOKUP(B39,'[3]LISTADO ATM'!$A$2:$B$916,2,0)</f>
        <v xml:space="preserve">ATM Oficina Boca Chica II </v>
      </c>
      <c r="D39" s="117" t="s">
        <v>2455</v>
      </c>
      <c r="E39" s="77">
        <v>335768607</v>
      </c>
    </row>
    <row r="40" spans="1:5" ht="18" x14ac:dyDescent="0.25">
      <c r="A40" s="100" t="str">
        <f>VLOOKUP(B40,'[1]LISTADO ATM'!$A$2:$C$817,3,0)</f>
        <v>SUR</v>
      </c>
      <c r="B40" s="100">
        <v>403</v>
      </c>
      <c r="C40" s="100" t="str">
        <f>VLOOKUP(B40,'[3]LISTADO ATM'!$A$2:$B$916,2,0)</f>
        <v xml:space="preserve">ATM Oficina Vicente Noble </v>
      </c>
      <c r="D40" s="117" t="s">
        <v>2455</v>
      </c>
      <c r="E40" s="77">
        <v>335768717</v>
      </c>
    </row>
    <row r="41" spans="1:5" ht="18" x14ac:dyDescent="0.25">
      <c r="A41" s="100" t="str">
        <f>VLOOKUP(B41,'[1]LISTADO ATM'!$A$2:$C$817,3,0)</f>
        <v>DISTRITO NACIONAL</v>
      </c>
      <c r="B41" s="100">
        <v>735</v>
      </c>
      <c r="C41" s="100" t="str">
        <f>VLOOKUP(B41,'[3]LISTADO ATM'!$A$2:$B$916,2,0)</f>
        <v xml:space="preserve">ATM Oficina Independencia II  </v>
      </c>
      <c r="D41" s="117" t="s">
        <v>2455</v>
      </c>
      <c r="E41" s="77">
        <v>335768742</v>
      </c>
    </row>
    <row r="42" spans="1:5" ht="18" x14ac:dyDescent="0.25">
      <c r="A42" s="100" t="str">
        <f>VLOOKUP(B42,'[1]LISTADO ATM'!$A$2:$C$817,3,0)</f>
        <v>DISTRITO NACIONAL</v>
      </c>
      <c r="B42" s="100">
        <v>734</v>
      </c>
      <c r="C42" s="100" t="str">
        <f>VLOOKUP(B42,'[3]LISTADO ATM'!$A$2:$B$916,2,0)</f>
        <v xml:space="preserve">ATM Oficina Independencia I </v>
      </c>
      <c r="D42" s="117" t="s">
        <v>2455</v>
      </c>
      <c r="E42" s="77">
        <v>335768908</v>
      </c>
    </row>
    <row r="43" spans="1:5" ht="18" x14ac:dyDescent="0.25">
      <c r="A43" s="100" t="str">
        <f>VLOOKUP(B43,'[1]LISTADO ATM'!$A$2:$C$817,3,0)</f>
        <v>DISTRITO NACIONAL</v>
      </c>
      <c r="B43" s="100">
        <v>441</v>
      </c>
      <c r="C43" s="100" t="str">
        <f>VLOOKUP(B43,'[3]LISTADO ATM'!$A$2:$B$916,2,0)</f>
        <v>ATM Estacion de Servicio Romulo Betancour</v>
      </c>
      <c r="D43" s="117" t="s">
        <v>2455</v>
      </c>
      <c r="E43" s="77">
        <v>335768948</v>
      </c>
    </row>
    <row r="44" spans="1:5" ht="18" x14ac:dyDescent="0.25">
      <c r="A44" s="100" t="str">
        <f>VLOOKUP(B44,'[1]LISTADO ATM'!$A$2:$C$817,3,0)</f>
        <v>DISTRITO NACIONAL</v>
      </c>
      <c r="B44" s="100">
        <v>967</v>
      </c>
      <c r="C44" s="100" t="str">
        <f>VLOOKUP(B44,'[3]LISTADO ATM'!$A$2:$B$916,2,0)</f>
        <v xml:space="preserve">ATM UNP Hiper Olé Autopista Duarte </v>
      </c>
      <c r="D44" s="117" t="s">
        <v>2455</v>
      </c>
      <c r="E44" s="77">
        <v>335769126</v>
      </c>
    </row>
    <row r="45" spans="1:5" ht="18" x14ac:dyDescent="0.25">
      <c r="A45" s="100" t="str">
        <f>VLOOKUP(B45,'[1]LISTADO ATM'!$A$2:$C$817,3,0)</f>
        <v>DISTRITO NACIONAL</v>
      </c>
      <c r="B45" s="100">
        <v>812</v>
      </c>
      <c r="C45" s="100" t="str">
        <f>VLOOKUP(B45,'[3]LISTADO ATM'!$A$2:$B$916,2,0)</f>
        <v xml:space="preserve">ATM Canasta del Pueblo </v>
      </c>
      <c r="D45" s="117" t="s">
        <v>2455</v>
      </c>
      <c r="E45" s="77">
        <v>335769134</v>
      </c>
    </row>
    <row r="46" spans="1:5" ht="18" x14ac:dyDescent="0.25">
      <c r="A46" s="100" t="str">
        <f>VLOOKUP(B46,'[1]LISTADO ATM'!$A$2:$C$817,3,0)</f>
        <v>DISTRITO NACIONAL</v>
      </c>
      <c r="B46" s="100">
        <v>955</v>
      </c>
      <c r="C46" s="100" t="str">
        <f>VLOOKUP(B46,'[3]LISTADO ATM'!$A$2:$B$916,2,0)</f>
        <v xml:space="preserve">ATM Oficina Americana Independencia II </v>
      </c>
      <c r="D46" s="117" t="s">
        <v>2455</v>
      </c>
      <c r="E46" s="77">
        <v>335769149</v>
      </c>
    </row>
    <row r="47" spans="1:5" ht="18" x14ac:dyDescent="0.25">
      <c r="A47" s="100" t="e">
        <f>VLOOKUP(B47,'[1]LISTADO ATM'!$A$2:$C$817,3,0)</f>
        <v>#N/A</v>
      </c>
      <c r="B47" s="100"/>
      <c r="C47" s="100" t="e">
        <f>VLOOKUP(B47,'[3]LISTADO ATM'!$A$2:$B$916,2,0)</f>
        <v>#N/A</v>
      </c>
      <c r="D47" s="117" t="s">
        <v>2455</v>
      </c>
      <c r="E47" s="77"/>
    </row>
    <row r="48" spans="1:5" ht="18" x14ac:dyDescent="0.25">
      <c r="A48" s="100" t="e">
        <f>VLOOKUP(B48,'[1]LISTADO ATM'!$A$2:$C$817,3,0)</f>
        <v>#N/A</v>
      </c>
      <c r="B48" s="100"/>
      <c r="C48" s="100" t="e">
        <f>VLOOKUP(B48,'[3]LISTADO ATM'!$A$2:$B$916,2,0)</f>
        <v>#N/A</v>
      </c>
      <c r="D48" s="117" t="s">
        <v>2455</v>
      </c>
      <c r="E48" s="77"/>
    </row>
    <row r="49" spans="1:5" ht="18" x14ac:dyDescent="0.25">
      <c r="A49" s="100" t="e">
        <f>VLOOKUP(B49,'[1]LISTADO ATM'!$A$2:$C$817,3,0)</f>
        <v>#N/A</v>
      </c>
      <c r="B49" s="100"/>
      <c r="C49" s="100" t="e">
        <f>VLOOKUP(B49,'[3]LISTADO ATM'!$A$2:$B$916,2,0)</f>
        <v>#N/A</v>
      </c>
      <c r="D49" s="117" t="s">
        <v>2455</v>
      </c>
      <c r="E49" s="77"/>
    </row>
    <row r="50" spans="1:5" ht="18" x14ac:dyDescent="0.25">
      <c r="A50" s="100" t="e">
        <f>VLOOKUP(B50,'[1]LISTADO ATM'!$A$2:$C$817,3,0)</f>
        <v>#N/A</v>
      </c>
      <c r="B50" s="100"/>
      <c r="C50" s="100" t="e">
        <f>VLOOKUP(B50,'[3]LISTADO ATM'!$A$2:$B$916,2,0)</f>
        <v>#N/A</v>
      </c>
      <c r="D50" s="117" t="s">
        <v>2455</v>
      </c>
      <c r="E50" s="77"/>
    </row>
    <row r="51" spans="1:5" ht="18" x14ac:dyDescent="0.25">
      <c r="A51" s="118" t="s">
        <v>2428</v>
      </c>
      <c r="B51" s="119">
        <f>COUNT(B37:B50)</f>
        <v>10</v>
      </c>
      <c r="C51" s="120"/>
      <c r="D51" s="120"/>
      <c r="E51" s="120"/>
    </row>
    <row r="52" spans="1:5" ht="15.75" thickBot="1" x14ac:dyDescent="0.3">
      <c r="B52" s="111"/>
    </row>
    <row r="53" spans="1:5" ht="18.75" thickBot="1" x14ac:dyDescent="0.3">
      <c r="A53" s="132" t="s">
        <v>2431</v>
      </c>
      <c r="B53" s="133"/>
      <c r="C53" s="133"/>
      <c r="D53" s="133"/>
      <c r="E53" s="134"/>
    </row>
    <row r="54" spans="1:5" ht="18" x14ac:dyDescent="0.25">
      <c r="A54" s="92" t="s">
        <v>15</v>
      </c>
      <c r="B54" s="92" t="s">
        <v>2426</v>
      </c>
      <c r="C54" s="93" t="s">
        <v>46</v>
      </c>
      <c r="D54" s="93" t="s">
        <v>2433</v>
      </c>
      <c r="E54" s="93" t="s">
        <v>2427</v>
      </c>
    </row>
    <row r="55" spans="1:5" ht="18" x14ac:dyDescent="0.25">
      <c r="A55" s="100" t="str">
        <f>VLOOKUP(B55,'[1]LISTADO ATM'!$A$2:$C$817,3,0)</f>
        <v>DISTRITO NACIONAL</v>
      </c>
      <c r="B55" s="100">
        <v>507</v>
      </c>
      <c r="C55" s="116" t="str">
        <f>VLOOKUP(B55,'[1]LISTADO ATM'!$A$2:$B$816,2,0)</f>
        <v>ATM Estación Sigma Boca Chica</v>
      </c>
      <c r="D55" s="100" t="s">
        <v>2459</v>
      </c>
      <c r="E55" s="77">
        <v>335768250</v>
      </c>
    </row>
    <row r="56" spans="1:5" ht="18" x14ac:dyDescent="0.25">
      <c r="A56" s="100" t="str">
        <f>VLOOKUP(B56,'[1]LISTADO ATM'!$A$2:$C$817,3,0)</f>
        <v>DISTRITO NACIONAL</v>
      </c>
      <c r="B56" s="100">
        <v>713</v>
      </c>
      <c r="C56" s="116" t="str">
        <f>VLOOKUP(B56,'[1]LISTADO ATM'!$A$2:$B$816,2,0)</f>
        <v xml:space="preserve">ATM Oficina Las Américas </v>
      </c>
      <c r="D56" s="100" t="s">
        <v>2459</v>
      </c>
      <c r="E56" s="77" t="s">
        <v>2542</v>
      </c>
    </row>
    <row r="57" spans="1:5" ht="18" x14ac:dyDescent="0.25">
      <c r="A57" s="100" t="str">
        <f>VLOOKUP(B57,'[1]LISTADO ATM'!$A$2:$C$817,3,0)</f>
        <v>ESTE</v>
      </c>
      <c r="B57" s="100">
        <v>673</v>
      </c>
      <c r="C57" s="116" t="str">
        <f>VLOOKUP(B57,'[1]LISTADO ATM'!$A$2:$B$816,2,0)</f>
        <v>ATM Clínica Dr. Cruz Jiminián</v>
      </c>
      <c r="D57" s="100" t="s">
        <v>2459</v>
      </c>
      <c r="E57" s="77">
        <v>335768361</v>
      </c>
    </row>
    <row r="58" spans="1:5" ht="18" x14ac:dyDescent="0.25">
      <c r="A58" s="100" t="str">
        <f>VLOOKUP(B58,'[1]LISTADO ATM'!$A$2:$C$817,3,0)</f>
        <v>NORTE</v>
      </c>
      <c r="B58" s="100">
        <v>756</v>
      </c>
      <c r="C58" s="116" t="str">
        <f>VLOOKUP(B58,'[1]LISTADO ATM'!$A$2:$B$816,2,0)</f>
        <v xml:space="preserve">ATM UNP Villa La Mata (Cotuí) </v>
      </c>
      <c r="D58" s="100" t="s">
        <v>2459</v>
      </c>
      <c r="E58" s="77">
        <v>335768981</v>
      </c>
    </row>
    <row r="59" spans="1:5" ht="18" x14ac:dyDescent="0.25">
      <c r="A59" s="100" t="e">
        <f>VLOOKUP(B59,'[1]LISTADO ATM'!$A$2:$C$817,3,0)</f>
        <v>#N/A</v>
      </c>
      <c r="B59" s="100"/>
      <c r="C59" s="116" t="e">
        <f>VLOOKUP(B59,'[1]LISTADO ATM'!$A$2:$B$816,2,0)</f>
        <v>#N/A</v>
      </c>
      <c r="D59" s="100" t="s">
        <v>2459</v>
      </c>
      <c r="E59" s="77"/>
    </row>
    <row r="60" spans="1:5" ht="18" x14ac:dyDescent="0.25">
      <c r="A60" s="100" t="e">
        <f>VLOOKUP(B60,'[1]LISTADO ATM'!$A$2:$C$817,3,0)</f>
        <v>#N/A</v>
      </c>
      <c r="B60" s="100"/>
      <c r="C60" s="116" t="e">
        <f>VLOOKUP(B60,'[1]LISTADO ATM'!$A$2:$B$816,2,0)</f>
        <v>#N/A</v>
      </c>
      <c r="D60" s="100" t="s">
        <v>2459</v>
      </c>
      <c r="E60" s="77"/>
    </row>
    <row r="61" spans="1:5" ht="18" x14ac:dyDescent="0.25">
      <c r="A61" s="100" t="e">
        <f>VLOOKUP(B61,'[1]LISTADO ATM'!$A$2:$C$817,3,0)</f>
        <v>#N/A</v>
      </c>
      <c r="B61" s="100"/>
      <c r="C61" s="116" t="e">
        <f>VLOOKUP(B61,'[1]LISTADO ATM'!$A$2:$B$816,2,0)</f>
        <v>#N/A</v>
      </c>
      <c r="D61" s="100" t="s">
        <v>2459</v>
      </c>
      <c r="E61" s="77"/>
    </row>
    <row r="62" spans="1:5" ht="18" x14ac:dyDescent="0.25">
      <c r="A62" s="100" t="e">
        <f>VLOOKUP(B62,'[1]LISTADO ATM'!$A$2:$C$817,3,0)</f>
        <v>#N/A</v>
      </c>
      <c r="B62" s="100"/>
      <c r="C62" s="116" t="e">
        <f>VLOOKUP(B62,'[1]LISTADO ATM'!$A$2:$B$816,2,0)</f>
        <v>#N/A</v>
      </c>
      <c r="D62" s="100" t="s">
        <v>2459</v>
      </c>
      <c r="E62" s="77"/>
    </row>
    <row r="63" spans="1:5" ht="18.75" thickBot="1" x14ac:dyDescent="0.3">
      <c r="A63" s="96" t="s">
        <v>2428</v>
      </c>
      <c r="B63" s="110">
        <f>COUNT(B55:B62)</f>
        <v>4</v>
      </c>
      <c r="C63" s="94"/>
      <c r="D63" s="94"/>
      <c r="E63" s="95"/>
    </row>
    <row r="64" spans="1:5" ht="15.75" thickBot="1" x14ac:dyDescent="0.3">
      <c r="B64" s="111"/>
    </row>
    <row r="65" spans="1:5" ht="18.75" thickBot="1" x14ac:dyDescent="0.3">
      <c r="A65" s="138" t="s">
        <v>2429</v>
      </c>
      <c r="B65" s="139"/>
    </row>
    <row r="66" spans="1:5" ht="18.75" thickBot="1" x14ac:dyDescent="0.3">
      <c r="A66" s="140">
        <f>+B51+B63</f>
        <v>14</v>
      </c>
      <c r="B66" s="141"/>
    </row>
    <row r="67" spans="1:5" ht="15.75" thickBot="1" x14ac:dyDescent="0.3">
      <c r="B67" s="111"/>
    </row>
    <row r="68" spans="1:5" ht="18.75" thickBot="1" x14ac:dyDescent="0.3">
      <c r="A68" s="132" t="s">
        <v>2432</v>
      </c>
      <c r="B68" s="133"/>
      <c r="C68" s="133"/>
      <c r="D68" s="133"/>
      <c r="E68" s="134"/>
    </row>
    <row r="69" spans="1:5" ht="18" x14ac:dyDescent="0.25">
      <c r="A69" s="92" t="s">
        <v>15</v>
      </c>
      <c r="B69" s="92" t="s">
        <v>2426</v>
      </c>
      <c r="C69" s="97" t="s">
        <v>46</v>
      </c>
      <c r="D69" s="142" t="s">
        <v>2433</v>
      </c>
      <c r="E69" s="143"/>
    </row>
    <row r="70" spans="1:5" ht="18" x14ac:dyDescent="0.25">
      <c r="A70" s="100" t="str">
        <f>VLOOKUP(B70,'[1]LISTADO ATM'!$A$2:$C$817,3,0)</f>
        <v>NORTE</v>
      </c>
      <c r="B70" s="100">
        <v>532</v>
      </c>
      <c r="C70" s="116" t="str">
        <f>VLOOKUP(B70,'[1]LISTADO ATM'!$A$2:$B$816,2,0)</f>
        <v xml:space="preserve">ATM UNP Guanábano (Moca) </v>
      </c>
      <c r="D70" s="130" t="s">
        <v>2476</v>
      </c>
      <c r="E70" s="131"/>
    </row>
    <row r="71" spans="1:5" ht="18" x14ac:dyDescent="0.25">
      <c r="A71" s="100" t="str">
        <f>VLOOKUP(B71,'[1]LISTADO ATM'!$A$2:$C$817,3,0)</f>
        <v>NORTE</v>
      </c>
      <c r="B71" s="100">
        <v>653</v>
      </c>
      <c r="C71" s="116" t="str">
        <f>VLOOKUP(B71,'[1]LISTADO ATM'!$A$2:$B$816,2,0)</f>
        <v>ATM Estación Isla Jarabacoa</v>
      </c>
      <c r="D71" s="130" t="s">
        <v>2476</v>
      </c>
      <c r="E71" s="131"/>
    </row>
    <row r="72" spans="1:5" ht="18" x14ac:dyDescent="0.25">
      <c r="A72" s="100" t="str">
        <f>VLOOKUP(B72,'[1]LISTADO ATM'!$A$2:$C$817,3,0)</f>
        <v>DISTRITO NACIONAL</v>
      </c>
      <c r="B72" s="100">
        <v>930</v>
      </c>
      <c r="C72" s="116" t="str">
        <f>VLOOKUP(B72,'[1]LISTADO ATM'!$A$2:$B$816,2,0)</f>
        <v>ATM Oficina Plaza Spring Center</v>
      </c>
      <c r="D72" s="130" t="s">
        <v>2476</v>
      </c>
      <c r="E72" s="131"/>
    </row>
    <row r="73" spans="1:5" ht="18" x14ac:dyDescent="0.25">
      <c r="A73" s="100" t="str">
        <f>VLOOKUP(B73,'[1]LISTADO ATM'!$A$2:$C$817,3,0)</f>
        <v>DISTRITO NACIONAL</v>
      </c>
      <c r="B73" s="100">
        <v>971</v>
      </c>
      <c r="C73" s="116" t="str">
        <f>VLOOKUP(B73,'[1]LISTADO ATM'!$A$2:$B$816,2,0)</f>
        <v xml:space="preserve">ATM Club Banreservas I </v>
      </c>
      <c r="D73" s="130" t="s">
        <v>2626</v>
      </c>
      <c r="E73" s="131"/>
    </row>
    <row r="74" spans="1:5" ht="18" x14ac:dyDescent="0.25">
      <c r="A74" s="100" t="str">
        <f>VLOOKUP(B74,'[1]LISTADO ATM'!$A$2:$C$817,3,0)</f>
        <v>NORTE</v>
      </c>
      <c r="B74" s="100">
        <v>283</v>
      </c>
      <c r="C74" s="116" t="str">
        <f>VLOOKUP(B74,'[1]LISTADO ATM'!$A$2:$B$816,2,0)</f>
        <v xml:space="preserve">ATM Oficina Nibaje </v>
      </c>
      <c r="D74" s="130" t="s">
        <v>2476</v>
      </c>
      <c r="E74" s="131"/>
    </row>
    <row r="75" spans="1:5" ht="18" x14ac:dyDescent="0.25">
      <c r="A75" s="100" t="str">
        <f>VLOOKUP(B75,'[1]LISTADO ATM'!$A$2:$C$817,3,0)</f>
        <v>DISTRITO NACIONAL</v>
      </c>
      <c r="B75" s="100">
        <v>312</v>
      </c>
      <c r="C75" s="116" t="str">
        <f>VLOOKUP(B75,'[1]LISTADO ATM'!$A$2:$B$816,2,0)</f>
        <v xml:space="preserve">ATM Oficina Tiradentes II (Naco) </v>
      </c>
      <c r="D75" s="130" t="s">
        <v>2476</v>
      </c>
      <c r="E75" s="131"/>
    </row>
    <row r="76" spans="1:5" ht="18" x14ac:dyDescent="0.25">
      <c r="A76" s="100" t="str">
        <f>VLOOKUP(B76,'[1]LISTADO ATM'!$A$2:$C$817,3,0)</f>
        <v>DISTRITO NACIONAL</v>
      </c>
      <c r="B76" s="100">
        <v>743</v>
      </c>
      <c r="C76" s="116" t="str">
        <f>VLOOKUP(B76,'[1]LISTADO ATM'!$A$2:$B$816,2,0)</f>
        <v xml:space="preserve">ATM Oficina Los Frailes </v>
      </c>
      <c r="D76" s="130" t="s">
        <v>2476</v>
      </c>
      <c r="E76" s="131"/>
    </row>
    <row r="77" spans="1:5" ht="18" x14ac:dyDescent="0.25">
      <c r="A77" s="100" t="str">
        <f>VLOOKUP(B77,'[1]LISTADO ATM'!$A$2:$C$817,3,0)</f>
        <v>ESTE</v>
      </c>
      <c r="B77" s="100">
        <v>843</v>
      </c>
      <c r="C77" s="116" t="str">
        <f>VLOOKUP(B77,'[1]LISTADO ATM'!$A$2:$B$816,2,0)</f>
        <v xml:space="preserve">ATM Oficina Romana Centro </v>
      </c>
      <c r="D77" s="130" t="s">
        <v>2626</v>
      </c>
      <c r="E77" s="131"/>
    </row>
    <row r="78" spans="1:5" ht="18" x14ac:dyDescent="0.25">
      <c r="A78" s="100" t="e">
        <f>VLOOKUP(B78,'[1]LISTADO ATM'!$A$2:$C$817,3,0)</f>
        <v>#N/A</v>
      </c>
      <c r="B78" s="100"/>
      <c r="C78" s="116" t="e">
        <f>VLOOKUP(B78,'[1]LISTADO ATM'!$A$2:$B$816,2,0)</f>
        <v>#N/A</v>
      </c>
      <c r="D78" s="130"/>
      <c r="E78" s="131"/>
    </row>
    <row r="79" spans="1:5" ht="18" x14ac:dyDescent="0.25">
      <c r="A79" s="100" t="e">
        <f>VLOOKUP(B79,'[1]LISTADO ATM'!$A$2:$C$817,3,0)</f>
        <v>#N/A</v>
      </c>
      <c r="B79" s="100"/>
      <c r="C79" s="116" t="e">
        <f>VLOOKUP(B79,'[1]LISTADO ATM'!$A$2:$B$816,2,0)</f>
        <v>#N/A</v>
      </c>
      <c r="D79" s="130"/>
      <c r="E79" s="131"/>
    </row>
    <row r="80" spans="1:5" ht="18" x14ac:dyDescent="0.25">
      <c r="A80" s="100" t="e">
        <f>VLOOKUP(B80,'[1]LISTADO ATM'!$A$2:$C$817,3,0)</f>
        <v>#N/A</v>
      </c>
      <c r="B80" s="100"/>
      <c r="C80" s="116" t="e">
        <f>VLOOKUP(B80,'[1]LISTADO ATM'!$A$2:$B$816,2,0)</f>
        <v>#N/A</v>
      </c>
      <c r="D80" s="130"/>
      <c r="E80" s="131"/>
    </row>
    <row r="81" spans="1:5" ht="18.75" thickBot="1" x14ac:dyDescent="0.3">
      <c r="A81" s="96" t="s">
        <v>2428</v>
      </c>
      <c r="B81" s="110">
        <f>COUNT(B70:B80)</f>
        <v>8</v>
      </c>
      <c r="C81" s="94"/>
      <c r="D81" s="94"/>
      <c r="E81" s="95"/>
    </row>
    <row r="82" spans="1:5" x14ac:dyDescent="0.25">
      <c r="B82" s="111"/>
    </row>
  </sheetData>
  <mergeCells count="22"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75:E75"/>
    <mergeCell ref="A65:B65"/>
    <mergeCell ref="A66:B66"/>
    <mergeCell ref="A68:E68"/>
    <mergeCell ref="D69:E69"/>
    <mergeCell ref="D70:E70"/>
    <mergeCell ref="A1:E1"/>
    <mergeCell ref="A8:E8"/>
    <mergeCell ref="A2:E2"/>
    <mergeCell ref="A3:E3"/>
    <mergeCell ref="C33:E33"/>
    <mergeCell ref="A35:E35"/>
    <mergeCell ref="A53:E53"/>
  </mergeCells>
  <phoneticPr fontId="47" type="noConversion"/>
  <conditionalFormatting sqref="B82">
    <cfRule type="duplicateValues" dxfId="176" priority="68"/>
  </conditionalFormatting>
  <conditionalFormatting sqref="E82">
    <cfRule type="duplicateValues" dxfId="175" priority="67"/>
  </conditionalFormatting>
  <conditionalFormatting sqref="B82">
    <cfRule type="duplicateValues" dxfId="174" priority="69"/>
    <cfRule type="duplicateValues" dxfId="173" priority="70"/>
    <cfRule type="duplicateValues" dxfId="172" priority="71"/>
    <cfRule type="duplicateValues" dxfId="171" priority="72"/>
    <cfRule type="duplicateValues" dxfId="170" priority="73"/>
    <cfRule type="duplicateValues" dxfId="169" priority="74"/>
  </conditionalFormatting>
  <conditionalFormatting sqref="B81:B82">
    <cfRule type="duplicateValues" dxfId="168" priority="75"/>
  </conditionalFormatting>
  <conditionalFormatting sqref="E71">
    <cfRule type="duplicateValues" dxfId="167" priority="66"/>
  </conditionalFormatting>
  <conditionalFormatting sqref="E70">
    <cfRule type="duplicateValues" dxfId="166" priority="76"/>
  </conditionalFormatting>
  <conditionalFormatting sqref="E81 E51:E54 E1:E8 E63:E69 E37 E33:E35">
    <cfRule type="duplicateValues" dxfId="165" priority="77"/>
  </conditionalFormatting>
  <conditionalFormatting sqref="B81 B51:B53 B37 B1:B8 B63:B68 B33:B35">
    <cfRule type="duplicateValues" dxfId="164" priority="78"/>
  </conditionalFormatting>
  <conditionalFormatting sqref="E81 E1:E8 E37 E63:E69 E51:E54 E33:E35">
    <cfRule type="duplicateValues" dxfId="163" priority="79"/>
  </conditionalFormatting>
  <conditionalFormatting sqref="B81 B37 B1:B8 B51:B53 B63:B68 B33:B35">
    <cfRule type="duplicateValues" dxfId="162" priority="80"/>
  </conditionalFormatting>
  <conditionalFormatting sqref="B81 B1:B8 B37 B63:B68 B51:B53 B33:B35">
    <cfRule type="duplicateValues" dxfId="161" priority="81"/>
    <cfRule type="duplicateValues" dxfId="160" priority="82"/>
    <cfRule type="duplicateValues" dxfId="159" priority="83"/>
    <cfRule type="duplicateValues" dxfId="158" priority="84"/>
    <cfRule type="duplicateValues" dxfId="157" priority="85"/>
    <cfRule type="duplicateValues" dxfId="156" priority="86"/>
  </conditionalFormatting>
  <conditionalFormatting sqref="B81 B1:B8 B37 B63:B68 B51:B53 B33:B35">
    <cfRule type="duplicateValues" dxfId="155" priority="87"/>
  </conditionalFormatting>
  <conditionalFormatting sqref="B81 B37 B63:B68 B51:B53 B33:B35">
    <cfRule type="duplicateValues" dxfId="154" priority="88"/>
  </conditionalFormatting>
  <conditionalFormatting sqref="B81:B82 B1:B8 B37 B63:B68 B51:B53 B33:B35">
    <cfRule type="duplicateValues" dxfId="153" priority="89"/>
  </conditionalFormatting>
  <conditionalFormatting sqref="B81:B82 B1:B8 B37 B63:B68 B51:B53 B33:B35">
    <cfRule type="duplicateValues" dxfId="152" priority="90"/>
    <cfRule type="duplicateValues" dxfId="151" priority="91"/>
  </conditionalFormatting>
  <conditionalFormatting sqref="B81:B82 B1:B8 B37 B63:B69 B51:B53 B33:B35">
    <cfRule type="duplicateValues" dxfId="150" priority="92"/>
  </conditionalFormatting>
  <conditionalFormatting sqref="B81">
    <cfRule type="duplicateValues" dxfId="149" priority="93"/>
  </conditionalFormatting>
  <conditionalFormatting sqref="B81">
    <cfRule type="duplicateValues" dxfId="148" priority="94"/>
  </conditionalFormatting>
  <conditionalFormatting sqref="B81:B82 B1:B8 B37 B63:B71 B51:B53 B33:B35">
    <cfRule type="duplicateValues" dxfId="147" priority="95"/>
    <cfRule type="duplicateValues" dxfId="146" priority="96"/>
  </conditionalFormatting>
  <conditionalFormatting sqref="B56">
    <cfRule type="duplicateValues" dxfId="145" priority="55"/>
  </conditionalFormatting>
  <conditionalFormatting sqref="E56">
    <cfRule type="duplicateValues" dxfId="144" priority="56"/>
  </conditionalFormatting>
  <conditionalFormatting sqref="B56">
    <cfRule type="duplicateValues" dxfId="143" priority="57"/>
  </conditionalFormatting>
  <conditionalFormatting sqref="B56">
    <cfRule type="duplicateValues" dxfId="142" priority="58"/>
    <cfRule type="duplicateValues" dxfId="141" priority="59"/>
    <cfRule type="duplicateValues" dxfId="140" priority="60"/>
    <cfRule type="duplicateValues" dxfId="139" priority="61"/>
    <cfRule type="duplicateValues" dxfId="138" priority="62"/>
    <cfRule type="duplicateValues" dxfId="137" priority="63"/>
  </conditionalFormatting>
  <conditionalFormatting sqref="B56">
    <cfRule type="duplicateValues" dxfId="136" priority="64"/>
    <cfRule type="duplicateValues" dxfId="135" priority="65"/>
  </conditionalFormatting>
  <conditionalFormatting sqref="E38">
    <cfRule type="duplicateValues" dxfId="134" priority="35"/>
  </conditionalFormatting>
  <conditionalFormatting sqref="E38">
    <cfRule type="duplicateValues" dxfId="133" priority="36"/>
  </conditionalFormatting>
  <conditionalFormatting sqref="B38">
    <cfRule type="duplicateValues" dxfId="132" priority="37"/>
  </conditionalFormatting>
  <conditionalFormatting sqref="B38">
    <cfRule type="duplicateValues" dxfId="131" priority="38"/>
  </conditionalFormatting>
  <conditionalFormatting sqref="B38">
    <cfRule type="duplicateValues" dxfId="130" priority="39"/>
    <cfRule type="duplicateValues" dxfId="129" priority="40"/>
    <cfRule type="duplicateValues" dxfId="128" priority="41"/>
    <cfRule type="duplicateValues" dxfId="127" priority="42"/>
    <cfRule type="duplicateValues" dxfId="126" priority="43"/>
    <cfRule type="duplicateValues" dxfId="125" priority="44"/>
  </conditionalFormatting>
  <conditionalFormatting sqref="B38">
    <cfRule type="duplicateValues" dxfId="124" priority="45"/>
  </conditionalFormatting>
  <conditionalFormatting sqref="B38">
    <cfRule type="duplicateValues" dxfId="123" priority="46"/>
  </conditionalFormatting>
  <conditionalFormatting sqref="B38">
    <cfRule type="duplicateValues" dxfId="122" priority="47"/>
  </conditionalFormatting>
  <conditionalFormatting sqref="B38">
    <cfRule type="duplicateValues" dxfId="121" priority="48"/>
    <cfRule type="duplicateValues" dxfId="120" priority="49"/>
  </conditionalFormatting>
  <conditionalFormatting sqref="B38">
    <cfRule type="duplicateValues" dxfId="119" priority="50"/>
  </conditionalFormatting>
  <conditionalFormatting sqref="B38">
    <cfRule type="duplicateValues" dxfId="118" priority="51"/>
  </conditionalFormatting>
  <conditionalFormatting sqref="B38">
    <cfRule type="duplicateValues" dxfId="117" priority="52"/>
  </conditionalFormatting>
  <conditionalFormatting sqref="B38">
    <cfRule type="duplicateValues" dxfId="116" priority="34"/>
  </conditionalFormatting>
  <conditionalFormatting sqref="B38">
    <cfRule type="duplicateValues" dxfId="115" priority="33"/>
  </conditionalFormatting>
  <conditionalFormatting sqref="B38">
    <cfRule type="duplicateValues" dxfId="114" priority="32"/>
  </conditionalFormatting>
  <conditionalFormatting sqref="B38">
    <cfRule type="duplicateValues" dxfId="113" priority="31"/>
  </conditionalFormatting>
  <conditionalFormatting sqref="B38">
    <cfRule type="duplicateValues" dxfId="112" priority="53"/>
    <cfRule type="duplicateValues" dxfId="111" priority="54"/>
  </conditionalFormatting>
  <conditionalFormatting sqref="B38">
    <cfRule type="duplicateValues" dxfId="110" priority="30"/>
  </conditionalFormatting>
  <conditionalFormatting sqref="B57">
    <cfRule type="duplicateValues" dxfId="109" priority="19"/>
  </conditionalFormatting>
  <conditionalFormatting sqref="E57">
    <cfRule type="duplicateValues" dxfId="108" priority="20"/>
  </conditionalFormatting>
  <conditionalFormatting sqref="B57">
    <cfRule type="duplicateValues" dxfId="107" priority="21"/>
  </conditionalFormatting>
  <conditionalFormatting sqref="B57">
    <cfRule type="duplicateValues" dxfId="106" priority="22"/>
    <cfRule type="duplicateValues" dxfId="105" priority="23"/>
    <cfRule type="duplicateValues" dxfId="104" priority="24"/>
    <cfRule type="duplicateValues" dxfId="103" priority="25"/>
    <cfRule type="duplicateValues" dxfId="102" priority="26"/>
    <cfRule type="duplicateValues" dxfId="101" priority="27"/>
  </conditionalFormatting>
  <conditionalFormatting sqref="B57">
    <cfRule type="duplicateValues" dxfId="100" priority="28"/>
    <cfRule type="duplicateValues" dxfId="99" priority="29"/>
  </conditionalFormatting>
  <conditionalFormatting sqref="B81:B82 B63:B72 B1:B9 B33:B37 B51:B54">
    <cfRule type="duplicateValues" dxfId="98" priority="97"/>
  </conditionalFormatting>
  <conditionalFormatting sqref="B81:B82 B51:B55 B1:B9 B33:B37 B63:B72">
    <cfRule type="duplicateValues" dxfId="97" priority="98"/>
  </conditionalFormatting>
  <conditionalFormatting sqref="B81:B82 B63:B71 B1:B9 B33:B37 B51:B54">
    <cfRule type="duplicateValues" dxfId="96" priority="99"/>
  </conditionalFormatting>
  <conditionalFormatting sqref="B81:B82 B63:B71 B1:B9 B51:B54 B33:B37">
    <cfRule type="duplicateValues" dxfId="95" priority="100"/>
  </conditionalFormatting>
  <conditionalFormatting sqref="B81:B82 B51:B54 B1:B9 B63:B71 B33:B37">
    <cfRule type="duplicateValues" dxfId="94" priority="101"/>
  </conditionalFormatting>
  <conditionalFormatting sqref="B1:B82">
    <cfRule type="duplicateValues" dxfId="93" priority="18"/>
  </conditionalFormatting>
  <conditionalFormatting sqref="E10">
    <cfRule type="duplicateValues" dxfId="92" priority="16"/>
  </conditionalFormatting>
  <conditionalFormatting sqref="E10">
    <cfRule type="duplicateValues" dxfId="91" priority="17"/>
  </conditionalFormatting>
  <conditionalFormatting sqref="E77:E82 E1:E72">
    <cfRule type="duplicateValues" dxfId="90" priority="15"/>
  </conditionalFormatting>
  <conditionalFormatting sqref="B37">
    <cfRule type="duplicateValues" dxfId="89" priority="102"/>
  </conditionalFormatting>
  <conditionalFormatting sqref="B37">
    <cfRule type="duplicateValues" dxfId="88" priority="103"/>
    <cfRule type="duplicateValues" dxfId="87" priority="104"/>
    <cfRule type="duplicateValues" dxfId="86" priority="105"/>
    <cfRule type="duplicateValues" dxfId="85" priority="106"/>
    <cfRule type="duplicateValues" dxfId="84" priority="107"/>
    <cfRule type="duplicateValues" dxfId="83" priority="108"/>
  </conditionalFormatting>
  <conditionalFormatting sqref="E13">
    <cfRule type="duplicateValues" dxfId="82" priority="13"/>
  </conditionalFormatting>
  <conditionalFormatting sqref="E13">
    <cfRule type="duplicateValues" dxfId="81" priority="14"/>
  </conditionalFormatting>
  <conditionalFormatting sqref="E15">
    <cfRule type="duplicateValues" dxfId="80" priority="12"/>
  </conditionalFormatting>
  <conditionalFormatting sqref="E16">
    <cfRule type="duplicateValues" dxfId="79" priority="11"/>
  </conditionalFormatting>
  <conditionalFormatting sqref="B55">
    <cfRule type="duplicateValues" dxfId="78" priority="109"/>
  </conditionalFormatting>
  <conditionalFormatting sqref="B55">
    <cfRule type="duplicateValues" dxfId="77" priority="110"/>
    <cfRule type="duplicateValues" dxfId="76" priority="111"/>
    <cfRule type="duplicateValues" dxfId="75" priority="112"/>
    <cfRule type="duplicateValues" dxfId="74" priority="113"/>
    <cfRule type="duplicateValues" dxfId="73" priority="114"/>
    <cfRule type="duplicateValues" dxfId="72" priority="115"/>
  </conditionalFormatting>
  <conditionalFormatting sqref="B55">
    <cfRule type="duplicateValues" dxfId="71" priority="116"/>
    <cfRule type="duplicateValues" dxfId="70" priority="117"/>
  </conditionalFormatting>
  <conditionalFormatting sqref="E55">
    <cfRule type="duplicateValues" dxfId="69" priority="118"/>
  </conditionalFormatting>
  <conditionalFormatting sqref="E11:E32">
    <cfRule type="duplicateValues" dxfId="68" priority="119"/>
  </conditionalFormatting>
  <conditionalFormatting sqref="B10:B32">
    <cfRule type="duplicateValues" dxfId="67" priority="120"/>
  </conditionalFormatting>
  <conditionalFormatting sqref="B10:B32">
    <cfRule type="duplicateValues" dxfId="66" priority="121"/>
    <cfRule type="duplicateValues" dxfId="65" priority="122"/>
    <cfRule type="duplicateValues" dxfId="64" priority="123"/>
    <cfRule type="duplicateValues" dxfId="63" priority="124"/>
    <cfRule type="duplicateValues" dxfId="62" priority="125"/>
    <cfRule type="duplicateValues" dxfId="61" priority="126"/>
  </conditionalFormatting>
  <conditionalFormatting sqref="B10:B32">
    <cfRule type="duplicateValues" dxfId="60" priority="127"/>
    <cfRule type="duplicateValues" dxfId="59" priority="128"/>
  </conditionalFormatting>
  <conditionalFormatting sqref="E77:E80">
    <cfRule type="duplicateValues" dxfId="58" priority="129"/>
  </conditionalFormatting>
  <conditionalFormatting sqref="B70:B71">
    <cfRule type="duplicateValues" dxfId="57" priority="130"/>
  </conditionalFormatting>
  <conditionalFormatting sqref="B70:B71">
    <cfRule type="duplicateValues" dxfId="56" priority="131"/>
    <cfRule type="duplicateValues" dxfId="55" priority="132"/>
  </conditionalFormatting>
  <conditionalFormatting sqref="B70:B71">
    <cfRule type="duplicateValues" dxfId="54" priority="133"/>
    <cfRule type="duplicateValues" dxfId="53" priority="134"/>
    <cfRule type="duplicateValues" dxfId="52" priority="135"/>
    <cfRule type="duplicateValues" dxfId="51" priority="136"/>
    <cfRule type="duplicateValues" dxfId="50" priority="137"/>
    <cfRule type="duplicateValues" dxfId="49" priority="138"/>
  </conditionalFormatting>
  <conditionalFormatting sqref="B72">
    <cfRule type="duplicateValues" dxfId="48" priority="139"/>
  </conditionalFormatting>
  <conditionalFormatting sqref="B72">
    <cfRule type="duplicateValues" dxfId="47" priority="140"/>
    <cfRule type="duplicateValues" dxfId="46" priority="141"/>
  </conditionalFormatting>
  <conditionalFormatting sqref="B72">
    <cfRule type="duplicateValues" dxfId="45" priority="142"/>
    <cfRule type="duplicateValues" dxfId="44" priority="143"/>
    <cfRule type="duplicateValues" dxfId="43" priority="144"/>
    <cfRule type="duplicateValues" dxfId="42" priority="145"/>
    <cfRule type="duplicateValues" dxfId="41" priority="146"/>
    <cfRule type="duplicateValues" dxfId="40" priority="147"/>
  </conditionalFormatting>
  <conditionalFormatting sqref="E72">
    <cfRule type="duplicateValues" dxfId="39" priority="148"/>
  </conditionalFormatting>
  <conditionalFormatting sqref="B73:B80">
    <cfRule type="duplicateValues" dxfId="38" priority="149"/>
  </conditionalFormatting>
  <conditionalFormatting sqref="B73:B80">
    <cfRule type="duplicateValues" dxfId="37" priority="150"/>
    <cfRule type="duplicateValues" dxfId="36" priority="151"/>
  </conditionalFormatting>
  <conditionalFormatting sqref="B73:B80">
    <cfRule type="duplicateValues" dxfId="35" priority="152"/>
    <cfRule type="duplicateValues" dxfId="34" priority="153"/>
    <cfRule type="duplicateValues" dxfId="33" priority="154"/>
    <cfRule type="duplicateValues" dxfId="32" priority="155"/>
    <cfRule type="duplicateValues" dxfId="31" priority="156"/>
    <cfRule type="duplicateValues" dxfId="30" priority="157"/>
  </conditionalFormatting>
  <conditionalFormatting sqref="E39:E50">
    <cfRule type="duplicateValues" dxfId="29" priority="158"/>
  </conditionalFormatting>
  <conditionalFormatting sqref="B39:B50">
    <cfRule type="duplicateValues" dxfId="28" priority="159"/>
  </conditionalFormatting>
  <conditionalFormatting sqref="B39:B50">
    <cfRule type="duplicateValues" dxfId="27" priority="160"/>
    <cfRule type="duplicateValues" dxfId="26" priority="161"/>
    <cfRule type="duplicateValues" dxfId="25" priority="162"/>
    <cfRule type="duplicateValues" dxfId="24" priority="163"/>
    <cfRule type="duplicateValues" dxfId="23" priority="164"/>
    <cfRule type="duplicateValues" dxfId="22" priority="165"/>
  </conditionalFormatting>
  <conditionalFormatting sqref="B39:B50">
    <cfRule type="duplicateValues" dxfId="21" priority="166"/>
    <cfRule type="duplicateValues" dxfId="20" priority="167"/>
  </conditionalFormatting>
  <conditionalFormatting sqref="E26">
    <cfRule type="duplicateValues" dxfId="19" priority="9"/>
  </conditionalFormatting>
  <conditionalFormatting sqref="E26">
    <cfRule type="duplicateValues" dxfId="18" priority="10"/>
  </conditionalFormatting>
  <conditionalFormatting sqref="B58:B62">
    <cfRule type="duplicateValues" dxfId="17" priority="168"/>
  </conditionalFormatting>
  <conditionalFormatting sqref="E58:E62">
    <cfRule type="duplicateValues" dxfId="16" priority="169"/>
  </conditionalFormatting>
  <conditionalFormatting sqref="B58:B62">
    <cfRule type="duplicateValues" dxfId="15" priority="170"/>
    <cfRule type="duplicateValues" dxfId="14" priority="171"/>
    <cfRule type="duplicateValues" dxfId="13" priority="172"/>
    <cfRule type="duplicateValues" dxfId="12" priority="173"/>
    <cfRule type="duplicateValues" dxfId="11" priority="174"/>
    <cfRule type="duplicateValues" dxfId="10" priority="175"/>
  </conditionalFormatting>
  <conditionalFormatting sqref="B58:B62">
    <cfRule type="duplicateValues" dxfId="9" priority="176"/>
    <cfRule type="duplicateValues" dxfId="8" priority="177"/>
  </conditionalFormatting>
  <conditionalFormatting sqref="E75">
    <cfRule type="duplicateValues" dxfId="7" priority="7"/>
  </conditionalFormatting>
  <conditionalFormatting sqref="E75">
    <cfRule type="duplicateValues" dxfId="6" priority="8"/>
  </conditionalFormatting>
  <conditionalFormatting sqref="E74">
    <cfRule type="duplicateValues" dxfId="5" priority="5"/>
  </conditionalFormatting>
  <conditionalFormatting sqref="E74">
    <cfRule type="duplicateValues" dxfId="4" priority="6"/>
  </conditionalFormatting>
  <conditionalFormatting sqref="E76">
    <cfRule type="duplicateValues" dxfId="3" priority="3"/>
  </conditionalFormatting>
  <conditionalFormatting sqref="E76">
    <cfRule type="duplicateValues" dxfId="2" priority="4"/>
  </conditionalFormatting>
  <conditionalFormatting sqref="E73">
    <cfRule type="duplicateValues" dxfId="1" priority="1"/>
  </conditionalFormatting>
  <conditionalFormatting sqref="E73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2505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31" priority="119152"/>
  </conditionalFormatting>
  <conditionalFormatting sqref="A7:A11">
    <cfRule type="duplicateValues" dxfId="230" priority="119156"/>
    <cfRule type="duplicateValues" dxfId="229" priority="119157"/>
  </conditionalFormatting>
  <conditionalFormatting sqref="A7:A11">
    <cfRule type="duplicateValues" dxfId="228" priority="119160"/>
    <cfRule type="duplicateValues" dxfId="227" priority="119161"/>
  </conditionalFormatting>
  <conditionalFormatting sqref="B37:B39">
    <cfRule type="duplicateValues" dxfId="226" priority="219"/>
    <cfRule type="duplicateValues" dxfId="225" priority="220"/>
  </conditionalFormatting>
  <conditionalFormatting sqref="B37:B39">
    <cfRule type="duplicateValues" dxfId="224" priority="218"/>
  </conditionalFormatting>
  <conditionalFormatting sqref="B37:B39">
    <cfRule type="duplicateValues" dxfId="223" priority="217"/>
  </conditionalFormatting>
  <conditionalFormatting sqref="B37:B39">
    <cfRule type="duplicateValues" dxfId="222" priority="215"/>
    <cfRule type="duplicateValues" dxfId="221" priority="216"/>
  </conditionalFormatting>
  <conditionalFormatting sqref="B3">
    <cfRule type="duplicateValues" dxfId="220" priority="193"/>
    <cfRule type="duplicateValues" dxfId="219" priority="194"/>
  </conditionalFormatting>
  <conditionalFormatting sqref="B3">
    <cfRule type="duplicateValues" dxfId="218" priority="192"/>
  </conditionalFormatting>
  <conditionalFormatting sqref="B3">
    <cfRule type="duplicateValues" dxfId="217" priority="191"/>
  </conditionalFormatting>
  <conditionalFormatting sqref="B3">
    <cfRule type="duplicateValues" dxfId="216" priority="189"/>
    <cfRule type="duplicateValues" dxfId="215" priority="190"/>
  </conditionalFormatting>
  <conditionalFormatting sqref="A4:A6">
    <cfRule type="duplicateValues" dxfId="214" priority="188"/>
  </conditionalFormatting>
  <conditionalFormatting sqref="A4:A6">
    <cfRule type="duplicateValues" dxfId="213" priority="186"/>
    <cfRule type="duplicateValues" dxfId="212" priority="187"/>
  </conditionalFormatting>
  <conditionalFormatting sqref="A4:A6">
    <cfRule type="duplicateValues" dxfId="211" priority="184"/>
    <cfRule type="duplicateValues" dxfId="210" priority="185"/>
  </conditionalFormatting>
  <conditionalFormatting sqref="A3:A6">
    <cfRule type="duplicateValues" dxfId="209" priority="165"/>
  </conditionalFormatting>
  <conditionalFormatting sqref="A3:A6">
    <cfRule type="duplicateValues" dxfId="208" priority="163"/>
    <cfRule type="duplicateValues" dxfId="207" priority="164"/>
  </conditionalFormatting>
  <conditionalFormatting sqref="A3:A6">
    <cfRule type="duplicateValues" dxfId="206" priority="161"/>
    <cfRule type="duplicateValues" dxfId="205" priority="162"/>
  </conditionalFormatting>
  <conditionalFormatting sqref="B4:B6">
    <cfRule type="duplicateValues" dxfId="204" priority="158"/>
    <cfRule type="duplicateValues" dxfId="203" priority="159"/>
  </conditionalFormatting>
  <conditionalFormatting sqref="B4:B6">
    <cfRule type="duplicateValues" dxfId="202" priority="157"/>
  </conditionalFormatting>
  <conditionalFormatting sqref="B4:B6">
    <cfRule type="duplicateValues" dxfId="201" priority="156"/>
  </conditionalFormatting>
  <conditionalFormatting sqref="B4:B6">
    <cfRule type="duplicateValues" dxfId="200" priority="154"/>
    <cfRule type="duplicateValues" dxfId="1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8" priority="51"/>
  </conditionalFormatting>
  <conditionalFormatting sqref="E9:E1048576 E1:E2">
    <cfRule type="duplicateValues" dxfId="197" priority="99232"/>
  </conditionalFormatting>
  <conditionalFormatting sqref="E4">
    <cfRule type="duplicateValues" dxfId="196" priority="44"/>
  </conditionalFormatting>
  <conditionalFormatting sqref="E5:E8">
    <cfRule type="duplicateValues" dxfId="195" priority="42"/>
  </conditionalFormatting>
  <conditionalFormatting sqref="B12">
    <cfRule type="duplicateValues" dxfId="194" priority="16"/>
    <cfRule type="duplicateValues" dxfId="193" priority="17"/>
    <cfRule type="duplicateValues" dxfId="192" priority="18"/>
  </conditionalFormatting>
  <conditionalFormatting sqref="B12">
    <cfRule type="duplicateValues" dxfId="191" priority="15"/>
  </conditionalFormatting>
  <conditionalFormatting sqref="B12">
    <cfRule type="duplicateValues" dxfId="190" priority="13"/>
    <cfRule type="duplicateValues" dxfId="189" priority="14"/>
  </conditionalFormatting>
  <conditionalFormatting sqref="B12">
    <cfRule type="duplicateValues" dxfId="188" priority="10"/>
    <cfRule type="duplicateValues" dxfId="187" priority="11"/>
    <cfRule type="duplicateValues" dxfId="186" priority="12"/>
  </conditionalFormatting>
  <conditionalFormatting sqref="B12">
    <cfRule type="duplicateValues" dxfId="185" priority="9"/>
  </conditionalFormatting>
  <conditionalFormatting sqref="B12">
    <cfRule type="duplicateValues" dxfId="184" priority="7"/>
    <cfRule type="duplicateValues" dxfId="183" priority="8"/>
  </conditionalFormatting>
  <conditionalFormatting sqref="B12">
    <cfRule type="duplicateValues" dxfId="182" priority="6"/>
  </conditionalFormatting>
  <conditionalFormatting sqref="B12">
    <cfRule type="duplicateValues" dxfId="181" priority="3"/>
    <cfRule type="duplicateValues" dxfId="180" priority="4"/>
    <cfRule type="duplicateValues" dxfId="179" priority="5"/>
  </conditionalFormatting>
  <conditionalFormatting sqref="B12">
    <cfRule type="duplicateValues" dxfId="178" priority="2"/>
  </conditionalFormatting>
  <conditionalFormatting sqref="B12">
    <cfRule type="duplicateValues" dxfId="1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2021-01-20T19:53:43Z</dcterms:modified>
</cp:coreProperties>
</file>