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A50" i="16" s="1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5" i="1"/>
  <c r="A86" i="1"/>
  <c r="A87" i="1"/>
  <c r="A88" i="1"/>
  <c r="A89" i="1"/>
  <c r="A90" i="1"/>
  <c r="A91" i="1"/>
  <c r="A92" i="1"/>
  <c r="A9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2" i="1"/>
  <c r="G12" i="1"/>
  <c r="H12" i="1"/>
  <c r="I12" i="1"/>
  <c r="J12" i="1"/>
  <c r="K12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1" i="1"/>
  <c r="A10" i="1"/>
  <c r="A9" i="1"/>
  <c r="A12" i="1"/>
  <c r="A8" i="1"/>
  <c r="A7" i="1"/>
  <c r="A6" i="1"/>
  <c r="A5" i="1"/>
  <c r="F81" i="1"/>
  <c r="G81" i="1"/>
  <c r="H81" i="1"/>
  <c r="I81" i="1"/>
  <c r="J81" i="1"/>
  <c r="K81" i="1"/>
  <c r="F68" i="1"/>
  <c r="G68" i="1"/>
  <c r="H68" i="1"/>
  <c r="I68" i="1"/>
  <c r="J68" i="1"/>
  <c r="K68" i="1"/>
  <c r="F80" i="1"/>
  <c r="G80" i="1"/>
  <c r="H80" i="1"/>
  <c r="I80" i="1"/>
  <c r="J80" i="1"/>
  <c r="K80" i="1"/>
  <c r="F79" i="1"/>
  <c r="G79" i="1"/>
  <c r="H79" i="1"/>
  <c r="I79" i="1"/>
  <c r="J79" i="1"/>
  <c r="K79" i="1"/>
  <c r="F60" i="1"/>
  <c r="G60" i="1"/>
  <c r="H60" i="1"/>
  <c r="I60" i="1"/>
  <c r="J60" i="1"/>
  <c r="K60" i="1"/>
  <c r="F59" i="1"/>
  <c r="G59" i="1"/>
  <c r="H59" i="1"/>
  <c r="I59" i="1"/>
  <c r="J59" i="1"/>
  <c r="K59" i="1"/>
  <c r="F78" i="1"/>
  <c r="G78" i="1"/>
  <c r="H78" i="1"/>
  <c r="I78" i="1"/>
  <c r="J78" i="1"/>
  <c r="K78" i="1"/>
  <c r="F84" i="1"/>
  <c r="G84" i="1"/>
  <c r="H84" i="1"/>
  <c r="I84" i="1"/>
  <c r="J84" i="1"/>
  <c r="K84" i="1"/>
  <c r="F77" i="1"/>
  <c r="G77" i="1"/>
  <c r="H77" i="1"/>
  <c r="I77" i="1"/>
  <c r="J77" i="1"/>
  <c r="K77" i="1"/>
  <c r="F32" i="1"/>
  <c r="G32" i="1"/>
  <c r="H32" i="1"/>
  <c r="I32" i="1"/>
  <c r="J32" i="1"/>
  <c r="K32" i="1"/>
  <c r="F76" i="1"/>
  <c r="G76" i="1"/>
  <c r="H76" i="1"/>
  <c r="I76" i="1"/>
  <c r="J76" i="1"/>
  <c r="K76" i="1"/>
  <c r="A81" i="1"/>
  <c r="A68" i="1"/>
  <c r="A80" i="1"/>
  <c r="A79" i="1"/>
  <c r="A60" i="1"/>
  <c r="A59" i="1"/>
  <c r="A78" i="1"/>
  <c r="A84" i="1"/>
  <c r="A77" i="1"/>
  <c r="A32" i="1"/>
  <c r="A76" i="1"/>
  <c r="F31" i="1" l="1"/>
  <c r="G31" i="1"/>
  <c r="H31" i="1"/>
  <c r="I31" i="1"/>
  <c r="J31" i="1"/>
  <c r="K31" i="1"/>
  <c r="F16" i="1"/>
  <c r="G16" i="1"/>
  <c r="H16" i="1"/>
  <c r="I16" i="1"/>
  <c r="J16" i="1"/>
  <c r="K16" i="1"/>
  <c r="A31" i="1"/>
  <c r="A16" i="1"/>
  <c r="F29" i="1" l="1"/>
  <c r="G29" i="1"/>
  <c r="H29" i="1"/>
  <c r="I29" i="1"/>
  <c r="J29" i="1"/>
  <c r="K29" i="1"/>
  <c r="F58" i="1"/>
  <c r="G58" i="1"/>
  <c r="H58" i="1"/>
  <c r="I58" i="1"/>
  <c r="J58" i="1"/>
  <c r="K58" i="1"/>
  <c r="F15" i="1"/>
  <c r="G15" i="1"/>
  <c r="H15" i="1"/>
  <c r="I15" i="1"/>
  <c r="J15" i="1"/>
  <c r="K15" i="1"/>
  <c r="A29" i="1"/>
  <c r="A58" i="1"/>
  <c r="A15" i="1"/>
  <c r="F25" i="1" l="1"/>
  <c r="G25" i="1"/>
  <c r="H25" i="1"/>
  <c r="I25" i="1"/>
  <c r="J25" i="1"/>
  <c r="K25" i="1"/>
  <c r="F26" i="1"/>
  <c r="G26" i="1"/>
  <c r="H26" i="1"/>
  <c r="I26" i="1"/>
  <c r="J26" i="1"/>
  <c r="K26" i="1"/>
  <c r="F67" i="1"/>
  <c r="G67" i="1"/>
  <c r="H67" i="1"/>
  <c r="I67" i="1"/>
  <c r="J67" i="1"/>
  <c r="K67" i="1"/>
  <c r="F71" i="1"/>
  <c r="G71" i="1"/>
  <c r="H71" i="1"/>
  <c r="I71" i="1"/>
  <c r="J71" i="1"/>
  <c r="K71" i="1"/>
  <c r="F66" i="1"/>
  <c r="G66" i="1"/>
  <c r="H66" i="1"/>
  <c r="I66" i="1"/>
  <c r="J66" i="1"/>
  <c r="K66" i="1"/>
  <c r="F70" i="1"/>
  <c r="G70" i="1"/>
  <c r="H70" i="1"/>
  <c r="I70" i="1"/>
  <c r="J70" i="1"/>
  <c r="K70" i="1"/>
  <c r="F55" i="1"/>
  <c r="G55" i="1"/>
  <c r="H55" i="1"/>
  <c r="I55" i="1"/>
  <c r="J55" i="1"/>
  <c r="K55" i="1"/>
  <c r="F54" i="1"/>
  <c r="G54" i="1"/>
  <c r="H54" i="1"/>
  <c r="I54" i="1"/>
  <c r="J54" i="1"/>
  <c r="K54" i="1"/>
  <c r="F30" i="1"/>
  <c r="G30" i="1"/>
  <c r="H30" i="1"/>
  <c r="I30" i="1"/>
  <c r="J30" i="1"/>
  <c r="K30" i="1"/>
  <c r="F69" i="1"/>
  <c r="G69" i="1"/>
  <c r="H69" i="1"/>
  <c r="I69" i="1"/>
  <c r="J69" i="1"/>
  <c r="K69" i="1"/>
  <c r="A28" i="1" l="1"/>
  <c r="A53" i="1"/>
  <c r="A52" i="1"/>
  <c r="A27" i="1"/>
  <c r="A65" i="1"/>
  <c r="A24" i="1"/>
  <c r="A75" i="1"/>
  <c r="A22" i="1"/>
  <c r="A57" i="1"/>
  <c r="A23" i="1"/>
  <c r="A64" i="1"/>
  <c r="A83" i="1"/>
  <c r="A51" i="1"/>
  <c r="A50" i="1"/>
  <c r="A49" i="1"/>
  <c r="A48" i="1"/>
  <c r="A47" i="1"/>
  <c r="A13" i="1"/>
  <c r="A18" i="1"/>
  <c r="F28" i="1"/>
  <c r="G28" i="1"/>
  <c r="H28" i="1"/>
  <c r="I28" i="1"/>
  <c r="J28" i="1"/>
  <c r="K28" i="1"/>
  <c r="F53" i="1"/>
  <c r="G53" i="1"/>
  <c r="H53" i="1"/>
  <c r="I53" i="1"/>
  <c r="J53" i="1"/>
  <c r="K53" i="1"/>
  <c r="F52" i="1"/>
  <c r="G52" i="1"/>
  <c r="H52" i="1"/>
  <c r="I52" i="1"/>
  <c r="J52" i="1"/>
  <c r="K52" i="1"/>
  <c r="F27" i="1"/>
  <c r="G27" i="1"/>
  <c r="H27" i="1"/>
  <c r="I27" i="1"/>
  <c r="J27" i="1"/>
  <c r="K27" i="1"/>
  <c r="F65" i="1"/>
  <c r="G65" i="1"/>
  <c r="H65" i="1"/>
  <c r="I65" i="1"/>
  <c r="J65" i="1"/>
  <c r="K65" i="1"/>
  <c r="F24" i="1"/>
  <c r="G24" i="1"/>
  <c r="H24" i="1"/>
  <c r="I24" i="1"/>
  <c r="J24" i="1"/>
  <c r="K24" i="1"/>
  <c r="F75" i="1"/>
  <c r="G75" i="1"/>
  <c r="H75" i="1"/>
  <c r="I75" i="1"/>
  <c r="J75" i="1"/>
  <c r="K75" i="1"/>
  <c r="F22" i="1"/>
  <c r="G22" i="1"/>
  <c r="H22" i="1"/>
  <c r="I22" i="1"/>
  <c r="J22" i="1"/>
  <c r="K22" i="1"/>
  <c r="F57" i="1"/>
  <c r="G57" i="1"/>
  <c r="H57" i="1"/>
  <c r="I57" i="1"/>
  <c r="J57" i="1"/>
  <c r="K57" i="1"/>
  <c r="F23" i="1"/>
  <c r="G23" i="1"/>
  <c r="H23" i="1"/>
  <c r="I23" i="1"/>
  <c r="J23" i="1"/>
  <c r="K23" i="1"/>
  <c r="F64" i="1"/>
  <c r="G64" i="1"/>
  <c r="H64" i="1"/>
  <c r="I64" i="1"/>
  <c r="J64" i="1"/>
  <c r="K64" i="1"/>
  <c r="F83" i="1"/>
  <c r="G83" i="1"/>
  <c r="H83" i="1"/>
  <c r="I83" i="1"/>
  <c r="J83" i="1"/>
  <c r="K8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3" i="1"/>
  <c r="G13" i="1"/>
  <c r="H13" i="1"/>
  <c r="I13" i="1"/>
  <c r="J13" i="1"/>
  <c r="K13" i="1"/>
  <c r="F18" i="1"/>
  <c r="G18" i="1"/>
  <c r="H18" i="1"/>
  <c r="I18" i="1"/>
  <c r="J18" i="1"/>
  <c r="K18" i="1"/>
  <c r="F82" i="1" l="1"/>
  <c r="F45" i="1"/>
  <c r="G45" i="1"/>
  <c r="H45" i="1"/>
  <c r="I45" i="1"/>
  <c r="J45" i="1"/>
  <c r="K45" i="1"/>
  <c r="F21" i="1"/>
  <c r="G21" i="1"/>
  <c r="H21" i="1"/>
  <c r="I21" i="1"/>
  <c r="J21" i="1"/>
  <c r="K21" i="1"/>
  <c r="F62" i="1"/>
  <c r="G62" i="1"/>
  <c r="H62" i="1"/>
  <c r="I62" i="1"/>
  <c r="J62" i="1"/>
  <c r="K62" i="1"/>
  <c r="G82" i="1"/>
  <c r="H82" i="1"/>
  <c r="I82" i="1"/>
  <c r="J82" i="1"/>
  <c r="K82" i="1"/>
  <c r="F20" i="1"/>
  <c r="G20" i="1"/>
  <c r="H20" i="1"/>
  <c r="I20" i="1"/>
  <c r="J20" i="1"/>
  <c r="K20" i="1"/>
  <c r="F46" i="1"/>
  <c r="G46" i="1"/>
  <c r="H46" i="1"/>
  <c r="I46" i="1"/>
  <c r="J46" i="1"/>
  <c r="K46" i="1"/>
  <c r="F19" i="1"/>
  <c r="G19" i="1"/>
  <c r="H19" i="1"/>
  <c r="I19" i="1"/>
  <c r="J19" i="1"/>
  <c r="K19" i="1"/>
  <c r="F74" i="1"/>
  <c r="G74" i="1"/>
  <c r="H74" i="1"/>
  <c r="I74" i="1"/>
  <c r="J74" i="1"/>
  <c r="K74" i="1"/>
  <c r="A21" i="1"/>
  <c r="A62" i="1"/>
  <c r="A82" i="1"/>
  <c r="A20" i="1"/>
  <c r="A46" i="1"/>
  <c r="A19" i="1"/>
  <c r="A74" i="1"/>
  <c r="A45" i="1"/>
  <c r="F73" i="1" l="1"/>
  <c r="G73" i="1"/>
  <c r="H73" i="1"/>
  <c r="I73" i="1"/>
  <c r="J73" i="1"/>
  <c r="K73" i="1"/>
  <c r="F44" i="1"/>
  <c r="G44" i="1"/>
  <c r="H44" i="1"/>
  <c r="I44" i="1"/>
  <c r="J44" i="1"/>
  <c r="K44" i="1"/>
  <c r="F63" i="1"/>
  <c r="G63" i="1"/>
  <c r="H63" i="1"/>
  <c r="I63" i="1"/>
  <c r="J63" i="1"/>
  <c r="K63" i="1"/>
  <c r="A73" i="1"/>
  <c r="A44" i="1"/>
  <c r="A63" i="1"/>
  <c r="F43" i="1" l="1"/>
  <c r="G43" i="1"/>
  <c r="H43" i="1"/>
  <c r="I43" i="1"/>
  <c r="J43" i="1"/>
  <c r="K43" i="1"/>
  <c r="F42" i="1"/>
  <c r="G42" i="1"/>
  <c r="H42" i="1"/>
  <c r="I42" i="1"/>
  <c r="J42" i="1"/>
  <c r="K42" i="1"/>
  <c r="F34" i="1"/>
  <c r="G34" i="1"/>
  <c r="H34" i="1"/>
  <c r="I34" i="1"/>
  <c r="J34" i="1"/>
  <c r="K34" i="1"/>
  <c r="A43" i="1"/>
  <c r="A42" i="1"/>
  <c r="A34" i="1"/>
  <c r="F35" i="1" l="1"/>
  <c r="G35" i="1"/>
  <c r="H35" i="1"/>
  <c r="I35" i="1"/>
  <c r="J35" i="1"/>
  <c r="K35" i="1"/>
  <c r="A41" i="1" l="1"/>
  <c r="F41" i="1"/>
  <c r="G41" i="1"/>
  <c r="H41" i="1"/>
  <c r="I41" i="1"/>
  <c r="J41" i="1"/>
  <c r="K41" i="1"/>
  <c r="A35" i="1"/>
  <c r="F17" i="1" l="1"/>
  <c r="G17" i="1"/>
  <c r="H17" i="1"/>
  <c r="I17" i="1"/>
  <c r="J17" i="1"/>
  <c r="K17" i="1"/>
  <c r="F40" i="1"/>
  <c r="G40" i="1"/>
  <c r="H40" i="1"/>
  <c r="I40" i="1"/>
  <c r="J40" i="1"/>
  <c r="K40" i="1"/>
  <c r="F14" i="1"/>
  <c r="G14" i="1"/>
  <c r="H14" i="1"/>
  <c r="I14" i="1"/>
  <c r="J14" i="1"/>
  <c r="K14" i="1"/>
  <c r="F33" i="1"/>
  <c r="G33" i="1"/>
  <c r="H33" i="1"/>
  <c r="I33" i="1"/>
  <c r="J33" i="1"/>
  <c r="K33" i="1"/>
  <c r="A17" i="1"/>
  <c r="A40" i="1"/>
  <c r="A14" i="1"/>
  <c r="A33" i="1"/>
  <c r="F39" i="1" l="1"/>
  <c r="G39" i="1"/>
  <c r="H39" i="1"/>
  <c r="I39" i="1"/>
  <c r="J39" i="1"/>
  <c r="K39" i="1"/>
  <c r="A39" i="1"/>
  <c r="F56" i="1" l="1"/>
  <c r="G56" i="1"/>
  <c r="H56" i="1"/>
  <c r="I56" i="1"/>
  <c r="J56" i="1"/>
  <c r="K56" i="1"/>
  <c r="A56" i="1"/>
  <c r="A72" i="1" l="1"/>
  <c r="F72" i="1"/>
  <c r="G72" i="1"/>
  <c r="H72" i="1"/>
  <c r="I72" i="1"/>
  <c r="J72" i="1"/>
  <c r="K72" i="1"/>
  <c r="A38" i="1"/>
  <c r="F38" i="1"/>
  <c r="G38" i="1"/>
  <c r="H38" i="1"/>
  <c r="I38" i="1"/>
  <c r="J38" i="1"/>
  <c r="K38" i="1"/>
  <c r="A37" i="1" l="1"/>
  <c r="A61" i="1"/>
  <c r="A36" i="1"/>
  <c r="F37" i="1"/>
  <c r="G37" i="1"/>
  <c r="H37" i="1"/>
  <c r="I37" i="1"/>
  <c r="J37" i="1"/>
  <c r="K37" i="1"/>
  <c r="F61" i="1"/>
  <c r="G61" i="1"/>
  <c r="H61" i="1"/>
  <c r="I61" i="1"/>
  <c r="J61" i="1"/>
  <c r="K61" i="1"/>
  <c r="F36" i="1"/>
  <c r="G36" i="1"/>
  <c r="H36" i="1"/>
  <c r="I36" i="1"/>
  <c r="J36" i="1"/>
  <c r="K3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<sst xmlns="http://schemas.openxmlformats.org/spreadsheetml/2006/main" count="13310" uniqueCount="2590">
  <si>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</si>
  <si>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</si>
  <si>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</si>
  <si>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</si>
  <si>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</si>
  <si>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</si>
  <si>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</si>
  <si>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</si>
  <si>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</si>
  <si>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</si>
  <si>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</si>
  <si>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</si>
  <si>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</si>
  <si>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</si>
  <si>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</si>
  <si>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</si>
  <si>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</si>
  <si>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</si>
  <si>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</si>
  <si>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</si>
  <si>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</si>
  <si>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</si>
  <si>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</si>
  <si>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</si>
  <si>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</si>
  <si>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</si>
  <si>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</si>
  <si>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</si>
  <si>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</si>
  <si>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</si>
  <si>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</si>
  <si>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</si>
  <si>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</si>
  <si>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</si>
  <si>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</si>
  <si>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</si>
  <si>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</si>
  <si>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</si>
  <si>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</si>
  <si>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</si>
  <si>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</si>
  <si>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</si>
  <si>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</si>
  <si>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</si>
  <si>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</si>
  <si>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</si>
  <si>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</si>
  <si>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</si>
  <si>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</si>
  <si>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</si>
  <si>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</si>
  <si>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</si>
  <si>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</si>
  <si>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</si>
  <si>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</si>
  <si>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</si>
  <si>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</si>
  <si>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</si>
  <si>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</si>
  <si>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</si>
  <si>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</si>
  <si>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</si>
  <si>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</si>
  <si>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</si>
  <si>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</si>
  <si>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</si>
  <si>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</si>
  <si>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</si>
  <si>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</si>
  <si>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</si>
  <si>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</si>
  <si>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</si>
  <si>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</si>
  <si>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</si>
  <si>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</si>
  <si>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</si>
  <si>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</si>
  <si>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</si>
  <si>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</si>
  <si>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</si>
  <si>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</si>
  <si>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</si>
  <si>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</si>
  <si>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</si>
  <si>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</si>
  <si>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</si>
  <si>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</si>
  <si>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</si>
  <si>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</si>
  <si>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</si>
  <si>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</si>
  <si>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</si>
  <si>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</si>
  <si>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</si>
  <si>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</si>
  <si>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</si>
  <si>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</si>
  <si>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</si>
  <si>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</si>
  <si>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</si>
  <si>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</si>
  <si>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</si>
  <si>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</si>
  <si>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</si>
  <si>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</si>
  <si>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</si>
  <si>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</si>
  <si>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</si>
  <si>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</si>
  <si>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</si>
  <si>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</si>
  <si>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</si>
  <si>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</si>
  <si>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</si>
  <si>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</si>
  <si>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</si>
  <si>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</si>
  <si>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</si>
  <si>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</si>
  <si>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</si>
  <si>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</si>
  <si>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</si>
  <si>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</si>
  <si>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</si>
  <si>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</si>
  <si>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</si>
  <si>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</si>
  <si>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</si>
  <si>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</si>
  <si>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</si>
  <si>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</si>
  <si>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</si>
  <si>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</si>
  <si>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</si>
  <si>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</si>
  <si>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</si>
  <si>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</si>
  <si>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</si>
  <si>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</si>
  <si>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</si>
  <si>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</si>
  <si>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</si>
  <si>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</si>
  <si>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</si>
  <si>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</si>
  <si>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</si>
  <si>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</si>
  <si>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</si>
  <si>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</si>
  <si>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</si>
  <si>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</si>
  <si>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</si>
  <si>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</si>
  <si>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</si>
  <si>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</si>
  <si>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</si>
  <si>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</si>
  <si>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</si>
  <si>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</si>
  <si>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</si>
  <si>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</si>
  <si>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</si>
  <si>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</si>
  <si>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</si>
  <si>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</si>
  <si>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</si>
  <si>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</si>
  <si>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</si>
  <si>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</si>
  <si>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</si>
  <si>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</si>
  <si>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</si>
  <si>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</si>
  <si>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</si>
  <si>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</si>
  <si>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</si>
  <si>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</si>
  <si>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</si>
  <si>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</si>
  <si>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</si>
  <si>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</si>
  <si>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</si>
  <si>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</si>
  <si>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</si>
  <si>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</si>
  <si>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</si>
  <si>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</si>
  <si>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</si>
  <si>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</si>
  <si>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</si>
  <si>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</si>
  <si>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</si>
  <si>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</si>
  <si>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</si>
  <si>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</si>
  <si>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</si>
  <si>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</si>
  <si>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</si>
  <si>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</si>
  <si>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</si>
  <si>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</si>
  <si>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</si>
  <si>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</si>
  <si>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</si>
  <si>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</si>
  <si>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</si>
  <si>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</si>
  <si>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</si>
  <si>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</si>
  <si>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</si>
  <si>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</si>
  <si>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</si>
  <si>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</si>
  <si>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</si>
  <si>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</si>
  <si>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</si>
  <si>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</si>
  <si>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</si>
  <si>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</si>
  <si>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</si>
  <si>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</si>
  <si>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</si>
  <si>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</si>
  <si>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</si>
  <si>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</si>
  <si>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</si>
  <si>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</si>
  <si>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</si>
  <si>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</si>
  <si>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</si>
  <si>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</si>
  <si>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</si>
  <si>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</si>
  <si>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</si>
  <si>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</si>
  <si>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</si>
  <si>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</si>
  <si>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</si>
  <si>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</si>
  <si>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</si>
  <si>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</si>
  <si>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</si>
  <si>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</si>
  <si>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</si>
  <si>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</si>
  <si>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</si>
  <si>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</si>
  <si>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</si>
  <si>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</si>
  <si>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</si>
  <si>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</si>
  <si>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</si>
  <si>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</si>
  <si>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</si>
  <si>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</si>
  <si>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</si>
  <si>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</si>
  <si>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</si>
  <si>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</si>
  <si>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</si>
  <si>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</si>
  <si>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</si>
  <si>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</si>
  <si>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</si>
  <si>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</si>
  <si>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</si>
  <si>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</si>
  <si>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</si>
  <si>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</si>
  <si>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</si>
  <si>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</si>
  <si>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</si>
  <si>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</si>
  <si>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</si>
  <si>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</si>
  <si>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</si>
  <si>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</si>
  <si>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</si>
  <si>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</si>
  <si>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</si>
  <si>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</si>
  <si>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</si>
  <si>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</si>
  <si>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</si>
  <si>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</si>
  <si>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</si>
  <si>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</si>
  <si>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</si>
  <si>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</si>
  <si>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</si>
  <si>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</si>
  <si>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</si>
  <si>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</si>
  <si>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</si>
  <si>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</si>
  <si>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</si>
  <si>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</si>
  <si>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</si>
  <si>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</si>
  <si>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</si>
  <si>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</si>
  <si>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</si>
  <si>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</si>
  <si>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</si>
  <si>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</si>
  <si>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</si>
  <si>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</si>
  <si>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</si>
  <si>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</si>
  <si>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</si>
  <si>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</si>
  <si>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</si>
  <si>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</si>
  <si>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</si>
  <si>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</si>
  <si>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</si>
  <si>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</si>
  <si>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</si>
  <si>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</si>
  <si>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</si>
  <si>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</si>
  <si>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</si>
  <si>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</si>
  <si>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</si>
  <si>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</si>
  <si>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</si>
  <si>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</si>
  <si>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</si>
  <si>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</si>
  <si>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</si>
  <si>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</si>
  <si>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</si>
  <si>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</si>
  <si>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</si>
  <si>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</si>
  <si>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</si>
  <si>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</si>
  <si>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</si>
  <si>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</si>
  <si>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</si>
  <si>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</si>
  <si>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</si>
  <si>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</si>
  <si>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</si>
  <si>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</si>
  <si>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</si>
  <si>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</si>
  <si>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</si>
  <si>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</si>
  <si>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</si>
  <si>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</si>
  <si>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</si>
  <si>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</si>
  <si>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</si>
  <si>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</si>
  <si>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</si>
  <si>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</si>
  <si>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</si>
  <si>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</si>
  <si>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</si>
  <si>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</si>
  <si>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</si>
  <si>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</si>
  <si>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</si>
  <si>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</si>
  <si>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</si>
  <si>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</si>
  <si>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</si>
  <si>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</si>
  <si>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</si>
  <si>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</si>
  <si>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</si>
  <si>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</si>
  <si>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</si>
  <si>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</si>
  <si>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</si>
  <si>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</si>
  <si>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</si>
  <si>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</si>
  <si>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</si>
  <si>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</si>
  <si>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</si>
  <si>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</si>
  <si>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</si>
  <si>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</si>
  <si>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</si>
  <si>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</si>
  <si>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</si>
  <si>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</si>
  <si>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</si>
  <si>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</si>
  <si>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</si>
  <si>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</si>
  <si>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</si>
  <si>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</si>
  <si>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</si>
  <si>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</si>
  <si>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</si>
  <si>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</si>
  <si>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</si>
  <si>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</si>
  <si>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</si>
  <si>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</si>
  <si>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</si>
  <si>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</si>
  <si>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</si>
  <si>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</si>
  <si>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</si>
  <si>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</si>
  <si>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</si>
  <si>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</si>
  <si>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</si>
  <si>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</si>
  <si>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</si>
  <si>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</si>
  <si>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</si>
  <si>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</si>
  <si>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</si>
  <si>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</si>
  <si>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</si>
  <si>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</si>
  <si>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</si>
  <si>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</si>
  <si>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</si>
  <si>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</si>
  <si>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</si>
  <si>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</si>
  <si>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</si>
  <si>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</si>
  <si>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</si>
  <si>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</si>
  <si>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</si>
  <si>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</si>
  <si>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</si>
  <si>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</si>
  <si>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</si>
  <si>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</si>
  <si>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</si>
  <si>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</si>
  <si>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</si>
  <si>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</si>
  <si>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</si>
  <si>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</si>
  <si>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</si>
  <si>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</si>
  <si>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</si>
  <si>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</si>
  <si>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</si>
  <si>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</si>
  <si>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</si>
  <si>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</si>
  <si>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</si>
  <si>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</si>
  <si>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</si>
  <si>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</si>
  <si>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</si>
  <si>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</si>
  <si>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</si>
  <si>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</si>
  <si>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</si>
  <si>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</si>
  <si>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</si>
  <si>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</si>
  <si>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</si>
  <si>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</si>
  <si>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</si>
  <si>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</si>
  <si>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</si>
  <si>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</si>
  <si>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</si>
  <si>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</si>
  <si>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</si>
  <si>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</si>
  <si>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</si>
  <si>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</si>
  <si>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</si>
  <si>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</si>
  <si>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</si>
  <si>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</si>
  <si>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</si>
  <si>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</si>
  <si>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</si>
  <si>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</si>
  <si>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</si>
  <si>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</si>
  <si>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</si>
  <si>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</si>
  <si>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</si>
  <si>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</si>
  <si>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</si>
  <si>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</si>
  <si>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</si>
  <si>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</si>
  <si>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</si>
  <si>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</si>
  <si>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</si>
  <si>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</si>
  <si>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</si>
  <si>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</si>
  <si>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</si>
  <si>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</si>
  <si>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</si>
  <si>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</si>
  <si>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</si>
  <si>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</si>
  <si>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</si>
  <si>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</si>
  <si>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</si>
  <si>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</si>
  <si>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</si>
  <si>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</si>
  <si>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</si>
  <si>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</si>
  <si>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</si>
  <si>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</si>
  <si>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</si>
  <si>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</si>
  <si>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</si>
  <si>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</si>
  <si>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</si>
  <si>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</si>
  <si>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</si>
  <si>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</si>
  <si>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</si>
  <si>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</si>
  <si>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</si>
  <si>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</si>
  <si>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</si>
  <si>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</si>
  <si>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</si>
  <si>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</si>
  <si>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</si>
  <si>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</si>
  <si>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</si>
  <si>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</si>
  <si>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</si>
  <si>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</si>
  <si>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</si>
  <si>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</si>
  <si>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</si>
  <si>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</si>
  <si>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</si>
  <si>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</si>
  <si>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</si>
  <si>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</si>
  <si>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</si>
  <si>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</si>
  <si>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</si>
  <si>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</si>
  <si>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</si>
  <si>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</si>
  <si>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</si>
  <si>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</si>
  <si>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</si>
  <si>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</si>
  <si>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</si>
  <si>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</si>
  <si>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</si>
  <si>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</si>
  <si>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</si>
  <si>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</si>
  <si>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</si>
  <si>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</si>
  <si>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</si>
  <si>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</si>
  <si>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</si>
  <si>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</si>
  <si>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</si>
  <si>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</si>
  <si>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</si>
  <si>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</si>
  <si>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</si>
  <si>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</si>
  <si>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</si>
  <si>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</si>
  <si>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</si>
  <si>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</si>
  <si>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</si>
  <si>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</si>
  <si>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</si>
  <si>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</si>
  <si>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</si>
  <si>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</si>
  <si>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</si>
  <si>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</si>
  <si>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</si>
  <si>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</si>
  <si>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</si>
  <si>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</si>
  <si>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</si>
  <si>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</si>
  <si>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</si>
  <si>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</si>
  <si>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</si>
  <si>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</si>
  <si>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</si>
  <si>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</si>
  <si>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</si>
  <si>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</si>
  <si>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</si>
  <si>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</si>
  <si>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</si>
  <si>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</si>
  <si>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</si>
  <si>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</si>
  <si>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</si>
  <si>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</si>
  <si>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</si>
  <si>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</si>
  <si>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</si>
  <si>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</si>
  <si>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</si>
  <si>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</si>
  <si>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</si>
  <si>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</si>
  <si>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</si>
  <si>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</si>
  <si>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</si>
  <si>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</si>
  <si>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</si>
  <si>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</si>
  <si>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</si>
  <si>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</si>
  <si>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</si>
  <si>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</si>
  <si>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</si>
  <si>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</si>
  <si>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</si>
  <si>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</si>
  <si>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</si>
  <si>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</si>
  <si>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</si>
  <si>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</si>
  <si>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</si>
  <si>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</si>
  <si>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</si>
  <si>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</si>
  <si>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</si>
  <si>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</si>
  <si>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</si>
  <si>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</si>
  <si>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</si>
  <si>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</si>
  <si>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</si>
  <si>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</si>
  <si>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</si>
  <si>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</si>
  <si>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</si>
  <si>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</si>
  <si>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</si>
  <si>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</si>
  <si>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</si>
  <si>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</si>
  <si>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</si>
  <si>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</si>
  <si>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</si>
  <si>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</si>
  <si>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</si>
  <si>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</si>
  <si>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</si>
  <si>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</si>
  <si>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</si>
  <si>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</si>
  <si>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</si>
  <si>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</si>
  <si>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</si>
  <si>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</si>
  <si>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</si>
  <si>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</si>
  <si>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</si>
  <si>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</si>
  <si>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</si>
  <si>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</si>
  <si>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</si>
  <si>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</si>
  <si>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</si>
  <si>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</si>
  <si>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</si>
  <si>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</si>
  <si>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</si>
  <si>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</si>
  <si>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</si>
  <si>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</si>
  <si>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</si>
  <si>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</si>
  <si>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</si>
  <si>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</si>
  <si>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</si>
  <si>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</si>
  <si>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</si>
  <si>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</si>
  <si>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</si>
  <si>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</si>
  <si>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</si>
  <si>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</si>
  <si>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</si>
  <si>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</si>
  <si>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</si>
  <si>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</si>
  <si>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</si>
  <si>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</si>
  <si>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</si>
  <si>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</si>
  <si>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</si>
  <si>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</si>
  <si>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</si>
  <si>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</si>
  <si>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</si>
  <si>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</si>
  <si>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</si>
  <si>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</si>
  <si>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</si>
  <si>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</si>
  <si>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</si>
  <si>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</si>
  <si>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</si>
  <si>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</si>
  <si>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</si>
  <si>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</si>
  <si>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</si>
  <si>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</si>
  <si>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</si>
  <si>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</si>
  <si>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</si>
  <si>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</si>
  <si>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</si>
  <si>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</si>
  <si>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</si>
  <si>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</si>
  <si>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</si>
  <si>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</si>
  <si>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</si>
  <si>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</si>
  <si>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</si>
  <si>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</si>
  <si>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</si>
  <si>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</si>
  <si>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</si>
  <si>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</si>
  <si>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</si>
  <si>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</si>
  <si>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</si>
  <si>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</si>
  <si>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</si>
  <si>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</si>
  <si>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</si>
  <si>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</si>
  <si>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</si>
  <si>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</si>
  <si>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</si>
  <si>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</si>
  <si>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</si>
  <si>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</si>
  <si>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</si>
  <si>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</si>
  <si>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</si>
  <si>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</si>
  <si>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</si>
  <si>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</si>
  <si>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</si>
  <si>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</si>
  <si>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</si>
  <si>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</si>
  <si>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</si>
  <si>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</si>
  <si>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</si>
  <si>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</si>
  <si>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</si>
  <si>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</si>
  <si>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</si>
  <si>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</si>
  <si>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</si>
  <si>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</si>
  <si>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</si>
  <si>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</si>
  <si>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</si>
  <si>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</si>
  <si>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</si>
  <si>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</si>
  <si>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</si>
  <si>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</si>
  <si>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</si>
  <si>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</si>
  <si>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</si>
  <si>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</si>
  <si>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</si>
  <si>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</si>
  <si>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</si>
  <si>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</si>
  <si>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</si>
  <si>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</si>
  <si>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</si>
  <si>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</si>
  <si>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</si>
  <si>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</si>
  <si>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</si>
  <si>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</si>
  <si>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</si>
  <si>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</si>
  <si>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</si>
  <si>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</si>
  <si>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</si>
  <si>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</si>
  <si>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</si>
  <si>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</si>
  <si>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</si>
  <si>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</si>
  <si>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</si>
  <si>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</si>
  <si>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</si>
  <si>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</si>
  <si>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</si>
  <si>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</si>
  <si>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</si>
  <si>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</si>
  <si>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</si>
  <si>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</si>
  <si>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</si>
  <si>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</si>
  <si>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</si>
  <si>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</si>
  <si>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</si>
  <si>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</si>
  <si>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</si>
  <si>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</si>
  <si>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</si>
  <si>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</si>
  <si>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</si>
  <si>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</si>
  <si>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</si>
  <si>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</si>
  <si>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</si>
  <si>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</si>
  <si>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</si>
  <si>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</si>
  <si>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</si>
  <si>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</si>
  <si>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</si>
  <si>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</si>
  <si>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</si>
  <si>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</si>
  <si>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</si>
  <si>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</si>
  <si>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</si>
  <si>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</si>
  <si>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</si>
  <si>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</si>
  <si>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</si>
  <si>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</si>
  <si>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</si>
  <si>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</si>
  <si>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</si>
  <si>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</si>
  <si>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</si>
  <si>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</si>
  <si>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</si>
  <si>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</si>
  <si>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</si>
  <si>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</si>
  <si>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</si>
  <si>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</si>
  <si>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</si>
  <si>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</si>
  <si>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</si>
  <si>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</si>
  <si>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</si>
  <si>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</si>
  <si>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</si>
  <si>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</si>
  <si>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</si>
  <si>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</si>
  <si>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</si>
  <si>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</si>
  <si>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</si>
  <si>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</si>
  <si>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</si>
  <si>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</si>
  <si>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</si>
  <si>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</si>
  <si>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</si>
  <si>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</si>
  <si>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</si>
  <si>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</si>
  <si>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</si>
  <si>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</si>
  <si>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</si>
  <si>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</si>
  <si>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</si>
  <si>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</si>
  <si>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</si>
  <si>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</si>
  <si>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</si>
  <si>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</si>
  <si>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</si>
  <si>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</si>
  <si>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</si>
  <si>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</si>
  <si>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</si>
  <si>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</si>
  <si>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</si>
  <si>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</si>
  <si>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</si>
  <si>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</si>
  <si>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</si>
  <si>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</si>
  <si>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</si>
  <si>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</si>
  <si>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</si>
  <si>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</si>
  <si>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</si>
  <si>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</si>
  <si>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</si>
  <si>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</si>
  <si>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</si>
  <si>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</si>
  <si>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</si>
  <si>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</si>
  <si>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</si>
  <si>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</si>
  <si>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</si>
  <si>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</si>
  <si>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</si>
  <si>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</si>
  <si>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</si>
  <si>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</si>
  <si>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</si>
  <si>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</si>
  <si>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</si>
  <si>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</si>
  <si>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</si>
  <si>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</si>
  <si>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</si>
  <si>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</si>
  <si>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</si>
  <si>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</si>
  <si>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</si>
  <si>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</si>
  <si>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</si>
  <si>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</si>
  <si>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</si>
  <si>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</si>
  <si>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</si>
  <si>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</si>
  <si>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</si>
  <si>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</si>
  <si>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</si>
  <si>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</si>
  <si>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</si>
  <si>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</si>
  <si>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</si>
  <si>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</si>
  <si>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</si>
  <si>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</si>
  <si>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</si>
  <si>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</si>
  <si>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</si>
  <si>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</si>
  <si>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</si>
  <si>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</si>
  <si>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</si>
  <si>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</si>
  <si>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</si>
  <si>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</si>
  <si>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</si>
  <si>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</si>
  <si>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</si>
  <si>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</si>
  <si>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</si>
  <si>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</si>
  <si>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</si>
  <si>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</si>
  <si>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</si>
  <si>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</si>
  <si>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</si>
  <si>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</si>
  <si>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</si>
  <si>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</si>
  <si>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</si>
  <si>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</si>
  <si>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</si>
  <si>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</si>
  <si>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</si>
  <si>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</si>
  <si>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</si>
  <si>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</si>
  <si>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</si>
  <si>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</si>
  <si>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</si>
  <si>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</si>
  <si>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</si>
  <si>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</si>
  <si>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</si>
  <si>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</si>
  <si>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</si>
  <si>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</si>
  <si>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</si>
  <si>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</si>
  <si>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</si>
  <si>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</si>
  <si>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</si>
  <si>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</si>
  <si>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</si>
  <si>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</si>
  <si>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</si>
  <si>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</si>
  <si>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</si>
  <si>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</si>
  <si>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</si>
  <si>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</si>
  <si>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</si>
  <si>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</si>
  <si>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</si>
  <si>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</si>
  <si>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</si>
  <si>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</si>
  <si>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</si>
  <si>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</si>
  <si>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</si>
  <si>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</si>
  <si>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</si>
  <si>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</si>
  <si>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</si>
  <si>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</si>
  <si>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</si>
  <si>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</si>
  <si>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</si>
  <si>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</si>
  <si>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</si>
  <si>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</si>
  <si>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</si>
  <si>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</si>
  <si>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</si>
  <si>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</si>
  <si>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</si>
  <si>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</si>
  <si>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</si>
  <si>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</si>
  <si>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</si>
  <si>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</si>
  <si>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</si>
  <si>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</si>
  <si>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</si>
  <si>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</si>
  <si>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</si>
  <si>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</si>
  <si>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</si>
  <si>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</si>
  <si>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</si>
  <si>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</si>
  <si>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</si>
  <si>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</si>
  <si>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</si>
  <si>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</si>
  <si>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</si>
  <si>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</si>
  <si>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</si>
  <si>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</si>
  <si>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</si>
  <si>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</si>
  <si>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</si>
  <si>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</si>
  <si>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</si>
  <si>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</si>
  <si>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</si>
  <si>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</si>
  <si>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</si>
  <si>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</si>
  <si>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</si>
  <si>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</si>
  <si>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</si>
  <si>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</si>
  <si>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</si>
  <si>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</si>
  <si>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</si>
  <si>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</si>
  <si>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</si>
  <si>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</si>
  <si>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</si>
  <si>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</si>
  <si>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</si>
  <si>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</si>
  <si>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</si>
  <si>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</si>
  <si>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</si>
  <si>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</si>
  <si>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</si>
  <si>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</si>
  <si>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</si>
  <si>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</si>
  <si>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</si>
  <si>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</si>
  <si>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</si>
  <si>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</si>
  <si>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</si>
  <si>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</si>
  <si>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</si>
  <si>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</si>
  <si>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</si>
  <si>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</si>
  <si>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</si>
  <si>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</si>
  <si>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</si>
  <si>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</si>
  <si>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</si>
  <si>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</si>
  <si>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</si>
  <si>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</si>
  <si>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</si>
  <si>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</si>
  <si>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</si>
  <si>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</si>
  <si>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</si>
  <si>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</si>
  <si>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</si>
  <si>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</si>
  <si>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</si>
  <si>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</si>
  <si>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</si>
  <si>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</si>
  <si>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</si>
  <si>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</si>
  <si>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</si>
  <si>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</si>
  <si>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</si>
  <si>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</si>
  <si>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</si>
  <si>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</si>
  <si>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</si>
  <si>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</si>
  <si>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</si>
  <si>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</si>
  <si>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</si>
  <si>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</si>
  <si>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</si>
  <si>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</si>
  <si>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</si>
  <si>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</si>
  <si>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</si>
  <si>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</si>
  <si>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</si>
  <si>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</si>
  <si>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</si>
  <si>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</si>
  <si>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</si>
  <si>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</si>
  <si>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</si>
  <si>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</si>
  <si>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</si>
  <si>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</si>
  <si>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</si>
  <si>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</si>
  <si>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</si>
  <si>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</si>
  <si>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</si>
  <si>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</si>
  <si>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</si>
  <si>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</si>
  <si>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</si>
  <si>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</si>
  <si>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</si>
  <si>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</si>
  <si>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</si>
  <si>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</si>
  <si>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</si>
  <si>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</si>
  <si>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</si>
  <si>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</si>
  <si>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</si>
  <si>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</si>
  <si>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</si>
  <si>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</si>
  <si>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</si>
  <si>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</si>
  <si>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</si>
  <si>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</si>
  <si>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</si>
  <si>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</si>
  <si>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</si>
  <si>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</si>
  <si>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</si>
  <si>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</si>
  <si>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</si>
  <si>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</si>
  <si>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</si>
  <si>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</si>
  <si>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</si>
  <si>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</si>
  <si>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</si>
  <si>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</si>
  <si>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</si>
  <si>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</si>
  <si>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</si>
  <si>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</si>
  <si>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</si>
  <si>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</si>
  <si>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</si>
  <si>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</si>
  <si>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</si>
  <si>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</si>
  <si>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</si>
  <si>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</si>
  <si>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</si>
  <si>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</si>
  <si>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</si>
  <si>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</si>
  <si>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</si>
  <si>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</si>
  <si>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</si>
  <si>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</si>
  <si>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</si>
  <si>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</si>
  <si>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</si>
  <si>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</si>
  <si>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</si>
  <si>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</si>
  <si>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</si>
  <si>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</si>
  <si>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</si>
  <si>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</si>
  <si>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</si>
  <si>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</si>
  <si>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</si>
  <si>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</si>
  <si>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</si>
  <si>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</si>
  <si>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</si>
  <si>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</si>
  <si>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</si>
  <si>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</si>
  <si>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</si>
  <si>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</si>
  <si>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</si>
  <si>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</si>
  <si>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</si>
  <si>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</si>
  <si>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</si>
  <si>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</si>
  <si>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</si>
  <si>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</si>
  <si>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</si>
  <si>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</si>
  <si>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</si>
  <si>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</si>
  <si>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</si>
  <si>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</si>
  <si>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</si>
  <si>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</si>
  <si>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</si>
  <si>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</si>
  <si>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</si>
  <si>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</si>
  <si>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</si>
  <si>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</si>
  <si>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</si>
  <si>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</si>
  <si>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</si>
  <si>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</si>
  <si>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</si>
  <si>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</si>
  <si>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</si>
  <si>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</si>
  <si>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</si>
  <si>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</si>
  <si>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</si>
  <si>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</si>
  <si>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</si>
  <si>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</si>
  <si>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</si>
  <si>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</si>
  <si>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</si>
  <si>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</si>
  <si>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</si>
  <si>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</si>
  <si>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</si>
  <si>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</si>
  <si>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</si>
  <si>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</si>
  <si>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</si>
  <si>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</si>
  <si>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</si>
  <si>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</si>
  <si>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</si>
  <si>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</si>
  <si>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</si>
  <si>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</si>
  <si>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</si>
  <si>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</si>
  <si>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</si>
  <si>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</si>
  <si>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</si>
  <si>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</si>
  <si>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</si>
  <si>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</si>
  <si>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</si>
  <si>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</si>
  <si>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</si>
  <si>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</si>
  <si>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</si>
  <si>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</si>
  <si>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</si>
  <si>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</si>
  <si>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</si>
  <si>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</si>
  <si>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</si>
  <si>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</si>
  <si>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</si>
  <si>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</si>
  <si>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</si>
  <si>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</si>
  <si>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</si>
  <si>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</si>
  <si>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</si>
  <si>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</si>
  <si>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</si>
  <si>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</si>
  <si>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</si>
  <si>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</si>
  <si>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</si>
  <si>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</si>
  <si>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</si>
  <si>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</si>
  <si>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</si>
  <si>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</si>
  <si>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</si>
  <si>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</si>
  <si>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</si>
  <si>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</si>
  <si>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</si>
  <si>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</si>
  <si>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</si>
  <si>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</si>
  <si>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</si>
  <si>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</si>
  <si>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</si>
  <si>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</si>
  <si>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</si>
  <si>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</si>
  <si>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</si>
  <si>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</si>
  <si>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</si>
  <si>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</si>
  <si>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</si>
  <si>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</si>
  <si>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</si>
  <si>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</si>
  <si>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</si>
  <si>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</si>
  <si>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</si>
  <si>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</si>
  <si>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</si>
  <si>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</si>
  <si>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</si>
  <si>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</si>
  <si>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</si>
  <si>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</si>
  <si>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</si>
  <si>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</si>
  <si>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</si>
  <si>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</si>
  <si>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</si>
  <si>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</si>
  <si>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</si>
  <si>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</si>
  <si>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</si>
  <si>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</si>
  <si>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</si>
  <si>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</si>
  <si>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</si>
  <si>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</si>
  <si>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</si>
  <si>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</si>
  <si>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</si>
  <si>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</si>
  <si>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</si>
  <si>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</si>
  <si>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</si>
  <si>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</si>
  <si>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</si>
  <si>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</si>
  <si>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</si>
  <si>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</si>
  <si>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</si>
  <si>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</si>
  <si>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</si>
  <si>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</si>
  <si>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</si>
  <si>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</si>
  <si>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</si>
  <si>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</si>
  <si>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</si>
  <si>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</si>
  <si>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</si>
  <si>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</si>
  <si>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</si>
  <si>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</si>
  <si>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</si>
  <si>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</si>
  <si>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</si>
  <si>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</si>
  <si>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</si>
  <si>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</si>
  <si>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</si>
  <si>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</si>
  <si>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</si>
  <si>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</si>
  <si>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</si>
  <si>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</si>
  <si>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</si>
  <si>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</si>
  <si>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</si>
  <si>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</si>
  <si>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</si>
  <si>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</si>
  <si>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</si>
  <si>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</si>
  <si>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</si>
  <si>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</si>
  <si>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</si>
  <si>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</si>
  <si>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</si>
  <si>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</si>
  <si>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</si>
  <si>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</si>
  <si>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</si>
  <si>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</si>
  <si>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</si>
  <si>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</si>
  <si>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</si>
  <si>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</si>
  <si>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</si>
  <si>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</si>
  <si>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</si>
  <si>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</si>
  <si>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</si>
  <si>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</si>
  <si>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</si>
  <si>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</si>
  <si>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</si>
  <si>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</si>
  <si>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</si>
  <si>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</si>
  <si>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</si>
  <si>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</si>
  <si>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</si>
  <si>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</si>
  <si>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</si>
  <si>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</si>
  <si>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</si>
  <si>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</si>
  <si>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</si>
  <si>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</si>
  <si>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</si>
  <si>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</si>
  <si>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</si>
  <si>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</si>
  <si>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</si>
  <si>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</si>
  <si>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</si>
  <si>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</si>
  <si>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</si>
  <si>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</si>
  <si>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</si>
  <si>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</si>
  <si>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</si>
  <si>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</si>
  <si>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</si>
  <si>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</si>
  <si>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</si>
  <si>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</si>
  <si>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</si>
  <si>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</si>
  <si>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</si>
  <si>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</si>
  <si>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</si>
  <si>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</si>
  <si>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</si>
  <si>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</si>
  <si>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</si>
  <si>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</si>
  <si>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</si>
  <si>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</si>
  <si>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</si>
  <si>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</si>
  <si>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</si>
  <si>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</si>
  <si>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</si>
  <si>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</si>
  <si>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</si>
  <si>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</si>
  <si>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</si>
  <si>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</si>
  <si>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</si>
  <si>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</si>
  <si>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</si>
  <si>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</si>
  <si>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</si>
  <si>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</si>
  <si>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</si>
  <si>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</si>
  <si>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</si>
  <si>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</si>
  <si>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</si>
  <si>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</si>
  <si>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</si>
  <si>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</si>
  <si>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</si>
  <si>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</si>
  <si>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</si>
  <si>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</si>
  <si>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</si>
  <si>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</si>
  <si>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</si>
  <si>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</si>
  <si>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</si>
  <si>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</si>
  <si>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</si>
  <si>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</si>
  <si>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</si>
  <si>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</si>
  <si>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</si>
  <si>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</si>
  <si>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</si>
  <si>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</si>
  <si>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</si>
  <si>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</si>
  <si>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</si>
  <si>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</si>
  <si>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</si>
  <si>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</si>
  <si>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</si>
  <si>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</si>
  <si>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</si>
  <si>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</si>
  <si>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</si>
  <si>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</si>
  <si>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</si>
  <si>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</si>
  <si>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</si>
  <si>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</si>
  <si>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</si>
  <si>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</si>
  <si>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</si>
  <si>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</si>
  <si>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</si>
  <si>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</si>
  <si>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</si>
  <si>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</si>
  <si>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</si>
  <si>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</si>
  <si>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</si>
  <si>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</si>
  <si>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</si>
  <si>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</si>
  <si>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</si>
  <si>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</si>
  <si>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</si>
  <si>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</si>
  <si>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</si>
  <si>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</si>
  <si>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</si>
  <si>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</si>
  <si>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</si>
  <si>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</si>
  <si>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</si>
  <si>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</si>
  <si>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</si>
  <si>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</si>
  <si>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</si>
  <si>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</si>
  <si>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</si>
  <si>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</si>
  <si>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</si>
  <si>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</si>
  <si>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</si>
  <si>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</si>
  <si>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</si>
  <si>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</si>
  <si>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</si>
  <si>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</si>
  <si>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</si>
  <si>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</si>
  <si>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</si>
  <si>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</si>
  <si>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</si>
  <si>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</si>
  <si>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</si>
  <si>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</si>
  <si>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</si>
  <si>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</si>
  <si>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</si>
  <si>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</si>
  <si>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</si>
  <si>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</si>
  <si>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</si>
  <si>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</si>
  <si>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</si>
  <si>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</si>
  <si>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</si>
  <si>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</si>
  <si>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</si>
  <si>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</si>
  <si>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</si>
  <si>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</si>
  <si>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</si>
  <si>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</si>
  <si>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</si>
  <si>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</si>
  <si>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</si>
  <si>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</si>
  <si>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</si>
  <si>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</si>
  <si>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</si>
  <si>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</si>
  <si>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</si>
  <si>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</si>
  <si>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</si>
  <si>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</si>
  <si>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</si>
  <si>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</si>
  <si>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</si>
  <si>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</si>
  <si>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</si>
  <si>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</si>
  <si>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</si>
  <si>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</si>
  <si>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</si>
  <si>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</si>
  <si>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</si>
  <si>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</si>
  <si>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</si>
  <si>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</si>
  <si>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</si>
  <si>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</si>
  <si>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</si>
  <si>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</si>
  <si>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</si>
  <si>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</si>
  <si>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</si>
  <si>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</si>
  <si>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</si>
  <si>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</si>
  <si>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</si>
  <si>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</si>
  <si>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</si>
  <si>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</si>
  <si>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</si>
  <si>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</si>
  <si>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</si>
  <si>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</si>
  <si>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</si>
  <si>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</si>
  <si>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</si>
  <si>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</si>
  <si>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</si>
  <si>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</si>
  <si>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</si>
  <si>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</si>
  <si>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</si>
  <si>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</si>
  <si>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</si>
  <si>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</si>
  <si>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</si>
  <si>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</si>
  <si>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</si>
  <si>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</si>
  <si>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</si>
  <si>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</si>
  <si>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</si>
  <si>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</si>
  <si>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</si>
  <si>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</si>
  <si>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</si>
  <si>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</si>
  <si>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</si>
  <si>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</si>
  <si>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</si>
  <si>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</si>
  <si>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</si>
  <si>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</si>
  <si>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</si>
  <si>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</si>
  <si>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</si>
  <si>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</si>
  <si>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</si>
  <si>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</si>
  <si>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</si>
  <si>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</si>
  <si>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</si>
  <si>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</si>
  <si>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</si>
  <si>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</si>
  <si>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</si>
  <si>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</si>
  <si>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</si>
  <si>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</si>
  <si>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</si>
  <si>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</si>
  <si>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</si>
  <si>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</si>
  <si>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</si>
  <si>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</si>
  <si>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</si>
  <si>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</si>
  <si>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</si>
  <si>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</si>
  <si>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</si>
  <si>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</si>
  <si>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</si>
  <si>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</si>
  <si>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</si>
  <si>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</si>
  <si>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</si>
  <si>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</si>
  <si>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</si>
  <si>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</si>
  <si>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</si>
  <si>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</si>
  <si>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</si>
  <si>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</si>
  <si>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</si>
  <si>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</si>
  <si>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</si>
  <si>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</si>
  <si>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</si>
  <si>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</si>
  <si>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</si>
  <si>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</si>
  <si>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</si>
  <si>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</si>
  <si>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</si>
  <si>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</si>
  <si>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</si>
  <si>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</si>
  <si>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</si>
  <si>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</si>
  <si>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</si>
  <si>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</si>
  <si>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</si>
  <si>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</si>
  <si>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</si>
  <si>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</si>
  <si>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</si>
  <si>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</si>
  <si>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</si>
  <si>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</si>
  <si>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</si>
  <si>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</si>
  <si>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</si>
  <si>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</si>
  <si>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</si>
  <si>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</si>
  <si>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</si>
  <si>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</si>
  <si>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</si>
  <si>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</si>
  <si>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</si>
  <si>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</si>
  <si>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</si>
  <si>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</si>
  <si>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</si>
  <si>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</si>
  <si>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</si>
  <si>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</si>
  <si>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</si>
  <si>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</si>
  <si>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</si>
  <si>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</si>
  <si>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</si>
  <si>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</si>
  <si>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</si>
  <si>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</si>
  <si>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</si>
  <si>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</si>
  <si>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</si>
  <si>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</si>
  <si>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</si>
  <si>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</si>
  <si>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</si>
  <si>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</si>
  <si>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</si>
  <si>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</si>
  <si>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</si>
  <si>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</si>
  <si>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</si>
  <si>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</si>
  <si>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</si>
  <si>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</si>
  <si>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</si>
  <si>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</si>
  <si>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</si>
  <si>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</si>
  <si>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</si>
  <si>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</si>
  <si>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</si>
  <si>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</si>
  <si>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</si>
  <si>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</si>
  <si>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</si>
  <si>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</si>
  <si>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</si>
  <si>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</si>
  <si>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</si>
  <si>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</si>
  <si>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</si>
  <si>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</si>
  <si>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</si>
  <si>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</si>
  <si>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</si>
  <si>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</si>
  <si>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</si>
  <si>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</si>
  <si>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</si>
  <si>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</si>
  <si>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</si>
  <si>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</si>
  <si>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</si>
  <si>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</si>
  <si>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</si>
  <si>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</si>
  <si>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</si>
  <si>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</si>
  <si>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</si>
  <si>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</si>
  <si>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</si>
  <si>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</si>
  <si>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</si>
  <si>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</si>
  <si>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</si>
  <si>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</si>
  <si>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</si>
  <si>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</si>
  <si>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</si>
  <si>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</si>
  <si>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</si>
  <si>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</si>
  <si>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</si>
  <si>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</si>
  <si>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</si>
  <si>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</si>
  <si>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</si>
  <si>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</si>
  <si>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</si>
  <si>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</si>
  <si>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</si>
  <si>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</si>
  <si>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</si>
  <si>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</si>
  <si>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</si>
  <si>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</si>
  <si>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</si>
  <si>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</si>
  <si>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</si>
  <si>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</si>
  <si>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</si>
  <si>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</si>
  <si>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</si>
  <si>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</si>
  <si>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</si>
  <si>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</si>
  <si>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</si>
  <si>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</si>
  <si>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</si>
  <si>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</si>
  <si>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</si>
  <si>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</si>
  <si>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</si>
  <si>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</si>
  <si>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</si>
  <si>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</si>
  <si>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</si>
  <si>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</si>
  <si>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</si>
  <si>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</si>
  <si>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</si>
  <si>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</si>
  <si>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</si>
  <si>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</si>
  <si>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</si>
  <si>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</si>
  <si>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</si>
  <si>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</si>
  <si>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</si>
  <si>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</si>
  <si>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</si>
  <si>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</si>
  <si>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</si>
  <si>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</si>
  <si>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</si>
  <si>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</si>
  <si>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</si>
  <si>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</si>
  <si>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</si>
  <si>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</si>
  <si>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</si>
  <si>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</si>
  <si>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</si>
  <si>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</si>
  <si>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</si>
  <si>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</si>
  <si>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</si>
  <si>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</si>
  <si>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</si>
  <si>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</si>
  <si>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</si>
  <si>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</si>
  <si>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</si>
  <si>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</si>
  <si>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</si>
  <si>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</si>
  <si>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</si>
  <si>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</si>
  <si>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</si>
  <si>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</si>
  <si>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</si>
  <si>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</si>
  <si>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</si>
  <si>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</si>
  <si>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</si>
  <si>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</si>
  <si>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</si>
  <si>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</si>
  <si>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</si>
  <si>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</si>
  <si>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</si>
  <si>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</si>
  <si>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</si>
  <si>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</si>
  <si>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</si>
  <si>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</si>
  <si>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</si>
  <si>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</si>
  <si>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</si>
  <si>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</si>
  <si>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</si>
  <si>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</si>
  <si>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</si>
  <si>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</si>
  <si>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</si>
  <si>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</si>
  <si>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</si>
  <si>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</si>
  <si>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</si>
  <si>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</si>
  <si>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</si>
  <si>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</si>
  <si>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</si>
  <si>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</si>
  <si>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</si>
  <si>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</si>
  <si>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</si>
  <si>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</si>
  <si>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</si>
  <si>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</si>
  <si>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</si>
  <si>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</si>
  <si>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</si>
  <si>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</si>
  <si>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</si>
  <si>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</si>
  <si>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</si>
  <si>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</si>
  <si>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</si>
  <si>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</si>
  <si>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</si>
  <si>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</si>
  <si>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</si>
  <si>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</si>
  <si>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</si>
  <si>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</si>
  <si>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</si>
  <si>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</si>
  <si>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</si>
  <si>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</si>
  <si>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</si>
  <si>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</si>
  <si>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</si>
  <si>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</si>
  <si>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</si>
  <si>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</si>
  <si>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</si>
  <si>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</si>
  <si>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</si>
  <si>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</si>
  <si>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</si>
  <si>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</si>
  <si>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</si>
  <si>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</si>
  <si>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</si>
  <si>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</si>
  <si>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</si>
  <si>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</si>
  <si>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</si>
  <si>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</si>
  <si>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</si>
  <si>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</si>
  <si>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</si>
  <si>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</si>
  <si>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</si>
  <si>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</si>
  <si>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</si>
  <si>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</si>
  <si>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</si>
  <si>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</si>
  <si>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</si>
  <si>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</si>
  <si>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</si>
  <si>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</si>
  <si>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</si>
  <si>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</si>
  <si>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</si>
  <si>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</si>
  <si>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</si>
  <si>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</si>
  <si>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</si>
  <si>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</si>
  <si>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</si>
  <si>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</si>
  <si>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</si>
  <si>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</si>
  <si>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</si>
  <si>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</si>
  <si>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</si>
  <si>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</si>
  <si>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</si>
  <si>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</si>
  <si>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</si>
  <si>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</si>
  <si>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</si>
  <si>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</si>
  <si>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</si>
  <si>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</si>
  <si>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</si>
  <si>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</si>
  <si>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</si>
  <si>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</si>
  <si>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</si>
  <si>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</si>
  <si>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</si>
  <si>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</si>
  <si>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</si>
  <si>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</si>
  <si>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</si>
  <si>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</si>
  <si>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</si>
  <si>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</si>
  <si>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</si>
  <si>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</si>
  <si>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</si>
  <si>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</si>
  <si>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</si>
  <si>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</si>
  <si>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</si>
  <si>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</si>
  <si>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</si>
  <si>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</si>
  <si>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</si>
  <si>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</si>
  <si>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</si>
  <si>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</si>
  <si>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</si>
  <si>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</si>
  <si>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</si>
  <si>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</si>
  <si>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</si>
  <si>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</si>
  <si>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</si>
  <si>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</si>
  <si>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</si>
  <si>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</si>
  <si>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</si>
  <si>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</si>
  <si>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</si>
  <si>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</si>
  <si>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</si>
  <si>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</si>
  <si>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</si>
  <si>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</si>
  <si>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</si>
  <si>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</si>
  <si>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</si>
  <si>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</si>
  <si>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</si>
  <si>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</si>
  <si>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</si>
  <si>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</si>
  <si>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</si>
  <si>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</si>
  <si>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</si>
  <si>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</si>
  <si>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</si>
  <si>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</si>
  <si>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</si>
  <si>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</si>
  <si>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</si>
  <si>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</si>
  <si>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</si>
  <si>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</si>
  <si>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</si>
  <si>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</si>
  <si>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</si>
  <si>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</si>
  <si>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</si>
  <si>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</si>
  <si>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</si>
  <si>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</si>
  <si>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</si>
  <si>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</si>
  <si>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</si>
  <si>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</si>
  <si>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</si>
  <si>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</si>
  <si>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</si>
  <si>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</si>
  <si>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</si>
  <si>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</si>
  <si>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</si>
  <si>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</si>
  <si>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</si>
  <si>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</si>
  <si>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</si>
  <si>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</si>
  <si>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</si>
  <si>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</si>
  <si>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</si>
  <si>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</si>
  <si>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</si>
  <si>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</si>
  <si>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</si>
  <si>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</si>
  <si>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</si>
  <si>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</si>
  <si>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</si>
  <si>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</si>
  <si>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</si>
  <si>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</si>
  <si>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</si>
  <si>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</si>
  <si>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</si>
  <si>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</si>
  <si>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</si>
  <si>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</si>
  <si>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</si>
  <si>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</si>
  <si>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</si>
  <si>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</si>
  <si>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</si>
  <si>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</si>
  <si>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</si>
  <si>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</si>
  <si>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</si>
  <si>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</si>
  <si>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</si>
  <si>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</si>
  <si>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</si>
  <si>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</si>
  <si>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</si>
  <si>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</si>
  <si>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</si>
  <si>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</si>
  <si>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</si>
  <si>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</si>
  <si>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</si>
  <si>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</si>
  <si>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</si>
  <si>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</si>
  <si>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</si>
  <si>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</si>
  <si>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</si>
  <si>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</si>
  <si>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</si>
  <si>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</si>
  <si>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</si>
  <si>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</si>
  <si>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</si>
  <si>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</si>
  <si>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</si>
  <si>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</si>
  <si>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</si>
  <si>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</si>
  <si>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</si>
  <si>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</si>
  <si>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</si>
  <si>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</si>
  <si>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</si>
  <si>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</si>
  <si>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</si>
  <si>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</si>
  <si>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</si>
  <si>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</si>
  <si>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</si>
  <si>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</si>
  <si>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</si>
  <si>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</si>
  <si>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</si>
  <si>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</si>
  <si>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</si>
  <si>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</si>
  <si>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</si>
  <si>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</si>
  <si>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</si>
  <si>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</si>
  <si>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</si>
  <si>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</si>
  <si>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</si>
  <si>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</si>
  <si>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</si>
  <si>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</si>
  <si>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</si>
  <si>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</si>
  <si>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</si>
  <si>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</si>
  <si>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</si>
  <si>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</si>
  <si>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</si>
  <si>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</si>
  <si>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</si>
  <si>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</si>
  <si>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</si>
  <si>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</si>
  <si>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</si>
  <si>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</si>
  <si>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</si>
  <si>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</si>
  <si>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</si>
  <si>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</si>
  <si>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</si>
  <si>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</si>
  <si>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</si>
  <si>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</si>
  <si>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</si>
  <si>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</si>
  <si>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</si>
  <si>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</si>
  <si>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</si>
  <si>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</si>
  <si>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</si>
  <si>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</si>
  <si>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</si>
  <si>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</si>
  <si>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</si>
  <si>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</si>
  <si>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</si>
  <si>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</si>
  <si>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</si>
  <si>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</si>
  <si>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</si>
  <si>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</si>
  <si>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</si>
  <si>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</si>
  <si>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</si>
  <si>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</si>
  <si>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</si>
  <si>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</si>
  <si>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</si>
  <si>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</si>
  <si>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</si>
  <si>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</si>
  <si>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</si>
  <si>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</si>
  <si>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</si>
  <si>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</si>
  <si>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</si>
  <si>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</si>
  <si>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</si>
  <si>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</si>
  <si>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</si>
  <si>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</si>
  <si>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</si>
  <si>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</si>
  <si>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</si>
  <si>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</si>
  <si>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</si>
  <si>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</si>
  <si>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</si>
  <si>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</si>
  <si>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</si>
  <si>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</si>
  <si>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</si>
  <si>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</si>
  <si>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</si>
  <si>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</si>
  <si>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</si>
  <si>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</si>
  <si>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</si>
  <si>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</si>
  <si>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</si>
  <si>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</si>
  <si>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</si>
  <si>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</si>
  <si>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</si>
  <si>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</si>
  <si>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</si>
  <si>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</si>
  <si>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</si>
  <si>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</si>
  <si>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</si>
  <si>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</si>
  <si>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</si>
  <si>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</si>
  <si>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</si>
  <si>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</si>
  <si>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</si>
  <si>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</si>
  <si>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</si>
  <si>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</si>
  <si>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</si>
  <si>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</si>
  <si>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</si>
  <si>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</si>
  <si>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</si>
  <si>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</si>
  <si>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</si>
  <si>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</si>
  <si>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</si>
  <si>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</si>
  <si>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</si>
  <si>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</si>
  <si>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</si>
  <si>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</si>
  <si>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</si>
  <si>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</si>
  <si>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</si>
  <si>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</si>
  <si>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</si>
  <si>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</si>
  <si>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</si>
  <si>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</si>
  <si>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</si>
  <si>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</si>
  <si>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</si>
  <si>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</si>
  <si>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</si>
  <si>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</si>
  <si>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</si>
  <si>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</si>
  <si>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</si>
  <si>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</si>
  <si>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</si>
  <si>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</si>
  <si>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</si>
  <si>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</si>
  <si>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</si>
  <si>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</si>
  <si>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</si>
  <si>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</si>
  <si>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</si>
  <si>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</si>
  <si>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</si>
  <si>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</si>
  <si>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</si>
  <si>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</si>
  <si>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</si>
  <si>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</si>
  <si>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</si>
  <si>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</si>
  <si>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</si>
  <si>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</si>
  <si>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</si>
  <si>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</si>
  <si>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</si>
  <si>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</si>
  <si>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</si>
  <si>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</si>
  <si>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</si>
  <si>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</si>
  <si>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</si>
  <si>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</si>
  <si>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</si>
  <si>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</si>
  <si>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</si>
  <si>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</si>
  <si>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</si>
  <si>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</si>
  <si>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</si>
  <si>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</si>
  <si>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</si>
  <si>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</si>
  <si>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</si>
  <si>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</si>
  <si>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</si>
  <si>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</si>
  <si>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</si>
  <si>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</si>
  <si>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</si>
  <si>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</si>
  <si>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</si>
  <si>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</si>
  <si>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</si>
  <si>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</si>
  <si>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</si>
  <si>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</si>
  <si>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</si>
  <si>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</si>
  <si>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</si>
  <si>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</si>
  <si>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</si>
  <si>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</si>
  <si>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</si>
  <si>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</si>
  <si>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</si>
  <si>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</si>
  <si>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</si>
  <si>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</si>
  <si>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</si>
  <si>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</si>
  <si>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</si>
  <si>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</si>
  <si>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</si>
  <si>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</si>
  <si>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</si>
  <si>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</si>
  <si>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</si>
  <si>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</si>
  <si>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</si>
  <si>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</si>
  <si>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</si>
  <si>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</si>
  <si>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</si>
  <si>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</si>
  <si>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</si>
  <si>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</si>
  <si>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</si>
  <si>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</si>
  <si>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</si>
  <si>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</si>
  <si>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</si>
  <si>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</si>
  <si>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</si>
  <si>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</si>
  <si>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</si>
  <si>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</si>
  <si>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</si>
  <si>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</si>
  <si>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</si>
  <si>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</si>
  <si>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</si>
  <si>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</si>
  <si>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</si>
  <si>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</si>
  <si>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</si>
  <si>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</si>
  <si>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</si>
  <si>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</si>
  <si>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</si>
  <si>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</si>
  <si>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</si>
  <si>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</si>
  <si>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</si>
  <si>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</si>
  <si>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</si>
  <si>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</si>
  <si>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</si>
  <si>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</si>
  <si>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</si>
  <si>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</si>
  <si>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</si>
  <si>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</si>
  <si>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</si>
  <si>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</si>
  <si>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</si>
  <si>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</si>
  <si>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</si>
  <si>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</si>
  <si>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</si>
  <si>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</si>
  <si>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</si>
  <si>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</si>
  <si>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</si>
  <si>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</si>
  <si>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</si>
  <si>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</si>
  <si>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</si>
  <si>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</si>
  <si>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</si>
  <si>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</si>
  <si>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</si>
  <si>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</si>
  <si>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</si>
  <si>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</si>
  <si>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</si>
  <si>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</si>
  <si>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</si>
  <si>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</si>
  <si>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</si>
  <si>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</si>
  <si>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</si>
  <si>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</si>
  <si>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</si>
  <si>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</si>
  <si>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</si>
  <si>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</si>
  <si>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</si>
  <si>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</si>
  <si>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</si>
  <si>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</si>
  <si>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</si>
  <si>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</si>
  <si>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</si>
  <si>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</si>
  <si>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</si>
  <si>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335765747</t>
  </si>
  <si>
    <t>335765884</t>
  </si>
  <si>
    <t>335766672</t>
  </si>
  <si>
    <t>335766639</t>
  </si>
  <si>
    <t>335766467</t>
  </si>
  <si>
    <t>335766439</t>
  </si>
  <si>
    <t>ATM Sotano Torre Banreservas</t>
  </si>
  <si>
    <t>1 Gaveta Vacía y 2 Fallando</t>
  </si>
  <si>
    <t>335767144</t>
  </si>
  <si>
    <t>335767175</t>
  </si>
  <si>
    <t>335767235</t>
  </si>
  <si>
    <t>335767189</t>
  </si>
  <si>
    <t>335767185</t>
  </si>
  <si>
    <t>335767501</t>
  </si>
  <si>
    <t>335767464</t>
  </si>
  <si>
    <t>335767410</t>
  </si>
  <si>
    <t>Closed</t>
  </si>
  <si>
    <t>335768037</t>
  </si>
  <si>
    <t>335767911</t>
  </si>
  <si>
    <t>335767891</t>
  </si>
  <si>
    <t>335767870</t>
  </si>
  <si>
    <t>335767838</t>
  </si>
  <si>
    <t>335767829</t>
  </si>
  <si>
    <t>335767754</t>
  </si>
  <si>
    <t>335767695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</si>
  <si>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</si>
  <si>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</si>
  <si>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</si>
  <si>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</si>
  <si>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</si>
  <si>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</si>
  <si>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</si>
  <si>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</si>
  <si>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</si>
  <si>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</si>
  <si>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</si>
  <si>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</si>
  <si>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</si>
  <si>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</si>
  <si>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</si>
  <si>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</si>
  <si>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</si>
  <si>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</si>
  <si>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</si>
  <si>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</si>
  <si>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</si>
  <si>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</si>
  <si>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</si>
  <si>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</si>
  <si>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</si>
  <si>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</si>
  <si>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</si>
  <si>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</si>
  <si>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</si>
  <si>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</si>
  <si>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</si>
  <si>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</si>
  <si>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</si>
  <si>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19/1/2021 17:00 PM</t>
  </si>
  <si>
    <t>20/1/2021 6:00 AM</t>
  </si>
  <si>
    <t>335768374</t>
  </si>
  <si>
    <t>335768372</t>
  </si>
  <si>
    <t>335768371</t>
  </si>
  <si>
    <t>En Servicio</t>
  </si>
  <si>
    <t>1/2021/10:12</t>
  </si>
  <si>
    <t>SIN ACTIVIDAD DE RETIRO</t>
  </si>
  <si>
    <t>335768742</t>
  </si>
  <si>
    <t>335768727</t>
  </si>
  <si>
    <t>335768726</t>
  </si>
  <si>
    <t>335768717</t>
  </si>
  <si>
    <t>335768666</t>
  </si>
  <si>
    <t>335768660</t>
  </si>
  <si>
    <t>335768607</t>
  </si>
  <si>
    <t>335768588</t>
  </si>
  <si>
    <t>335768572</t>
  </si>
  <si>
    <t>335768546</t>
  </si>
  <si>
    <t>335768468</t>
  </si>
  <si>
    <t>CARGA EXITOSA</t>
  </si>
  <si>
    <t>CARGA EXITOSO</t>
  </si>
  <si>
    <t>REINICIO EXITOSO</t>
  </si>
  <si>
    <t>Cuevas Peralta, Ivan Hanell</t>
  </si>
  <si>
    <t>335768689</t>
  </si>
  <si>
    <t>335768687</t>
  </si>
  <si>
    <t>335768683</t>
  </si>
  <si>
    <t>335768504</t>
  </si>
  <si>
    <t>335768501</t>
  </si>
  <si>
    <t>335768498</t>
  </si>
  <si>
    <t>335768495</t>
  </si>
  <si>
    <t>3 Gavetas Fallando</t>
  </si>
  <si>
    <t>Observados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</si>
</sst>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0"/>
      <tableStyleElement type="headerRow" dxfId="759"/>
      <tableStyleElement type="totalRow" dxfId="758"/>
      <tableStyleElement type="firstColumn" dxfId="757"/>
      <tableStyleElement type="lastColumn" dxfId="756"/>
      <tableStyleElement type="firstRowStripe" dxfId="755"/>
      <tableStyleElement type="firstColumnStripe" dxfId="7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93"/>
  <sheetViews>
    <sheetView tabSelected="1" zoomScale="75" zoomScaleNormal="75" workbookViewId="0">
      <pane ySplit="4" topLeftCell="A5" activePane="bottomLeft" state="frozen"/>
      <selection pane="bottomLeft" activeCell="G100" sqref="G100"/>
    </sheetView>
  </sheetViews>
  <sheetFormatPr baseColWidth="10" defaultColWidth="26.140625" defaultRowHeight="15" x14ac:dyDescent="0.25"/>
  <cols>
    <col min="1" max="1" width="26" style="70" bestFit="1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9.425781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2557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SUR</v>
      </c>
      <c r="B5" s="114" t="s">
        <v>2587</v>
      </c>
      <c r="C5" s="105">
        <v>44216.365127314813</v>
      </c>
      <c r="D5" s="104" t="s">
        <v>2495</v>
      </c>
      <c r="E5" s="100">
        <v>455</v>
      </c>
      <c r="F5" s="85" t="str">
        <f>VLOOKUP(E5,VIP!$A$2:$O11462,2,0)</f>
        <v>DRBR455</v>
      </c>
      <c r="G5" s="99" t="str">
        <f>VLOOKUP(E5,'LISTADO ATM'!$A$2:$B$894,2,0)</f>
        <v xml:space="preserve">ATM Oficina Baní II </v>
      </c>
      <c r="H5" s="99" t="str">
        <f>VLOOKUP(E5,VIP!$A$2:$O16383,7,FALSE)</f>
        <v>Si</v>
      </c>
      <c r="I5" s="99" t="str">
        <f>VLOOKUP(E5,VIP!$A$2:$O8348,8,FALSE)</f>
        <v>Si</v>
      </c>
      <c r="J5" s="99" t="str">
        <f>VLOOKUP(E5,VIP!$A$2:$O8298,8,FALSE)</f>
        <v>Si</v>
      </c>
      <c r="K5" s="99" t="str">
        <f>VLOOKUP(E5,VIP!$A$2:$O11872,6,0)</f>
        <v>NO</v>
      </c>
      <c r="L5" s="108" t="s">
        <v>2577</v>
      </c>
      <c r="M5" s="159" t="s">
        <v>2563</v>
      </c>
      <c r="N5" s="122" t="s">
        <v>2516</v>
      </c>
      <c r="O5" s="104" t="s">
        <v>2580</v>
      </c>
      <c r="P5" s="108" t="s">
        <v>2577</v>
      </c>
      <c r="Q5" s="159" t="s">
        <v>2577</v>
      </c>
    </row>
    <row r="6" spans="1:17" ht="18" x14ac:dyDescent="0.25">
      <c r="A6" s="85" t="str">
        <f>VLOOKUP(E6,'LISTADO ATM'!$A$2:$C$895,3,0)</f>
        <v>NORTE</v>
      </c>
      <c r="B6" s="114" t="s">
        <v>2586</v>
      </c>
      <c r="C6" s="105">
        <v>44216.365925925929</v>
      </c>
      <c r="D6" s="104" t="s">
        <v>2495</v>
      </c>
      <c r="E6" s="100">
        <v>261</v>
      </c>
      <c r="F6" s="85" t="str">
        <f>VLOOKUP(E6,VIP!$A$2:$O11461,2,0)</f>
        <v>DRBR261</v>
      </c>
      <c r="G6" s="99" t="str">
        <f>VLOOKUP(E6,'LISTADO ATM'!$A$2:$B$894,2,0)</f>
        <v xml:space="preserve">ATM UNP Aeropuerto Cibao (Santiago) </v>
      </c>
      <c r="H6" s="99" t="str">
        <f>VLOOKUP(E6,VIP!$A$2:$O16382,7,FALSE)</f>
        <v>Si</v>
      </c>
      <c r="I6" s="99" t="str">
        <f>VLOOKUP(E6,VIP!$A$2:$O8347,8,FALSE)</f>
        <v>Si</v>
      </c>
      <c r="J6" s="99" t="str">
        <f>VLOOKUP(E6,VIP!$A$2:$O8297,8,FALSE)</f>
        <v>Si</v>
      </c>
      <c r="K6" s="99" t="str">
        <f>VLOOKUP(E6,VIP!$A$2:$O11871,6,0)</f>
        <v>NO</v>
      </c>
      <c r="L6" s="108" t="s">
        <v>2577</v>
      </c>
      <c r="M6" s="159" t="s">
        <v>2563</v>
      </c>
      <c r="N6" s="122" t="s">
        <v>2516</v>
      </c>
      <c r="O6" s="104" t="s">
        <v>2580</v>
      </c>
      <c r="P6" s="108" t="s">
        <v>2577</v>
      </c>
      <c r="Q6" s="159" t="s">
        <v>2577</v>
      </c>
    </row>
    <row r="7" spans="1:17" ht="18" x14ac:dyDescent="0.25">
      <c r="A7" s="85" t="str">
        <f>VLOOKUP(E7,'LISTADO ATM'!$A$2:$C$895,3,0)</f>
        <v>ESTE</v>
      </c>
      <c r="B7" s="114" t="s">
        <v>2585</v>
      </c>
      <c r="C7" s="105">
        <v>44216.36645833333</v>
      </c>
      <c r="D7" s="104" t="s">
        <v>2495</v>
      </c>
      <c r="E7" s="100">
        <v>366</v>
      </c>
      <c r="F7" s="85" t="str">
        <f>VLOOKUP(E7,VIP!$A$2:$O11460,2,0)</f>
        <v>DRBR366</v>
      </c>
      <c r="G7" s="99" t="str">
        <f>VLOOKUP(E7,'LISTADO ATM'!$A$2:$B$894,2,0)</f>
        <v>ATM Oficina Boulevard (Higuey) II</v>
      </c>
      <c r="H7" s="99" t="str">
        <f>VLOOKUP(E7,VIP!$A$2:$O16381,7,FALSE)</f>
        <v>N/A</v>
      </c>
      <c r="I7" s="99" t="str">
        <f>VLOOKUP(E7,VIP!$A$2:$O8346,8,FALSE)</f>
        <v>N/A</v>
      </c>
      <c r="J7" s="99" t="str">
        <f>VLOOKUP(E7,VIP!$A$2:$O8296,8,FALSE)</f>
        <v>N/A</v>
      </c>
      <c r="K7" s="99" t="str">
        <f>VLOOKUP(E7,VIP!$A$2:$O11870,6,0)</f>
        <v>N/A</v>
      </c>
      <c r="L7" s="108" t="s">
        <v>2577</v>
      </c>
      <c r="M7" s="159" t="s">
        <v>2563</v>
      </c>
      <c r="N7" s="122" t="s">
        <v>2516</v>
      </c>
      <c r="O7" s="104" t="s">
        <v>2580</v>
      </c>
      <c r="P7" s="108" t="s">
        <v>2577</v>
      </c>
      <c r="Q7" s="159" t="s">
        <v>2577</v>
      </c>
    </row>
    <row r="8" spans="1:17" ht="18" x14ac:dyDescent="0.25">
      <c r="A8" s="85" t="str">
        <f>VLOOKUP(E8,'LISTADO ATM'!$A$2:$C$895,3,0)</f>
        <v>NORTE</v>
      </c>
      <c r="B8" s="114" t="s">
        <v>2584</v>
      </c>
      <c r="C8" s="105">
        <v>44216.366944444446</v>
      </c>
      <c r="D8" s="104" t="s">
        <v>2495</v>
      </c>
      <c r="E8" s="100">
        <v>647</v>
      </c>
      <c r="F8" s="85" t="str">
        <f>VLOOKUP(E8,VIP!$A$2:$O11459,2,0)</f>
        <v>DRBR254</v>
      </c>
      <c r="G8" s="99" t="str">
        <f>VLOOKUP(E8,'LISTADO ATM'!$A$2:$B$894,2,0)</f>
        <v xml:space="preserve">ATM CORAASAN </v>
      </c>
      <c r="H8" s="99" t="str">
        <f>VLOOKUP(E8,VIP!$A$2:$O16380,7,FALSE)</f>
        <v>Si</v>
      </c>
      <c r="I8" s="99" t="str">
        <f>VLOOKUP(E8,VIP!$A$2:$O8345,8,FALSE)</f>
        <v>Si</v>
      </c>
      <c r="J8" s="99" t="str">
        <f>VLOOKUP(E8,VIP!$A$2:$O8295,8,FALSE)</f>
        <v>Si</v>
      </c>
      <c r="K8" s="99" t="str">
        <f>VLOOKUP(E8,VIP!$A$2:$O11869,6,0)</f>
        <v>NO</v>
      </c>
      <c r="L8" s="108" t="s">
        <v>2578</v>
      </c>
      <c r="M8" s="159" t="s">
        <v>2563</v>
      </c>
      <c r="N8" s="122" t="s">
        <v>2516</v>
      </c>
      <c r="O8" s="104" t="s">
        <v>2580</v>
      </c>
      <c r="P8" s="108" t="s">
        <v>2577</v>
      </c>
      <c r="Q8" s="159" t="s">
        <v>2577</v>
      </c>
    </row>
    <row r="9" spans="1:17" ht="18" x14ac:dyDescent="0.25">
      <c r="A9" s="85" t="str">
        <f>VLOOKUP(E9,'LISTADO ATM'!$A$2:$C$895,3,0)</f>
        <v>DISTRITO NACIONAL</v>
      </c>
      <c r="B9" s="114" t="s">
        <v>2582</v>
      </c>
      <c r="C9" s="105">
        <v>44216.418333333335</v>
      </c>
      <c r="D9" s="104" t="s">
        <v>2495</v>
      </c>
      <c r="E9" s="100">
        <v>118</v>
      </c>
      <c r="F9" s="85" t="str">
        <f>VLOOKUP(E9,VIP!$A$2:$O11457,2,0)</f>
        <v>DRBR118</v>
      </c>
      <c r="G9" s="99" t="str">
        <f>VLOOKUP(E9,'LISTADO ATM'!$A$2:$B$894,2,0)</f>
        <v>ATM Plaza Torino</v>
      </c>
      <c r="H9" s="99" t="str">
        <f>VLOOKUP(E9,VIP!$A$2:$O16378,7,FALSE)</f>
        <v>N/A</v>
      </c>
      <c r="I9" s="99" t="str">
        <f>VLOOKUP(E9,VIP!$A$2:$O8343,8,FALSE)</f>
        <v>N/A</v>
      </c>
      <c r="J9" s="99" t="str">
        <f>VLOOKUP(E9,VIP!$A$2:$O8293,8,FALSE)</f>
        <v>N/A</v>
      </c>
      <c r="K9" s="99" t="str">
        <f>VLOOKUP(E9,VIP!$A$2:$O11867,6,0)</f>
        <v>N/A</v>
      </c>
      <c r="L9" s="108" t="s">
        <v>2578</v>
      </c>
      <c r="M9" s="159" t="s">
        <v>2563</v>
      </c>
      <c r="N9" s="122" t="s">
        <v>2516</v>
      </c>
      <c r="O9" s="104" t="s">
        <v>2580</v>
      </c>
      <c r="P9" s="108" t="s">
        <v>2577</v>
      </c>
      <c r="Q9" s="159" t="s">
        <v>2577</v>
      </c>
    </row>
    <row r="10" spans="1:17" ht="18" x14ac:dyDescent="0.25">
      <c r="A10" s="85" t="str">
        <f>VLOOKUP(E10,'LISTADO ATM'!$A$2:$C$895,3,0)</f>
        <v>NORTE</v>
      </c>
      <c r="B10" s="114" t="s">
        <v>2581</v>
      </c>
      <c r="C10" s="105">
        <v>44216.419016203705</v>
      </c>
      <c r="D10" s="104" t="s">
        <v>2495</v>
      </c>
      <c r="E10" s="100">
        <v>291</v>
      </c>
      <c r="F10" s="85" t="str">
        <f>VLOOKUP(E10,VIP!$A$2:$O11456,2,0)</f>
        <v>DRBR291</v>
      </c>
      <c r="G10" s="99" t="str">
        <f>VLOOKUP(E10,'LISTADO ATM'!$A$2:$B$894,2,0)</f>
        <v xml:space="preserve">ATM S/M Jumbo Las Colinas </v>
      </c>
      <c r="H10" s="99" t="str">
        <f>VLOOKUP(E10,VIP!$A$2:$O16377,7,FALSE)</f>
        <v>Si</v>
      </c>
      <c r="I10" s="99" t="str">
        <f>VLOOKUP(E10,VIP!$A$2:$O8342,8,FALSE)</f>
        <v>Si</v>
      </c>
      <c r="J10" s="99" t="str">
        <f>VLOOKUP(E10,VIP!$A$2:$O8292,8,FALSE)</f>
        <v>Si</v>
      </c>
      <c r="K10" s="99" t="str">
        <f>VLOOKUP(E10,VIP!$A$2:$O11866,6,0)</f>
        <v>NO</v>
      </c>
      <c r="L10" s="108" t="s">
        <v>2577</v>
      </c>
      <c r="M10" s="159" t="s">
        <v>2563</v>
      </c>
      <c r="N10" s="122" t="s">
        <v>2516</v>
      </c>
      <c r="O10" s="104" t="s">
        <v>2580</v>
      </c>
      <c r="P10" s="108" t="s">
        <v>2577</v>
      </c>
      <c r="Q10" s="159" t="s">
        <v>2577</v>
      </c>
    </row>
    <row r="11" spans="1:17" ht="18" x14ac:dyDescent="0.25">
      <c r="A11" s="85" t="str">
        <f>VLOOKUP(E11,'LISTADO ATM'!$A$2:$C$895,3,0)</f>
        <v>NORTE</v>
      </c>
      <c r="B11" s="114" t="s">
        <v>2567</v>
      </c>
      <c r="C11" s="105">
        <v>44216.431354166663</v>
      </c>
      <c r="D11" s="104" t="s">
        <v>2495</v>
      </c>
      <c r="E11" s="100">
        <v>291</v>
      </c>
      <c r="F11" s="85" t="str">
        <f>VLOOKUP(E11,VIP!$A$2:$O11455,2,0)</f>
        <v>DRBR291</v>
      </c>
      <c r="G11" s="99" t="str">
        <f>VLOOKUP(E11,'LISTADO ATM'!$A$2:$B$894,2,0)</f>
        <v xml:space="preserve">ATM S/M Jumbo Las Colinas </v>
      </c>
      <c r="H11" s="99" t="str">
        <f>VLOOKUP(E11,VIP!$A$2:$O16376,7,FALSE)</f>
        <v>Si</v>
      </c>
      <c r="I11" s="99" t="str">
        <f>VLOOKUP(E11,VIP!$A$2:$O8341,8,FALSE)</f>
        <v>Si</v>
      </c>
      <c r="J11" s="99" t="str">
        <f>VLOOKUP(E11,VIP!$A$2:$O8291,8,FALSE)</f>
        <v>Si</v>
      </c>
      <c r="K11" s="99" t="str">
        <f>VLOOKUP(E11,VIP!$A$2:$O11865,6,0)</f>
        <v>NO</v>
      </c>
      <c r="L11" s="108" t="s">
        <v>2565</v>
      </c>
      <c r="M11" s="159" t="s">
        <v>2563</v>
      </c>
      <c r="N11" s="122" t="s">
        <v>2516</v>
      </c>
      <c r="O11" s="104" t="s">
        <v>2496</v>
      </c>
      <c r="P11" s="108" t="s">
        <v>2577</v>
      </c>
      <c r="Q11" s="159" t="s">
        <v>2577</v>
      </c>
    </row>
    <row r="12" spans="1:17" ht="18" x14ac:dyDescent="0.25">
      <c r="A12" s="85" t="str">
        <f>VLOOKUP(E12,'LISTADO ATM'!$A$2:$C$895,3,0)</f>
        <v>NORTE</v>
      </c>
      <c r="B12" s="114" t="s">
        <v>2583</v>
      </c>
      <c r="C12" s="105">
        <v>44216.417557870373</v>
      </c>
      <c r="D12" s="104" t="s">
        <v>2495</v>
      </c>
      <c r="E12" s="100">
        <v>950</v>
      </c>
      <c r="F12" s="85" t="str">
        <f>VLOOKUP(E12,VIP!$A$2:$O11458,2,0)</f>
        <v>DRBR12G</v>
      </c>
      <c r="G12" s="99" t="str">
        <f>VLOOKUP(E12,'LISTADO ATM'!$A$2:$B$894,2,0)</f>
        <v xml:space="preserve">ATM Oficina Monterrico </v>
      </c>
      <c r="H12" s="99" t="str">
        <f>VLOOKUP(E12,VIP!$A$2:$O16379,7,FALSE)</f>
        <v>Si</v>
      </c>
      <c r="I12" s="99" t="str">
        <f>VLOOKUP(E12,VIP!$A$2:$O8344,8,FALSE)</f>
        <v>Si</v>
      </c>
      <c r="J12" s="99" t="str">
        <f>VLOOKUP(E12,VIP!$A$2:$O8294,8,FALSE)</f>
        <v>Si</v>
      </c>
      <c r="K12" s="99" t="str">
        <f>VLOOKUP(E12,VIP!$A$2:$O11868,6,0)</f>
        <v>SI</v>
      </c>
      <c r="L12" s="108" t="s">
        <v>2579</v>
      </c>
      <c r="M12" s="159" t="s">
        <v>2563</v>
      </c>
      <c r="N12" s="122" t="s">
        <v>2516</v>
      </c>
      <c r="O12" s="104" t="s">
        <v>2580</v>
      </c>
      <c r="P12" s="108" t="s">
        <v>2579</v>
      </c>
      <c r="Q12" s="159" t="s">
        <v>2579</v>
      </c>
    </row>
    <row r="13" spans="1:17" ht="18" x14ac:dyDescent="0.25">
      <c r="A13" s="85" t="str">
        <f>VLOOKUP(E13,'LISTADO ATM'!$A$2:$C$895,3,0)</f>
        <v>DISTRITO NACIONAL</v>
      </c>
      <c r="B13" s="114" t="s">
        <v>2542</v>
      </c>
      <c r="C13" s="105">
        <v>44215.609814814816</v>
      </c>
      <c r="D13" s="104" t="s">
        <v>2189</v>
      </c>
      <c r="E13" s="100">
        <v>951</v>
      </c>
      <c r="F13" s="85" t="str">
        <f>VLOOKUP(E13,VIP!$A$2:$O11442,2,0)</f>
        <v>DRBR203</v>
      </c>
      <c r="G13" s="99" t="str">
        <f>VLOOKUP(E13,'LISTADO ATM'!$A$2:$B$894,2,0)</f>
        <v xml:space="preserve">ATM Oficina Plaza Haché JFK </v>
      </c>
      <c r="H13" s="99" t="str">
        <f>VLOOKUP(E13,VIP!$A$2:$O16363,7,FALSE)</f>
        <v>Si</v>
      </c>
      <c r="I13" s="99" t="str">
        <f>VLOOKUP(E13,VIP!$A$2:$O8328,8,FALSE)</f>
        <v>Si</v>
      </c>
      <c r="J13" s="99" t="str">
        <f>VLOOKUP(E13,VIP!$A$2:$O8278,8,FALSE)</f>
        <v>Si</v>
      </c>
      <c r="K13" s="99" t="str">
        <f>VLOOKUP(E13,VIP!$A$2:$O11852,6,0)</f>
        <v>NO</v>
      </c>
      <c r="L13" s="108" t="s">
        <v>2228</v>
      </c>
      <c r="M13" s="159" t="s">
        <v>2563</v>
      </c>
      <c r="N13" s="106" t="s">
        <v>2481</v>
      </c>
      <c r="O13" s="104" t="s">
        <v>2483</v>
      </c>
      <c r="P13" s="104"/>
      <c r="Q13" s="122">
        <v>44216.390277777777</v>
      </c>
    </row>
    <row r="14" spans="1:17" ht="18" x14ac:dyDescent="0.25">
      <c r="A14" s="85" t="str">
        <f>VLOOKUP(E14,'LISTADO ATM'!$A$2:$C$895,3,0)</f>
        <v>NORTE</v>
      </c>
      <c r="B14" s="114" t="s">
        <v>2504</v>
      </c>
      <c r="C14" s="105">
        <v>44214.493171296293</v>
      </c>
      <c r="D14" s="104" t="s">
        <v>2499</v>
      </c>
      <c r="E14" s="100">
        <v>599</v>
      </c>
      <c r="F14" s="85" t="str">
        <f>VLOOKUP(E14,VIP!$A$2:$O11408,2,0)</f>
        <v>DRBR258</v>
      </c>
      <c r="G14" s="99" t="str">
        <f>VLOOKUP(E14,'LISTADO ATM'!$A$2:$B$894,2,0)</f>
        <v xml:space="preserve">ATM Oficina Plaza Internacional (Santiago) </v>
      </c>
      <c r="H14" s="99" t="str">
        <f>VLOOKUP(E14,VIP!$A$2:$O16329,7,FALSE)</f>
        <v>Si</v>
      </c>
      <c r="I14" s="99" t="str">
        <f>VLOOKUP(E14,VIP!$A$2:$O8294,8,FALSE)</f>
        <v>Si</v>
      </c>
      <c r="J14" s="99" t="str">
        <f>VLOOKUP(E14,VIP!$A$2:$O8244,8,FALSE)</f>
        <v>Si</v>
      </c>
      <c r="K14" s="99" t="str">
        <f>VLOOKUP(E14,VIP!$A$2:$O11818,6,0)</f>
        <v>NO</v>
      </c>
      <c r="L14" s="108" t="s">
        <v>2430</v>
      </c>
      <c r="M14" s="159" t="s">
        <v>2563</v>
      </c>
      <c r="N14" s="106" t="s">
        <v>2481</v>
      </c>
      <c r="O14" s="104" t="s">
        <v>2498</v>
      </c>
      <c r="P14" s="104"/>
      <c r="Q14" s="122">
        <v>44216.415277777778</v>
      </c>
    </row>
    <row r="15" spans="1:17" ht="18" x14ac:dyDescent="0.25">
      <c r="A15" s="85" t="str">
        <f>VLOOKUP(E15,'LISTADO ATM'!$A$2:$C$895,3,0)</f>
        <v>NORTE</v>
      </c>
      <c r="B15" s="114" t="s">
        <v>2562</v>
      </c>
      <c r="C15" s="105">
        <v>44216.06858796296</v>
      </c>
      <c r="D15" s="104" t="s">
        <v>2190</v>
      </c>
      <c r="E15" s="100">
        <v>854</v>
      </c>
      <c r="F15" s="85" t="str">
        <f>VLOOKUP(E15,VIP!$A$2:$O11443,2,0)</f>
        <v>DRBR854</v>
      </c>
      <c r="G15" s="99" t="str">
        <f>VLOOKUP(E15,'LISTADO ATM'!$A$2:$B$894,2,0)</f>
        <v xml:space="preserve">ATM Centro Comercial Blanco Batista </v>
      </c>
      <c r="H15" s="99" t="str">
        <f>VLOOKUP(E15,VIP!$A$2:$O16364,7,FALSE)</f>
        <v>Si</v>
      </c>
      <c r="I15" s="99" t="str">
        <f>VLOOKUP(E15,VIP!$A$2:$O8329,8,FALSE)</f>
        <v>Si</v>
      </c>
      <c r="J15" s="99" t="str">
        <f>VLOOKUP(E15,VIP!$A$2:$O8279,8,FALSE)</f>
        <v>Si</v>
      </c>
      <c r="K15" s="99" t="str">
        <f>VLOOKUP(E15,VIP!$A$2:$O11853,6,0)</f>
        <v>NO</v>
      </c>
      <c r="L15" s="108" t="s">
        <v>2228</v>
      </c>
      <c r="M15" s="159" t="s">
        <v>2563</v>
      </c>
      <c r="N15" s="106" t="s">
        <v>2481</v>
      </c>
      <c r="O15" s="104" t="s">
        <v>2491</v>
      </c>
      <c r="P15" s="104"/>
      <c r="Q15" s="122">
        <v>44216.420138888891</v>
      </c>
    </row>
    <row r="16" spans="1:17" ht="18" x14ac:dyDescent="0.25">
      <c r="A16" s="85" t="str">
        <f>VLOOKUP(E16,'LISTADO ATM'!$A$2:$C$895,3,0)</f>
        <v>NORTE</v>
      </c>
      <c r="B16" s="114">
        <v>335768397</v>
      </c>
      <c r="C16" s="105">
        <v>44216.330972222226</v>
      </c>
      <c r="D16" s="104" t="s">
        <v>2190</v>
      </c>
      <c r="E16" s="100">
        <v>261</v>
      </c>
      <c r="F16" s="85" t="str">
        <f>VLOOKUP(E16,VIP!$A$2:$O11442,2,0)</f>
        <v>DRBR261</v>
      </c>
      <c r="G16" s="99" t="str">
        <f>VLOOKUP(E16,'LISTADO ATM'!$A$2:$B$894,2,0)</f>
        <v xml:space="preserve">ATM UNP Aeropuerto Cibao (Santiago) </v>
      </c>
      <c r="H16" s="99" t="str">
        <f>VLOOKUP(E16,VIP!$A$2:$O16363,7,FALSE)</f>
        <v>Si</v>
      </c>
      <c r="I16" s="99" t="str">
        <f>VLOOKUP(E16,VIP!$A$2:$O8328,8,FALSE)</f>
        <v>Si</v>
      </c>
      <c r="J16" s="99" t="str">
        <f>VLOOKUP(E16,VIP!$A$2:$O8278,8,FALSE)</f>
        <v>Si</v>
      </c>
      <c r="K16" s="99" t="str">
        <f>VLOOKUP(E16,VIP!$A$2:$O11852,6,0)</f>
        <v>NO</v>
      </c>
      <c r="L16" s="108" t="s">
        <v>2228</v>
      </c>
      <c r="M16" s="159" t="s">
        <v>2563</v>
      </c>
      <c r="N16" s="106" t="s">
        <v>2481</v>
      </c>
      <c r="O16" s="104" t="s">
        <v>2491</v>
      </c>
      <c r="P16" s="104"/>
      <c r="Q16" s="122">
        <v>44216.420138888891</v>
      </c>
    </row>
    <row r="17" spans="1:17" ht="18" x14ac:dyDescent="0.25">
      <c r="A17" s="85" t="str">
        <f>VLOOKUP(E17,'LISTADO ATM'!$A$2:$C$895,3,0)</f>
        <v>DISTRITO NACIONAL</v>
      </c>
      <c r="B17" s="114" t="s">
        <v>2502</v>
      </c>
      <c r="C17" s="105">
        <v>44214.585752314815</v>
      </c>
      <c r="D17" s="104" t="s">
        <v>2189</v>
      </c>
      <c r="E17" s="100">
        <v>327</v>
      </c>
      <c r="F17" s="85" t="str">
        <f>VLOOKUP(E17,VIP!$A$2:$O11386,2,0)</f>
        <v>DRBR327</v>
      </c>
      <c r="G17" s="99" t="str">
        <f>VLOOKUP(E17,'LISTADO ATM'!$A$2:$B$894,2,0)</f>
        <v xml:space="preserve">ATM UNP CCN (Nacional 27 de Febrero) </v>
      </c>
      <c r="H17" s="99" t="str">
        <f>VLOOKUP(E17,VIP!$A$2:$O16307,7,FALSE)</f>
        <v>Si</v>
      </c>
      <c r="I17" s="99" t="str">
        <f>VLOOKUP(E17,VIP!$A$2:$O8272,8,FALSE)</f>
        <v>Si</v>
      </c>
      <c r="J17" s="99" t="str">
        <f>VLOOKUP(E17,VIP!$A$2:$O8222,8,FALSE)</f>
        <v>Si</v>
      </c>
      <c r="K17" s="99" t="str">
        <f>VLOOKUP(E17,VIP!$A$2:$O11796,6,0)</f>
        <v>NO</v>
      </c>
      <c r="L17" s="108" t="s">
        <v>2228</v>
      </c>
      <c r="M17" s="159" t="s">
        <v>2563</v>
      </c>
      <c r="N17" s="106" t="s">
        <v>2481</v>
      </c>
      <c r="O17" s="104" t="s">
        <v>2483</v>
      </c>
      <c r="P17" s="104"/>
      <c r="Q17" s="122">
        <v>44216.423611111109</v>
      </c>
    </row>
    <row r="18" spans="1:17" ht="18" x14ac:dyDescent="0.25">
      <c r="A18" s="85" t="str">
        <f>VLOOKUP(E18,'LISTADO ATM'!$A$2:$C$895,3,0)</f>
        <v>DISTRITO NACIONAL</v>
      </c>
      <c r="B18" s="114" t="s">
        <v>2543</v>
      </c>
      <c r="C18" s="105">
        <v>44215.608518518522</v>
      </c>
      <c r="D18" s="104" t="s">
        <v>2189</v>
      </c>
      <c r="E18" s="100">
        <v>943</v>
      </c>
      <c r="F18" s="85" t="str">
        <f>VLOOKUP(E18,VIP!$A$2:$O11443,2,0)</f>
        <v>DRBR16K</v>
      </c>
      <c r="G18" s="99" t="str">
        <f>VLOOKUP(E18,'LISTADO ATM'!$A$2:$B$894,2,0)</f>
        <v xml:space="preserve">ATM Oficina Tránsito Terreste </v>
      </c>
      <c r="H18" s="99" t="str">
        <f>VLOOKUP(E18,VIP!$A$2:$O16364,7,FALSE)</f>
        <v>Si</v>
      </c>
      <c r="I18" s="99" t="str">
        <f>VLOOKUP(E18,VIP!$A$2:$O8329,8,FALSE)</f>
        <v>Si</v>
      </c>
      <c r="J18" s="99" t="str">
        <f>VLOOKUP(E18,VIP!$A$2:$O8279,8,FALSE)</f>
        <v>Si</v>
      </c>
      <c r="K18" s="99" t="str">
        <f>VLOOKUP(E18,VIP!$A$2:$O11853,6,0)</f>
        <v>NO</v>
      </c>
      <c r="L18" s="108" t="s">
        <v>2228</v>
      </c>
      <c r="M18" s="159" t="s">
        <v>2563</v>
      </c>
      <c r="N18" s="106" t="s">
        <v>2481</v>
      </c>
      <c r="O18" s="104" t="s">
        <v>2483</v>
      </c>
      <c r="P18" s="104"/>
      <c r="Q18" s="122">
        <v>44216.423611111109</v>
      </c>
    </row>
    <row r="19" spans="1:17" ht="18" x14ac:dyDescent="0.25">
      <c r="A19" s="85" t="str">
        <f>VLOOKUP(E19,'LISTADO ATM'!$A$2:$C$895,3,0)</f>
        <v>DISTRITO NACIONAL</v>
      </c>
      <c r="B19" s="114" t="s">
        <v>2522</v>
      </c>
      <c r="C19" s="105">
        <v>44215.506053240744</v>
      </c>
      <c r="D19" s="104" t="s">
        <v>2189</v>
      </c>
      <c r="E19" s="100">
        <v>57</v>
      </c>
      <c r="F19" s="85" t="str">
        <f>VLOOKUP(E19,VIP!$A$2:$O11439,2,0)</f>
        <v>DRBR057</v>
      </c>
      <c r="G19" s="99" t="str">
        <f>VLOOKUP(E19,'LISTADO ATM'!$A$2:$B$894,2,0)</f>
        <v xml:space="preserve">ATM Oficina Malecon Center </v>
      </c>
      <c r="H19" s="99" t="str">
        <f>VLOOKUP(E19,VIP!$A$2:$O16360,7,FALSE)</f>
        <v>Si</v>
      </c>
      <c r="I19" s="99" t="str">
        <f>VLOOKUP(E19,VIP!$A$2:$O8325,8,FALSE)</f>
        <v>Si</v>
      </c>
      <c r="J19" s="99" t="str">
        <f>VLOOKUP(E19,VIP!$A$2:$O8275,8,FALSE)</f>
        <v>Si</v>
      </c>
      <c r="K19" s="99" t="str">
        <f>VLOOKUP(E19,VIP!$A$2:$O11849,6,0)</f>
        <v>NO</v>
      </c>
      <c r="L19" s="108" t="s">
        <v>2228</v>
      </c>
      <c r="M19" s="159" t="s">
        <v>2563</v>
      </c>
      <c r="N19" s="106" t="s">
        <v>2481</v>
      </c>
      <c r="O19" s="104" t="s">
        <v>2483</v>
      </c>
      <c r="P19" s="104"/>
      <c r="Q19" s="122">
        <v>44216.425000000003</v>
      </c>
    </row>
    <row r="20" spans="1:17" ht="18" x14ac:dyDescent="0.25">
      <c r="A20" s="85" t="str">
        <f>VLOOKUP(E20,'LISTADO ATM'!$A$2:$C$895,3,0)</f>
        <v>DISTRITO NACIONAL</v>
      </c>
      <c r="B20" s="114" t="s">
        <v>2520</v>
      </c>
      <c r="C20" s="105">
        <v>44215.521226851852</v>
      </c>
      <c r="D20" s="104" t="s">
        <v>2477</v>
      </c>
      <c r="E20" s="100">
        <v>2</v>
      </c>
      <c r="F20" s="85" t="str">
        <f>VLOOKUP(E20,VIP!$A$2:$O11436,2,0)</f>
        <v>DRBR002</v>
      </c>
      <c r="G20" s="99" t="str">
        <f>VLOOKUP(E20,'LISTADO ATM'!$A$2:$B$894,2,0)</f>
        <v>ATM Autoservicio Padre Castellano</v>
      </c>
      <c r="H20" s="99" t="str">
        <f>VLOOKUP(E20,VIP!$A$2:$O16357,7,FALSE)</f>
        <v>Si</v>
      </c>
      <c r="I20" s="99" t="str">
        <f>VLOOKUP(E20,VIP!$A$2:$O8322,8,FALSE)</f>
        <v>Si</v>
      </c>
      <c r="J20" s="99" t="str">
        <f>VLOOKUP(E20,VIP!$A$2:$O8272,8,FALSE)</f>
        <v>Si</v>
      </c>
      <c r="K20" s="99" t="str">
        <f>VLOOKUP(E20,VIP!$A$2:$O11846,6,0)</f>
        <v>NO</v>
      </c>
      <c r="L20" s="108" t="s">
        <v>2497</v>
      </c>
      <c r="M20" s="159" t="s">
        <v>2563</v>
      </c>
      <c r="N20" s="106" t="s">
        <v>2481</v>
      </c>
      <c r="O20" s="104" t="s">
        <v>2482</v>
      </c>
      <c r="P20" s="104"/>
      <c r="Q20" s="122">
        <v>44216.425000000003</v>
      </c>
    </row>
    <row r="21" spans="1:17" ht="18" x14ac:dyDescent="0.25">
      <c r="A21" s="85" t="str">
        <f>VLOOKUP(E21,'LISTADO ATM'!$A$2:$C$895,3,0)</f>
        <v>DISTRITO NACIONAL</v>
      </c>
      <c r="B21" s="114" t="s">
        <v>2517</v>
      </c>
      <c r="C21" s="105">
        <v>44215.605740740742</v>
      </c>
      <c r="D21" s="104" t="s">
        <v>2189</v>
      </c>
      <c r="E21" s="100">
        <v>516</v>
      </c>
      <c r="F21" s="85" t="str">
        <f>VLOOKUP(E21,VIP!$A$2:$O11424,2,0)</f>
        <v>DRBR516</v>
      </c>
      <c r="G21" s="99" t="str">
        <f>VLOOKUP(E21,'LISTADO ATM'!$A$2:$B$894,2,0)</f>
        <v xml:space="preserve">ATM Oficina Gascue </v>
      </c>
      <c r="H21" s="99" t="str">
        <f>VLOOKUP(E21,VIP!$A$2:$O16345,7,FALSE)</f>
        <v>Si</v>
      </c>
      <c r="I21" s="99" t="str">
        <f>VLOOKUP(E21,VIP!$A$2:$O8310,8,FALSE)</f>
        <v>Si</v>
      </c>
      <c r="J21" s="99" t="str">
        <f>VLOOKUP(E21,VIP!$A$2:$O8260,8,FALSE)</f>
        <v>Si</v>
      </c>
      <c r="K21" s="99" t="str">
        <f>VLOOKUP(E21,VIP!$A$2:$O11834,6,0)</f>
        <v>SI</v>
      </c>
      <c r="L21" s="108" t="s">
        <v>2463</v>
      </c>
      <c r="M21" s="159" t="s">
        <v>2563</v>
      </c>
      <c r="N21" s="106" t="s">
        <v>2481</v>
      </c>
      <c r="O21" s="104" t="s">
        <v>2483</v>
      </c>
      <c r="P21" s="104"/>
      <c r="Q21" s="122">
        <v>44216.426388888889</v>
      </c>
    </row>
    <row r="22" spans="1:17" ht="18" x14ac:dyDescent="0.25">
      <c r="A22" s="85" t="str">
        <f>VLOOKUP(E22,'LISTADO ATM'!$A$2:$C$895,3,0)</f>
        <v>DISTRITO NACIONAL</v>
      </c>
      <c r="B22" s="114" t="s">
        <v>2532</v>
      </c>
      <c r="C22" s="105">
        <v>44215.683483796296</v>
      </c>
      <c r="D22" s="104" t="s">
        <v>2189</v>
      </c>
      <c r="E22" s="100">
        <v>719</v>
      </c>
      <c r="F22" s="85" t="str">
        <f>VLOOKUP(E22,VIP!$A$2:$O11432,2,0)</f>
        <v>DRBR419</v>
      </c>
      <c r="G22" s="99" t="str">
        <f>VLOOKUP(E22,'LISTADO ATM'!$A$2:$B$894,2,0)</f>
        <v xml:space="preserve">ATM Ayuntamiento Municipal San Luís </v>
      </c>
      <c r="H22" s="99" t="str">
        <f>VLOOKUP(E22,VIP!$A$2:$O16353,7,FALSE)</f>
        <v>Si</v>
      </c>
      <c r="I22" s="99" t="str">
        <f>VLOOKUP(E22,VIP!$A$2:$O8318,8,FALSE)</f>
        <v>Si</v>
      </c>
      <c r="J22" s="99" t="str">
        <f>VLOOKUP(E22,VIP!$A$2:$O8268,8,FALSE)</f>
        <v>Si</v>
      </c>
      <c r="K22" s="99" t="str">
        <f>VLOOKUP(E22,VIP!$A$2:$O11842,6,0)</f>
        <v>NO</v>
      </c>
      <c r="L22" s="108" t="s">
        <v>2254</v>
      </c>
      <c r="M22" s="159" t="s">
        <v>2563</v>
      </c>
      <c r="N22" s="106" t="s">
        <v>2481</v>
      </c>
      <c r="O22" s="104" t="s">
        <v>2483</v>
      </c>
      <c r="P22" s="104"/>
      <c r="Q22" s="122">
        <v>44216.427083333336</v>
      </c>
    </row>
    <row r="23" spans="1:17" ht="18" x14ac:dyDescent="0.25">
      <c r="A23" s="85" t="str">
        <f>VLOOKUP(E23,'LISTADO ATM'!$A$2:$C$895,3,0)</f>
        <v>NORTE</v>
      </c>
      <c r="B23" s="114" t="s">
        <v>2534</v>
      </c>
      <c r="C23" s="105">
        <v>44215.682280092595</v>
      </c>
      <c r="D23" s="104" t="s">
        <v>2495</v>
      </c>
      <c r="E23" s="100">
        <v>752</v>
      </c>
      <c r="F23" s="85" t="str">
        <f>VLOOKUP(E23,VIP!$A$2:$O11434,2,0)</f>
        <v>DRBR280</v>
      </c>
      <c r="G23" s="99" t="str">
        <f>VLOOKUP(E23,'LISTADO ATM'!$A$2:$B$894,2,0)</f>
        <v xml:space="preserve">ATM UNP Las Carolinas (La Vega) </v>
      </c>
      <c r="H23" s="99" t="str">
        <f>VLOOKUP(E23,VIP!$A$2:$O16355,7,FALSE)</f>
        <v>Si</v>
      </c>
      <c r="I23" s="99" t="str">
        <f>VLOOKUP(E23,VIP!$A$2:$O8320,8,FALSE)</f>
        <v>Si</v>
      </c>
      <c r="J23" s="99" t="str">
        <f>VLOOKUP(E23,VIP!$A$2:$O8270,8,FALSE)</f>
        <v>Si</v>
      </c>
      <c r="K23" s="99" t="str">
        <f>VLOOKUP(E23,VIP!$A$2:$O11844,6,0)</f>
        <v>SI</v>
      </c>
      <c r="L23" s="108" t="s">
        <v>2466</v>
      </c>
      <c r="M23" s="159" t="s">
        <v>2563</v>
      </c>
      <c r="N23" s="106" t="s">
        <v>2481</v>
      </c>
      <c r="O23" s="104" t="s">
        <v>2496</v>
      </c>
      <c r="P23" s="104"/>
      <c r="Q23" s="122">
        <v>44216.430555555555</v>
      </c>
    </row>
    <row r="24" spans="1:17" ht="18" x14ac:dyDescent="0.25">
      <c r="A24" s="85" t="str">
        <f>VLOOKUP(E24,'LISTADO ATM'!$A$2:$C$895,3,0)</f>
        <v>NORTE</v>
      </c>
      <c r="B24" s="114" t="s">
        <v>2530</v>
      </c>
      <c r="C24" s="105">
        <v>44215.687881944446</v>
      </c>
      <c r="D24" s="104" t="s">
        <v>2499</v>
      </c>
      <c r="E24" s="100">
        <v>136</v>
      </c>
      <c r="F24" s="85" t="str">
        <f>VLOOKUP(E24,VIP!$A$2:$O11430,2,0)</f>
        <v>DRBR136</v>
      </c>
      <c r="G24" s="99" t="str">
        <f>VLOOKUP(E24,'LISTADO ATM'!$A$2:$B$894,2,0)</f>
        <v>ATM S/M Xtra (Santiago)</v>
      </c>
      <c r="H24" s="99" t="str">
        <f>VLOOKUP(E24,VIP!$A$2:$O16351,7,FALSE)</f>
        <v>Si</v>
      </c>
      <c r="I24" s="99" t="str">
        <f>VLOOKUP(E24,VIP!$A$2:$O8316,8,FALSE)</f>
        <v>Si</v>
      </c>
      <c r="J24" s="99" t="str">
        <f>VLOOKUP(E24,VIP!$A$2:$O8266,8,FALSE)</f>
        <v>Si</v>
      </c>
      <c r="K24" s="99" t="str">
        <f>VLOOKUP(E24,VIP!$A$2:$O11840,6,0)</f>
        <v>NO</v>
      </c>
      <c r="L24" s="108" t="s">
        <v>2430</v>
      </c>
      <c r="M24" s="159" t="s">
        <v>2563</v>
      </c>
      <c r="N24" s="106" t="s">
        <v>2481</v>
      </c>
      <c r="O24" s="104" t="s">
        <v>2498</v>
      </c>
      <c r="P24" s="104"/>
      <c r="Q24" s="122">
        <v>44216.430555555555</v>
      </c>
    </row>
    <row r="25" spans="1:17" ht="18" x14ac:dyDescent="0.25">
      <c r="A25" s="85" t="s">
        <v>2545</v>
      </c>
      <c r="B25" s="114" t="s">
        <v>2545</v>
      </c>
      <c r="C25" s="105">
        <v>44215.906400462962</v>
      </c>
      <c r="D25" s="104" t="s">
        <v>2477</v>
      </c>
      <c r="E25" s="100">
        <v>880</v>
      </c>
      <c r="F25" s="85" t="str">
        <f>VLOOKUP(E25,VIP!$A$2:$O11426,2,0)</f>
        <v>DRBR880</v>
      </c>
      <c r="G25" s="99" t="str">
        <f>VLOOKUP(E25,'LISTADO ATM'!$A$2:$B$894,2,0)</f>
        <v xml:space="preserve">ATM Autoservicio Barahona II </v>
      </c>
      <c r="H25" s="99" t="str">
        <f>VLOOKUP(E25,VIP!$A$2:$O16347,7,FALSE)</f>
        <v>Si</v>
      </c>
      <c r="I25" s="99" t="str">
        <f>VLOOKUP(E25,VIP!$A$2:$O8312,8,FALSE)</f>
        <v>Si</v>
      </c>
      <c r="J25" s="99" t="str">
        <f>VLOOKUP(E25,VIP!$A$2:$O8262,8,FALSE)</f>
        <v>Si</v>
      </c>
      <c r="K25" s="99" t="str">
        <f>VLOOKUP(E25,VIP!$A$2:$O11836,6,0)</f>
        <v>SI</v>
      </c>
      <c r="L25" s="108" t="s">
        <v>2555</v>
      </c>
      <c r="M25" s="159" t="s">
        <v>2563</v>
      </c>
      <c r="N25" s="106" t="s">
        <v>2481</v>
      </c>
      <c r="O25" s="104" t="s">
        <v>2482</v>
      </c>
      <c r="P25" s="104"/>
      <c r="Q25" s="122">
        <v>44216.431250000001</v>
      </c>
    </row>
    <row r="26" spans="1:17" ht="18" x14ac:dyDescent="0.25">
      <c r="A26" s="85" t="s">
        <v>2546</v>
      </c>
      <c r="B26" s="114" t="s">
        <v>2546</v>
      </c>
      <c r="C26" s="105">
        <v>44215.905150462961</v>
      </c>
      <c r="D26" s="104" t="s">
        <v>2477</v>
      </c>
      <c r="E26" s="100">
        <v>410</v>
      </c>
      <c r="F26" s="85" t="str">
        <f>VLOOKUP(E26,VIP!$A$2:$O11427,2,0)</f>
        <v>DRBR410</v>
      </c>
      <c r="G26" s="99" t="str">
        <f>VLOOKUP(E26,'LISTADO ATM'!$A$2:$B$894,2,0)</f>
        <v xml:space="preserve">ATM Oficina Las Palmas de Herrera II </v>
      </c>
      <c r="H26" s="99" t="str">
        <f>VLOOKUP(E26,VIP!$A$2:$O16348,7,FALSE)</f>
        <v>Si</v>
      </c>
      <c r="I26" s="99" t="str">
        <f>VLOOKUP(E26,VIP!$A$2:$O8313,8,FALSE)</f>
        <v>Si</v>
      </c>
      <c r="J26" s="99" t="str">
        <f>VLOOKUP(E26,VIP!$A$2:$O8263,8,FALSE)</f>
        <v>Si</v>
      </c>
      <c r="K26" s="99" t="str">
        <f>VLOOKUP(E26,VIP!$A$2:$O11837,6,0)</f>
        <v>NO</v>
      </c>
      <c r="L26" s="108" t="s">
        <v>2555</v>
      </c>
      <c r="M26" s="159" t="s">
        <v>2563</v>
      </c>
      <c r="N26" s="106" t="s">
        <v>2481</v>
      </c>
      <c r="O26" s="104" t="s">
        <v>2482</v>
      </c>
      <c r="P26" s="104"/>
      <c r="Q26" s="122">
        <v>44216.431944444441</v>
      </c>
    </row>
    <row r="27" spans="1:17" ht="18" x14ac:dyDescent="0.25">
      <c r="A27" s="85" t="str">
        <f>VLOOKUP(E27,'LISTADO ATM'!$A$2:$C$895,3,0)</f>
        <v>DISTRITO NACIONAL</v>
      </c>
      <c r="B27" s="114" t="s">
        <v>2528</v>
      </c>
      <c r="C27" s="105">
        <v>44215.696886574071</v>
      </c>
      <c r="D27" s="104" t="s">
        <v>2477</v>
      </c>
      <c r="E27" s="100">
        <v>577</v>
      </c>
      <c r="F27" s="85" t="str">
        <f>VLOOKUP(E27,VIP!$A$2:$O11428,2,0)</f>
        <v>DRBR173</v>
      </c>
      <c r="G27" s="99" t="str">
        <f>VLOOKUP(E27,'LISTADO ATM'!$A$2:$B$894,2,0)</f>
        <v xml:space="preserve">ATM Olé Ave. Duarte </v>
      </c>
      <c r="H27" s="99" t="str">
        <f>VLOOKUP(E27,VIP!$A$2:$O16349,7,FALSE)</f>
        <v>Si</v>
      </c>
      <c r="I27" s="99" t="str">
        <f>VLOOKUP(E27,VIP!$A$2:$O8314,8,FALSE)</f>
        <v>Si</v>
      </c>
      <c r="J27" s="99" t="str">
        <f>VLOOKUP(E27,VIP!$A$2:$O8264,8,FALSE)</f>
        <v>Si</v>
      </c>
      <c r="K27" s="99" t="str">
        <f>VLOOKUP(E27,VIP!$A$2:$O11838,6,0)</f>
        <v>SI</v>
      </c>
      <c r="L27" s="108" t="s">
        <v>2466</v>
      </c>
      <c r="M27" s="159" t="s">
        <v>2563</v>
      </c>
      <c r="N27" s="106" t="s">
        <v>2481</v>
      </c>
      <c r="O27" s="104" t="s">
        <v>2482</v>
      </c>
      <c r="P27" s="104"/>
      <c r="Q27" s="122">
        <v>44216.432638888888</v>
      </c>
    </row>
    <row r="28" spans="1:17" ht="18" x14ac:dyDescent="0.25">
      <c r="A28" s="85" t="str">
        <f>VLOOKUP(E28,'LISTADO ATM'!$A$2:$C$895,3,0)</f>
        <v>NORTE</v>
      </c>
      <c r="B28" s="114" t="s">
        <v>2525</v>
      </c>
      <c r="C28" s="105">
        <v>44215.731087962966</v>
      </c>
      <c r="D28" s="104" t="s">
        <v>2190</v>
      </c>
      <c r="E28" s="100">
        <v>926</v>
      </c>
      <c r="F28" s="85" t="str">
        <f>VLOOKUP(E28,VIP!$A$2:$O11425,2,0)</f>
        <v>DRBR926</v>
      </c>
      <c r="G28" s="99" t="str">
        <f>VLOOKUP(E28,'LISTADO ATM'!$A$2:$B$894,2,0)</f>
        <v>ATM S/M Juan Cepin</v>
      </c>
      <c r="H28" s="99" t="str">
        <f>VLOOKUP(E28,VIP!$A$2:$O16346,7,FALSE)</f>
        <v>N/A</v>
      </c>
      <c r="I28" s="99" t="str">
        <f>VLOOKUP(E28,VIP!$A$2:$O8311,8,FALSE)</f>
        <v>N/A</v>
      </c>
      <c r="J28" s="99" t="str">
        <f>VLOOKUP(E28,VIP!$A$2:$O8261,8,FALSE)</f>
        <v>N/A</v>
      </c>
      <c r="K28" s="99" t="str">
        <f>VLOOKUP(E28,VIP!$A$2:$O11835,6,0)</f>
        <v>N/A</v>
      </c>
      <c r="L28" s="108" t="s">
        <v>2228</v>
      </c>
      <c r="M28" s="159" t="s">
        <v>2563</v>
      </c>
      <c r="N28" s="106" t="s">
        <v>2481</v>
      </c>
      <c r="O28" s="104" t="s">
        <v>2491</v>
      </c>
      <c r="P28" s="104"/>
      <c r="Q28" s="122">
        <v>44216.432638888888</v>
      </c>
    </row>
    <row r="29" spans="1:17" ht="18" x14ac:dyDescent="0.25">
      <c r="A29" s="85" t="str">
        <f>VLOOKUP(E29,'LISTADO ATM'!$A$2:$C$895,3,0)</f>
        <v>SUR</v>
      </c>
      <c r="B29" s="114" t="s">
        <v>2560</v>
      </c>
      <c r="C29" s="105">
        <v>44216.212222222224</v>
      </c>
      <c r="D29" s="104" t="s">
        <v>2189</v>
      </c>
      <c r="E29" s="100">
        <v>311</v>
      </c>
      <c r="F29" s="85" t="str">
        <f>VLOOKUP(E29,VIP!$A$2:$O11440,2,0)</f>
        <v>DRBR311</v>
      </c>
      <c r="G29" s="99" t="str">
        <f>VLOOKUP(E29,'LISTADO ATM'!$A$2:$B$894,2,0)</f>
        <v>ATM Plaza Eroski</v>
      </c>
      <c r="H29" s="99" t="str">
        <f>VLOOKUP(E29,VIP!$A$2:$O16361,7,FALSE)</f>
        <v>Si</v>
      </c>
      <c r="I29" s="99" t="str">
        <f>VLOOKUP(E29,VIP!$A$2:$O8326,8,FALSE)</f>
        <v>Si</v>
      </c>
      <c r="J29" s="99" t="str">
        <f>VLOOKUP(E29,VIP!$A$2:$O8276,8,FALSE)</f>
        <v>Si</v>
      </c>
      <c r="K29" s="99" t="str">
        <f>VLOOKUP(E29,VIP!$A$2:$O11850,6,0)</f>
        <v>NO</v>
      </c>
      <c r="L29" s="108" t="s">
        <v>2228</v>
      </c>
      <c r="M29" s="159" t="s">
        <v>2563</v>
      </c>
      <c r="N29" s="106" t="s">
        <v>2481</v>
      </c>
      <c r="O29" s="104" t="s">
        <v>2483</v>
      </c>
      <c r="P29" s="104"/>
      <c r="Q29" s="122">
        <v>44216.434027777781</v>
      </c>
    </row>
    <row r="30" spans="1:17" ht="18" x14ac:dyDescent="0.25">
      <c r="A30" s="85" t="s">
        <v>2553</v>
      </c>
      <c r="B30" s="114" t="s">
        <v>2553</v>
      </c>
      <c r="C30" s="105">
        <v>44215.777037037034</v>
      </c>
      <c r="D30" s="104" t="s">
        <v>2189</v>
      </c>
      <c r="E30" s="100">
        <v>917</v>
      </c>
      <c r="F30" s="85" t="str">
        <f>VLOOKUP(E30,VIP!$A$2:$O11438,2,0)</f>
        <v>DRBR01B</v>
      </c>
      <c r="G30" s="99" t="str">
        <f>VLOOKUP(E30,'LISTADO ATM'!$A$2:$B$894,2,0)</f>
        <v xml:space="preserve">ATM Oficina Los Mina </v>
      </c>
      <c r="H30" s="99" t="str">
        <f>VLOOKUP(E30,VIP!$A$2:$O16359,7,FALSE)</f>
        <v>Si</v>
      </c>
      <c r="I30" s="99" t="str">
        <f>VLOOKUP(E30,VIP!$A$2:$O8324,8,FALSE)</f>
        <v>Si</v>
      </c>
      <c r="J30" s="99" t="str">
        <f>VLOOKUP(E30,VIP!$A$2:$O8274,8,FALSE)</f>
        <v>Si</v>
      </c>
      <c r="K30" s="99" t="str">
        <f>VLOOKUP(E30,VIP!$A$2:$O11848,6,0)</f>
        <v>NO</v>
      </c>
      <c r="L30" s="108" t="s">
        <v>2441</v>
      </c>
      <c r="M30" s="159" t="s">
        <v>2563</v>
      </c>
      <c r="N30" s="106" t="s">
        <v>2481</v>
      </c>
      <c r="O30" s="104" t="s">
        <v>2483</v>
      </c>
      <c r="P30" s="104"/>
      <c r="Q30" s="122">
        <v>44216.43472222222</v>
      </c>
    </row>
    <row r="31" spans="1:17" ht="18" x14ac:dyDescent="0.25">
      <c r="A31" s="85" t="str">
        <f>VLOOKUP(E31,'LISTADO ATM'!$A$2:$C$895,3,0)</f>
        <v>DISTRITO NACIONAL</v>
      </c>
      <c r="B31" s="114">
        <v>335768386</v>
      </c>
      <c r="C31" s="105">
        <v>44216.320555555554</v>
      </c>
      <c r="D31" s="104" t="s">
        <v>2189</v>
      </c>
      <c r="E31" s="100">
        <v>790</v>
      </c>
      <c r="F31" s="85" t="str">
        <f>VLOOKUP(E31,VIP!$A$2:$O11441,2,0)</f>
        <v>DRBR16I</v>
      </c>
      <c r="G31" s="99" t="str">
        <f>VLOOKUP(E31,'LISTADO ATM'!$A$2:$B$894,2,0)</f>
        <v xml:space="preserve">ATM Oficina Bella Vista Mall I </v>
      </c>
      <c r="H31" s="99" t="str">
        <f>VLOOKUP(E31,VIP!$A$2:$O16362,7,FALSE)</f>
        <v>Si</v>
      </c>
      <c r="I31" s="99" t="str">
        <f>VLOOKUP(E31,VIP!$A$2:$O8327,8,FALSE)</f>
        <v>Si</v>
      </c>
      <c r="J31" s="99" t="str">
        <f>VLOOKUP(E31,VIP!$A$2:$O8277,8,FALSE)</f>
        <v>Si</v>
      </c>
      <c r="K31" s="99" t="str">
        <f>VLOOKUP(E31,VIP!$A$2:$O11851,6,0)</f>
        <v>SI</v>
      </c>
      <c r="L31" s="108" t="s">
        <v>2463</v>
      </c>
      <c r="M31" s="159" t="s">
        <v>2563</v>
      </c>
      <c r="N31" s="106" t="s">
        <v>2481</v>
      </c>
      <c r="O31" s="104" t="s">
        <v>2483</v>
      </c>
      <c r="P31" s="104"/>
      <c r="Q31" s="122">
        <v>44216.436111111114</v>
      </c>
    </row>
    <row r="32" spans="1:17" ht="18" x14ac:dyDescent="0.25">
      <c r="A32" s="85" t="str">
        <f>VLOOKUP(E32,'LISTADO ATM'!$A$2:$C$895,3,0)</f>
        <v>DISTRITO NACIONAL</v>
      </c>
      <c r="B32" s="114" t="s">
        <v>2575</v>
      </c>
      <c r="C32" s="105">
        <v>44216.376458333332</v>
      </c>
      <c r="D32" s="104" t="s">
        <v>2495</v>
      </c>
      <c r="E32" s="100">
        <v>246</v>
      </c>
      <c r="F32" s="85" t="str">
        <f>VLOOKUP(E32,VIP!$A$2:$O11453,2,0)</f>
        <v>DRBR246</v>
      </c>
      <c r="G32" s="99" t="str">
        <f>VLOOKUP(E32,'LISTADO ATM'!$A$2:$B$894,2,0)</f>
        <v xml:space="preserve">ATM Oficina Torre BR (Lobby) </v>
      </c>
      <c r="H32" s="99" t="str">
        <f>VLOOKUP(E32,VIP!$A$2:$O16374,7,FALSE)</f>
        <v>Si</v>
      </c>
      <c r="I32" s="99" t="str">
        <f>VLOOKUP(E32,VIP!$A$2:$O8339,8,FALSE)</f>
        <v>Si</v>
      </c>
      <c r="J32" s="99" t="str">
        <f>VLOOKUP(E32,VIP!$A$2:$O8289,8,FALSE)</f>
        <v>Si</v>
      </c>
      <c r="K32" s="99" t="str">
        <f>VLOOKUP(E32,VIP!$A$2:$O11863,6,0)</f>
        <v>SI</v>
      </c>
      <c r="L32" s="108" t="s">
        <v>2466</v>
      </c>
      <c r="M32" s="159" t="s">
        <v>2563</v>
      </c>
      <c r="N32" s="106" t="s">
        <v>2481</v>
      </c>
      <c r="O32" s="104" t="s">
        <v>2496</v>
      </c>
      <c r="P32" s="104"/>
      <c r="Q32" s="122">
        <v>44216.443749999999</v>
      </c>
    </row>
    <row r="33" spans="1:17" ht="18" x14ac:dyDescent="0.25">
      <c r="A33" s="85" t="str">
        <f>VLOOKUP(E33,'LISTADO ATM'!$A$2:$C$895,3,0)</f>
        <v>NORTE</v>
      </c>
      <c r="B33" s="114" t="s">
        <v>2505</v>
      </c>
      <c r="C33" s="105">
        <v>44214.486215277779</v>
      </c>
      <c r="D33" s="104" t="s">
        <v>2495</v>
      </c>
      <c r="E33" s="100">
        <v>497</v>
      </c>
      <c r="F33" s="85" t="str">
        <f>VLOOKUP(E33,VIP!$A$2:$O11413,2,0)</f>
        <v>DRBR497</v>
      </c>
      <c r="G33" s="99" t="str">
        <f>VLOOKUP(E33,'LISTADO ATM'!$A$2:$B$894,2,0)</f>
        <v xml:space="preserve">ATM Oficina El Portal II (Santiago) </v>
      </c>
      <c r="H33" s="99" t="str">
        <f>VLOOKUP(E33,VIP!$A$2:$O16334,7,FALSE)</f>
        <v>Si</v>
      </c>
      <c r="I33" s="99" t="str">
        <f>VLOOKUP(E33,VIP!$A$2:$O8299,8,FALSE)</f>
        <v>Si</v>
      </c>
      <c r="J33" s="99" t="str">
        <f>VLOOKUP(E33,VIP!$A$2:$O8249,8,FALSE)</f>
        <v>Si</v>
      </c>
      <c r="K33" s="99" t="str">
        <f>VLOOKUP(E33,VIP!$A$2:$O11823,6,0)</f>
        <v>SI</v>
      </c>
      <c r="L33" s="108" t="s">
        <v>2430</v>
      </c>
      <c r="M33" s="159" t="s">
        <v>2563</v>
      </c>
      <c r="N33" s="122" t="s">
        <v>2516</v>
      </c>
      <c r="O33" s="104" t="s">
        <v>2496</v>
      </c>
      <c r="P33" s="104"/>
      <c r="Q33" s="122">
        <v>44216.444444444445</v>
      </c>
    </row>
    <row r="34" spans="1:17" ht="18" x14ac:dyDescent="0.25">
      <c r="A34" s="85" t="str">
        <f>VLOOKUP(E34,'LISTADO ATM'!$A$2:$C$895,3,0)</f>
        <v>ESTE</v>
      </c>
      <c r="B34" s="114" t="s">
        <v>2512</v>
      </c>
      <c r="C34" s="105">
        <v>44215.325092592589</v>
      </c>
      <c r="D34" s="104" t="s">
        <v>2495</v>
      </c>
      <c r="E34" s="100">
        <v>158</v>
      </c>
      <c r="F34" s="85" t="str">
        <f>VLOOKUP(E34,VIP!$A$2:$O11433,2,0)</f>
        <v>DRBR158</v>
      </c>
      <c r="G34" s="99" t="str">
        <f>VLOOKUP(E34,'LISTADO ATM'!$A$2:$B$894,2,0)</f>
        <v xml:space="preserve">ATM Oficina Romana Norte </v>
      </c>
      <c r="H34" s="99" t="str">
        <f>VLOOKUP(E34,VIP!$A$2:$O16354,7,FALSE)</f>
        <v>Si</v>
      </c>
      <c r="I34" s="99" t="str">
        <f>VLOOKUP(E34,VIP!$A$2:$O8319,8,FALSE)</f>
        <v>Si</v>
      </c>
      <c r="J34" s="99" t="str">
        <f>VLOOKUP(E34,VIP!$A$2:$O8269,8,FALSE)</f>
        <v>Si</v>
      </c>
      <c r="K34" s="99" t="str">
        <f>VLOOKUP(E34,VIP!$A$2:$O11843,6,0)</f>
        <v>SI</v>
      </c>
      <c r="L34" s="108" t="s">
        <v>2430</v>
      </c>
      <c r="M34" s="159" t="s">
        <v>2563</v>
      </c>
      <c r="N34" s="106" t="s">
        <v>2481</v>
      </c>
      <c r="O34" s="104" t="s">
        <v>2496</v>
      </c>
      <c r="P34" s="104"/>
      <c r="Q34" s="122">
        <v>44216.458333333336</v>
      </c>
    </row>
    <row r="35" spans="1:17" ht="18" x14ac:dyDescent="0.25">
      <c r="A35" s="85" t="str">
        <f>VLOOKUP(E35,'LISTADO ATM'!$A$2:$C$895,3,0)</f>
        <v>NORTE</v>
      </c>
      <c r="B35" s="114" t="s">
        <v>2509</v>
      </c>
      <c r="C35" s="105">
        <v>44215.145520833335</v>
      </c>
      <c r="D35" s="104" t="s">
        <v>2189</v>
      </c>
      <c r="E35" s="100">
        <v>266</v>
      </c>
      <c r="F35" s="85" t="str">
        <f>VLOOKUP(E35,VIP!$A$2:$O11422,2,0)</f>
        <v>DRBR266</v>
      </c>
      <c r="G35" s="99" t="str">
        <f>VLOOKUP(E35,'LISTADO ATM'!$A$2:$B$894,2,0)</f>
        <v xml:space="preserve">ATM Oficina Villa Francisca </v>
      </c>
      <c r="H35" s="99" t="str">
        <f>VLOOKUP(E35,VIP!$A$2:$O16343,7,FALSE)</f>
        <v>Si</v>
      </c>
      <c r="I35" s="99" t="str">
        <f>VLOOKUP(E35,VIP!$A$2:$O8308,8,FALSE)</f>
        <v>Si</v>
      </c>
      <c r="J35" s="99" t="str">
        <f>VLOOKUP(E35,VIP!$A$2:$O8258,8,FALSE)</f>
        <v>Si</v>
      </c>
      <c r="K35" s="99" t="str">
        <f>VLOOKUP(E35,VIP!$A$2:$O11832,6,0)</f>
        <v>NO</v>
      </c>
      <c r="L35" s="108" t="s">
        <v>2254</v>
      </c>
      <c r="M35" s="159" t="s">
        <v>2563</v>
      </c>
      <c r="N35" s="106" t="s">
        <v>2481</v>
      </c>
      <c r="O35" s="104" t="s">
        <v>2483</v>
      </c>
      <c r="P35" s="104"/>
      <c r="Q35" s="159" t="s">
        <v>2564</v>
      </c>
    </row>
    <row r="36" spans="1:17" ht="18" x14ac:dyDescent="0.25">
      <c r="A36" s="85" t="str">
        <f>VLOOKUP(E36,'LISTADO ATM'!$A$2:$C$895,3,0)</f>
        <v>DISTRITO NACIONAL</v>
      </c>
      <c r="B36" s="114">
        <v>335764722</v>
      </c>
      <c r="C36" s="105">
        <v>44211.485706018517</v>
      </c>
      <c r="D36" s="104" t="s">
        <v>2189</v>
      </c>
      <c r="E36" s="100">
        <v>115</v>
      </c>
      <c r="F36" s="85" t="str">
        <f>VLOOKUP(E36,VIP!$A$2:$O11358,2,0)</f>
        <v>DRBR115</v>
      </c>
      <c r="G36" s="99" t="str">
        <f>VLOOKUP(E36,'LISTADO ATM'!$A$2:$B$894,2,0)</f>
        <v xml:space="preserve">ATM Oficina Megacentro I </v>
      </c>
      <c r="H36" s="99" t="str">
        <f>VLOOKUP(E36,VIP!$A$2:$O16279,7,FALSE)</f>
        <v>Si</v>
      </c>
      <c r="I36" s="99" t="str">
        <f>VLOOKUP(E36,VIP!$A$2:$O8244,8,FALSE)</f>
        <v>Si</v>
      </c>
      <c r="J36" s="99" t="str">
        <f>VLOOKUP(E36,VIP!$A$2:$O8194,8,FALSE)</f>
        <v>Si</v>
      </c>
      <c r="K36" s="99" t="str">
        <f>VLOOKUP(E36,VIP!$A$2:$O11768,6,0)</f>
        <v>SI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DISTRITO NACIONAL</v>
      </c>
      <c r="B37" s="114">
        <v>335764975</v>
      </c>
      <c r="C37" s="105">
        <v>44211.57607638889</v>
      </c>
      <c r="D37" s="104" t="s">
        <v>2189</v>
      </c>
      <c r="E37" s="100">
        <v>239</v>
      </c>
      <c r="F37" s="85" t="str">
        <f>VLOOKUP(E37,VIP!$A$2:$O11337,2,0)</f>
        <v>DRBR239</v>
      </c>
      <c r="G37" s="99" t="str">
        <f>VLOOKUP(E37,'LISTADO ATM'!$A$2:$B$894,2,0)</f>
        <v xml:space="preserve">ATM Autobanco Charles de Gaulle </v>
      </c>
      <c r="H37" s="99" t="str">
        <f>VLOOKUP(E37,VIP!$A$2:$O16258,7,FALSE)</f>
        <v>Si</v>
      </c>
      <c r="I37" s="99" t="str">
        <f>VLOOKUP(E37,VIP!$A$2:$O8223,8,FALSE)</f>
        <v>Si</v>
      </c>
      <c r="J37" s="99" t="str">
        <f>VLOOKUP(E37,VIP!$A$2:$O8173,8,FALSE)</f>
        <v>Si</v>
      </c>
      <c r="K37" s="99" t="str">
        <f>VLOOKUP(E37,VIP!$A$2:$O11747,6,0)</f>
        <v>SI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ESTE</v>
      </c>
      <c r="B38" s="114">
        <v>335765320</v>
      </c>
      <c r="C38" s="105">
        <v>44211.723564814813</v>
      </c>
      <c r="D38" s="104" t="s">
        <v>2189</v>
      </c>
      <c r="E38" s="100">
        <v>680</v>
      </c>
      <c r="F38" s="85" t="str">
        <f>VLOOKUP(E38,VIP!$A$2:$O11333,2,0)</f>
        <v>DRBR680</v>
      </c>
      <c r="G38" s="99" t="str">
        <f>VLOOKUP(E38,'LISTADO ATM'!$A$2:$B$894,2,0)</f>
        <v>ATM Hotel Royalton</v>
      </c>
      <c r="H38" s="99" t="str">
        <f>VLOOKUP(E38,VIP!$A$2:$O16254,7,FALSE)</f>
        <v>NO</v>
      </c>
      <c r="I38" s="99" t="str">
        <f>VLOOKUP(E38,VIP!$A$2:$O8219,8,FALSE)</f>
        <v>NO</v>
      </c>
      <c r="J38" s="99" t="str">
        <f>VLOOKUP(E38,VIP!$A$2:$O8169,8,FALSE)</f>
        <v>NO</v>
      </c>
      <c r="K38" s="99" t="str">
        <f>VLOOKUP(E38,VIP!$A$2:$O11743,6,0)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4"/>
      <c r="Q38" s="107" t="s">
        <v>2228</v>
      </c>
    </row>
    <row r="39" spans="1:17" ht="18" x14ac:dyDescent="0.25">
      <c r="A39" s="85" t="str">
        <f>VLOOKUP(E39,'LISTADO ATM'!$A$2:$C$895,3,0)</f>
        <v>NORTE</v>
      </c>
      <c r="B39" s="114" t="s">
        <v>2501</v>
      </c>
      <c r="C39" s="105">
        <v>44214.351388888892</v>
      </c>
      <c r="D39" s="104" t="s">
        <v>2190</v>
      </c>
      <c r="E39" s="100">
        <v>138</v>
      </c>
      <c r="F39" s="85" t="str">
        <f>VLOOKUP(E39,VIP!$A$2:$O11397,2,0)</f>
        <v>DRBR138</v>
      </c>
      <c r="G39" s="99" t="str">
        <f>VLOOKUP(E39,'LISTADO ATM'!$A$2:$B$894,2,0)</f>
        <v xml:space="preserve">ATM UNP Fantino </v>
      </c>
      <c r="H39" s="99" t="str">
        <f>VLOOKUP(E39,VIP!$A$2:$O16318,7,FALSE)</f>
        <v>Si</v>
      </c>
      <c r="I39" s="99" t="str">
        <f>VLOOKUP(E39,VIP!$A$2:$O8283,8,FALSE)</f>
        <v>Si</v>
      </c>
      <c r="J39" s="99" t="str">
        <f>VLOOKUP(E39,VIP!$A$2:$O8233,8,FALSE)</f>
        <v>Si</v>
      </c>
      <c r="K39" s="99" t="str">
        <f>VLOOKUP(E39,VIP!$A$2:$O11807,6,0)</f>
        <v>NO</v>
      </c>
      <c r="L39" s="108" t="s">
        <v>2228</v>
      </c>
      <c r="M39" s="107" t="s">
        <v>2473</v>
      </c>
      <c r="N39" s="106" t="s">
        <v>2481</v>
      </c>
      <c r="O39" s="104" t="s">
        <v>2491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DISTRITO NACIONAL</v>
      </c>
      <c r="B40" s="114" t="s">
        <v>2503</v>
      </c>
      <c r="C40" s="105">
        <v>44214.57099537037</v>
      </c>
      <c r="D40" s="104" t="s">
        <v>2189</v>
      </c>
      <c r="E40" s="100">
        <v>384</v>
      </c>
      <c r="F40" s="85" t="e">
        <f>VLOOKUP(E40,VIP!$A$2:$O11391,2,0)</f>
        <v>#N/A</v>
      </c>
      <c r="G40" s="99" t="str">
        <f>VLOOKUP(E40,'LISTADO ATM'!$A$2:$B$894,2,0)</f>
        <v>ATM Sotano Torre Banreservas</v>
      </c>
      <c r="H40" s="99" t="e">
        <f>VLOOKUP(E40,VIP!$A$2:$O16312,7,FALSE)</f>
        <v>#N/A</v>
      </c>
      <c r="I40" s="99" t="e">
        <f>VLOOKUP(E40,VIP!$A$2:$O8277,8,FALSE)</f>
        <v>#N/A</v>
      </c>
      <c r="J40" s="99" t="e">
        <f>VLOOKUP(E40,VIP!$A$2:$O8227,8,FALSE)</f>
        <v>#N/A</v>
      </c>
      <c r="K40" s="99" t="e">
        <f>VLOOKUP(E40,VIP!$A$2:$O11801,6,0)</f>
        <v>#N/A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4" t="s">
        <v>2508</v>
      </c>
      <c r="C41" s="105">
        <v>44214.817615740743</v>
      </c>
      <c r="D41" s="104" t="s">
        <v>2189</v>
      </c>
      <c r="E41" s="100">
        <v>629</v>
      </c>
      <c r="F41" s="85" t="str">
        <f>VLOOKUP(E41,VIP!$A$2:$O11409,2,0)</f>
        <v>DRBR24M</v>
      </c>
      <c r="G41" s="99" t="str">
        <f>VLOOKUP(E41,'LISTADO ATM'!$A$2:$B$894,2,0)</f>
        <v xml:space="preserve">ATM Oficina Americana Independencia I </v>
      </c>
      <c r="H41" s="99" t="str">
        <f>VLOOKUP(E41,VIP!$A$2:$O16330,7,FALSE)</f>
        <v>Si</v>
      </c>
      <c r="I41" s="99" t="str">
        <f>VLOOKUP(E41,VIP!$A$2:$O8295,8,FALSE)</f>
        <v>Si</v>
      </c>
      <c r="J41" s="99" t="str">
        <f>VLOOKUP(E41,VIP!$A$2:$O8245,8,FALSE)</f>
        <v>Si</v>
      </c>
      <c r="K41" s="99" t="str">
        <f>VLOOKUP(E41,VIP!$A$2:$O11819,6,0)</f>
        <v>SI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4" t="s">
        <v>2511</v>
      </c>
      <c r="C42" s="105">
        <v>44215.327962962961</v>
      </c>
      <c r="D42" s="104" t="s">
        <v>2189</v>
      </c>
      <c r="E42" s="100">
        <v>70</v>
      </c>
      <c r="F42" s="85" t="str">
        <f>VLOOKUP(E42,VIP!$A$2:$O11431,2,0)</f>
        <v>DRBR070</v>
      </c>
      <c r="G42" s="99" t="str">
        <f>VLOOKUP(E42,'LISTADO ATM'!$A$2:$B$894,2,0)</f>
        <v xml:space="preserve">ATM Autoservicio Plaza Lama Zona Oriental </v>
      </c>
      <c r="H42" s="99" t="str">
        <f>VLOOKUP(E42,VIP!$A$2:$O16352,7,FALSE)</f>
        <v>Si</v>
      </c>
      <c r="I42" s="99" t="str">
        <f>VLOOKUP(E42,VIP!$A$2:$O8317,8,FALSE)</f>
        <v>Si</v>
      </c>
      <c r="J42" s="99" t="str">
        <f>VLOOKUP(E42,VIP!$A$2:$O8267,8,FALSE)</f>
        <v>Si</v>
      </c>
      <c r="K42" s="99" t="str">
        <f>VLOOKUP(E42,VIP!$A$2:$O11841,6,0)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8" x14ac:dyDescent="0.25">
      <c r="A43" s="85" t="str">
        <f>VLOOKUP(E43,'LISTADO ATM'!$A$2:$C$895,3,0)</f>
        <v>DISTRITO NACIONAL</v>
      </c>
      <c r="B43" s="114" t="s">
        <v>2510</v>
      </c>
      <c r="C43" s="105">
        <v>44215.337685185186</v>
      </c>
      <c r="D43" s="104" t="s">
        <v>2189</v>
      </c>
      <c r="E43" s="100">
        <v>232</v>
      </c>
      <c r="F43" s="85" t="str">
        <f>VLOOKUP(E43,VIP!$A$2:$O11424,2,0)</f>
        <v>DRBR232</v>
      </c>
      <c r="G43" s="99" t="str">
        <f>VLOOKUP(E43,'LISTADO ATM'!$A$2:$B$894,2,0)</f>
        <v xml:space="preserve">ATM S/M Nacional Charles de Gaulle </v>
      </c>
      <c r="H43" s="99" t="str">
        <f>VLOOKUP(E43,VIP!$A$2:$O16345,7,FALSE)</f>
        <v>Si</v>
      </c>
      <c r="I43" s="99" t="str">
        <f>VLOOKUP(E43,VIP!$A$2:$O8310,8,FALSE)</f>
        <v>Si</v>
      </c>
      <c r="J43" s="99" t="str">
        <f>VLOOKUP(E43,VIP!$A$2:$O8260,8,FALSE)</f>
        <v>Si</v>
      </c>
      <c r="K43" s="99" t="str">
        <f>VLOOKUP(E43,VIP!$A$2:$O11834,6,0)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4"/>
      <c r="Q43" s="107" t="s">
        <v>2228</v>
      </c>
    </row>
    <row r="44" spans="1:17" ht="18" x14ac:dyDescent="0.25">
      <c r="A44" s="85" t="str">
        <f>VLOOKUP(E44,'LISTADO ATM'!$A$2:$C$895,3,0)</f>
        <v>DISTRITO NACIONAL</v>
      </c>
      <c r="B44" s="114" t="s">
        <v>2514</v>
      </c>
      <c r="C44" s="105">
        <v>44215.410509259258</v>
      </c>
      <c r="D44" s="104" t="s">
        <v>2189</v>
      </c>
      <c r="E44" s="100">
        <v>792</v>
      </c>
      <c r="F44" s="85" t="str">
        <f>VLOOKUP(E44,VIP!$A$2:$O11430,2,0)</f>
        <v>DRBR792</v>
      </c>
      <c r="G44" s="99" t="str">
        <f>VLOOKUP(E44,'LISTADO ATM'!$A$2:$B$894,2,0)</f>
        <v>ATM Hospital Salvador de Gautier</v>
      </c>
      <c r="H44" s="99" t="str">
        <f>VLOOKUP(E44,VIP!$A$2:$O16351,7,FALSE)</f>
        <v>Si</v>
      </c>
      <c r="I44" s="99" t="str">
        <f>VLOOKUP(E44,VIP!$A$2:$O8316,8,FALSE)</f>
        <v>Si</v>
      </c>
      <c r="J44" s="99" t="str">
        <f>VLOOKUP(E44,VIP!$A$2:$O8266,8,FALSE)</f>
        <v>Si</v>
      </c>
      <c r="K44" s="99" t="str">
        <f>VLOOKUP(E44,VIP!$A$2:$O11840,6,0)</f>
        <v>NO</v>
      </c>
      <c r="L44" s="108" t="s">
        <v>2228</v>
      </c>
      <c r="M44" s="107" t="s">
        <v>2473</v>
      </c>
      <c r="N44" s="106" t="s">
        <v>2481</v>
      </c>
      <c r="O44" s="104" t="s">
        <v>2483</v>
      </c>
      <c r="P44" s="104"/>
      <c r="Q44" s="107" t="s">
        <v>2228</v>
      </c>
    </row>
    <row r="45" spans="1:17" ht="18" x14ac:dyDescent="0.25">
      <c r="A45" s="85" t="str">
        <f>VLOOKUP(E45,'LISTADO ATM'!$A$2:$C$895,3,0)</f>
        <v>DISTRITO NACIONAL</v>
      </c>
      <c r="B45" s="114" t="s">
        <v>2524</v>
      </c>
      <c r="C45" s="105">
        <v>44215.468148148146</v>
      </c>
      <c r="D45" s="104" t="s">
        <v>2189</v>
      </c>
      <c r="E45" s="100">
        <v>240</v>
      </c>
      <c r="F45" s="85" t="str">
        <f>VLOOKUP(E45,VIP!$A$2:$O11446,2,0)</f>
        <v>DRBR24D</v>
      </c>
      <c r="G45" s="99" t="str">
        <f>VLOOKUP(E45,'LISTADO ATM'!$A$2:$B$894,2,0)</f>
        <v xml:space="preserve">ATM Oficina Carrefour I </v>
      </c>
      <c r="H45" s="99" t="str">
        <f>VLOOKUP(E45,VIP!$A$2:$O16367,7,FALSE)</f>
        <v>Si</v>
      </c>
      <c r="I45" s="99" t="str">
        <f>VLOOKUP(E45,VIP!$A$2:$O8332,8,FALSE)</f>
        <v>Si</v>
      </c>
      <c r="J45" s="99" t="str">
        <f>VLOOKUP(E45,VIP!$A$2:$O8282,8,FALSE)</f>
        <v>Si</v>
      </c>
      <c r="K45" s="99" t="str">
        <f>VLOOKUP(E45,VIP!$A$2:$O11856,6,0)</f>
        <v>SI</v>
      </c>
      <c r="L45" s="108" t="s">
        <v>2228</v>
      </c>
      <c r="M45" s="107" t="s">
        <v>2473</v>
      </c>
      <c r="N45" s="106" t="s">
        <v>2481</v>
      </c>
      <c r="O45" s="104" t="s">
        <v>2483</v>
      </c>
      <c r="P45" s="104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4" t="s">
        <v>2521</v>
      </c>
      <c r="C46" s="105">
        <v>44215.509641203702</v>
      </c>
      <c r="D46" s="104" t="s">
        <v>2189</v>
      </c>
      <c r="E46" s="100">
        <v>485</v>
      </c>
      <c r="F46" s="85" t="str">
        <f>VLOOKUP(E46,VIP!$A$2:$O11438,2,0)</f>
        <v>DRBR485</v>
      </c>
      <c r="G46" s="99" t="str">
        <f>VLOOKUP(E46,'LISTADO ATM'!$A$2:$B$894,2,0)</f>
        <v xml:space="preserve">ATM CEDIMAT </v>
      </c>
      <c r="H46" s="99" t="str">
        <f>VLOOKUP(E46,VIP!$A$2:$O16359,7,FALSE)</f>
        <v>Si</v>
      </c>
      <c r="I46" s="99" t="str">
        <f>VLOOKUP(E46,VIP!$A$2:$O8324,8,FALSE)</f>
        <v>Si</v>
      </c>
      <c r="J46" s="99" t="str">
        <f>VLOOKUP(E46,VIP!$A$2:$O8274,8,FALSE)</f>
        <v>Si</v>
      </c>
      <c r="K46" s="99" t="str">
        <f>VLOOKUP(E46,VIP!$A$2:$O11848,6,0)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4" t="s">
        <v>2541</v>
      </c>
      <c r="C47" s="105">
        <v>44215.624780092592</v>
      </c>
      <c r="D47" s="104" t="s">
        <v>2189</v>
      </c>
      <c r="E47" s="100">
        <v>244</v>
      </c>
      <c r="F47" s="85" t="str">
        <f>VLOOKUP(E47,VIP!$A$2:$O11441,2,0)</f>
        <v>DRBR244</v>
      </c>
      <c r="G47" s="99" t="str">
        <f>VLOOKUP(E47,'LISTADO ATM'!$A$2:$B$894,2,0)</f>
        <v xml:space="preserve">ATM Ministerio de Hacienda (antiguo Finanzas) </v>
      </c>
      <c r="H47" s="99" t="str">
        <f>VLOOKUP(E47,VIP!$A$2:$O16362,7,FALSE)</f>
        <v>Si</v>
      </c>
      <c r="I47" s="99" t="str">
        <f>VLOOKUP(E47,VIP!$A$2:$O8327,8,FALSE)</f>
        <v>Si</v>
      </c>
      <c r="J47" s="99" t="str">
        <f>VLOOKUP(E47,VIP!$A$2:$O8277,8,FALSE)</f>
        <v>Si</v>
      </c>
      <c r="K47" s="99" t="str">
        <f>VLOOKUP(E47,VIP!$A$2:$O11851,6,0)</f>
        <v>NO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4"/>
      <c r="Q47" s="107" t="s">
        <v>2228</v>
      </c>
    </row>
    <row r="48" spans="1:17" ht="18" x14ac:dyDescent="0.25">
      <c r="A48" s="85" t="str">
        <f>VLOOKUP(E48,'LISTADO ATM'!$A$2:$C$895,3,0)</f>
        <v>ESTE</v>
      </c>
      <c r="B48" s="114" t="s">
        <v>2540</v>
      </c>
      <c r="C48" s="105">
        <v>44215.625671296293</v>
      </c>
      <c r="D48" s="104" t="s">
        <v>2189</v>
      </c>
      <c r="E48" s="100">
        <v>579</v>
      </c>
      <c r="F48" s="85" t="str">
        <f>VLOOKUP(E48,VIP!$A$2:$O11440,2,0)</f>
        <v>DRBR579</v>
      </c>
      <c r="G48" s="99" t="str">
        <f>VLOOKUP(E48,'LISTADO ATM'!$A$2:$B$894,2,0)</f>
        <v xml:space="preserve">ATM Estación Sunix Down Town </v>
      </c>
      <c r="H48" s="99" t="str">
        <f>VLOOKUP(E48,VIP!$A$2:$O16361,7,FALSE)</f>
        <v>Si</v>
      </c>
      <c r="I48" s="99" t="str">
        <f>VLOOKUP(E48,VIP!$A$2:$O8326,8,FALSE)</f>
        <v>Si</v>
      </c>
      <c r="J48" s="99" t="str">
        <f>VLOOKUP(E48,VIP!$A$2:$O8276,8,FALSE)</f>
        <v>Si</v>
      </c>
      <c r="K48" s="99" t="str">
        <f>VLOOKUP(E48,VIP!$A$2:$O11850,6,0)</f>
        <v>NO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4"/>
      <c r="Q48" s="107" t="s">
        <v>2228</v>
      </c>
    </row>
    <row r="49" spans="1:17" ht="18" x14ac:dyDescent="0.25">
      <c r="A49" s="85" t="str">
        <f>VLOOKUP(E49,'LISTADO ATM'!$A$2:$C$895,3,0)</f>
        <v>DISTRITO NACIONAL</v>
      </c>
      <c r="B49" s="114" t="s">
        <v>2539</v>
      </c>
      <c r="C49" s="105">
        <v>44215.627141203702</v>
      </c>
      <c r="D49" s="104" t="s">
        <v>2189</v>
      </c>
      <c r="E49" s="100">
        <v>966</v>
      </c>
      <c r="F49" s="85" t="str">
        <f>VLOOKUP(E49,VIP!$A$2:$O11439,2,0)</f>
        <v>DRBR966</v>
      </c>
      <c r="G49" s="99" t="str">
        <f>VLOOKUP(E49,'LISTADO ATM'!$A$2:$B$894,2,0)</f>
        <v>ATM Centro Medico Real</v>
      </c>
      <c r="H49" s="99" t="str">
        <f>VLOOKUP(E49,VIP!$A$2:$O16360,7,FALSE)</f>
        <v>Si</v>
      </c>
      <c r="I49" s="99" t="str">
        <f>VLOOKUP(E49,VIP!$A$2:$O8325,8,FALSE)</f>
        <v>Si</v>
      </c>
      <c r="J49" s="99" t="str">
        <f>VLOOKUP(E49,VIP!$A$2:$O8275,8,FALSE)</f>
        <v>Si</v>
      </c>
      <c r="K49" s="99" t="str">
        <f>VLOOKUP(E49,VIP!$A$2:$O11849,6,0)</f>
        <v>NO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4"/>
      <c r="Q49" s="107" t="s">
        <v>2228</v>
      </c>
    </row>
    <row r="50" spans="1:17" ht="18" x14ac:dyDescent="0.25">
      <c r="A50" s="85" t="str">
        <f>VLOOKUP(E50,'LISTADO ATM'!$A$2:$C$895,3,0)</f>
        <v>DISTRITO NACIONAL</v>
      </c>
      <c r="B50" s="114" t="s">
        <v>2538</v>
      </c>
      <c r="C50" s="105">
        <v>44215.627627314818</v>
      </c>
      <c r="D50" s="104" t="s">
        <v>2189</v>
      </c>
      <c r="E50" s="100">
        <v>225</v>
      </c>
      <c r="F50" s="85" t="str">
        <f>VLOOKUP(E50,VIP!$A$2:$O11438,2,0)</f>
        <v>DRBR225</v>
      </c>
      <c r="G50" s="99" t="str">
        <f>VLOOKUP(E50,'LISTADO ATM'!$A$2:$B$894,2,0)</f>
        <v xml:space="preserve">ATM S/M Nacional Arroyo Hondo </v>
      </c>
      <c r="H50" s="99" t="str">
        <f>VLOOKUP(E50,VIP!$A$2:$O16359,7,FALSE)</f>
        <v>Si</v>
      </c>
      <c r="I50" s="99" t="str">
        <f>VLOOKUP(E50,VIP!$A$2:$O8324,8,FALSE)</f>
        <v>Si</v>
      </c>
      <c r="J50" s="99" t="str">
        <f>VLOOKUP(E50,VIP!$A$2:$O8274,8,FALSE)</f>
        <v>Si</v>
      </c>
      <c r="K50" s="99" t="str">
        <f>VLOOKUP(E50,VIP!$A$2:$O11848,6,0)</f>
        <v>NO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4"/>
      <c r="Q50" s="107" t="s">
        <v>2228</v>
      </c>
    </row>
    <row r="51" spans="1:17" ht="18" x14ac:dyDescent="0.25">
      <c r="A51" s="85" t="str">
        <f>VLOOKUP(E51,'LISTADO ATM'!$A$2:$C$895,3,0)</f>
        <v>NORTE</v>
      </c>
      <c r="B51" s="114" t="s">
        <v>2537</v>
      </c>
      <c r="C51" s="105">
        <v>44215.633055555554</v>
      </c>
      <c r="D51" s="104" t="s">
        <v>2190</v>
      </c>
      <c r="E51" s="100">
        <v>40</v>
      </c>
      <c r="F51" s="85" t="str">
        <f>VLOOKUP(E51,VIP!$A$2:$O11437,2,0)</f>
        <v>DRBR040</v>
      </c>
      <c r="G51" s="99" t="str">
        <f>VLOOKUP(E51,'LISTADO ATM'!$A$2:$B$894,2,0)</f>
        <v xml:space="preserve">ATM Oficina El Puñal </v>
      </c>
      <c r="H51" s="99" t="str">
        <f>VLOOKUP(E51,VIP!$A$2:$O16358,7,FALSE)</f>
        <v>Si</v>
      </c>
      <c r="I51" s="99" t="str">
        <f>VLOOKUP(E51,VIP!$A$2:$O8323,8,FALSE)</f>
        <v>Si</v>
      </c>
      <c r="J51" s="99" t="str">
        <f>VLOOKUP(E51,VIP!$A$2:$O8273,8,FALSE)</f>
        <v>Si</v>
      </c>
      <c r="K51" s="99" t="str">
        <f>VLOOKUP(E51,VIP!$A$2:$O11847,6,0)</f>
        <v>NO</v>
      </c>
      <c r="L51" s="108" t="s">
        <v>2228</v>
      </c>
      <c r="M51" s="107" t="s">
        <v>2473</v>
      </c>
      <c r="N51" s="106" t="s">
        <v>2481</v>
      </c>
      <c r="O51" s="104" t="s">
        <v>2491</v>
      </c>
      <c r="P51" s="104"/>
      <c r="Q51" s="107" t="s">
        <v>2228</v>
      </c>
    </row>
    <row r="52" spans="1:17" ht="18" x14ac:dyDescent="0.25">
      <c r="A52" s="85" t="str">
        <f>VLOOKUP(E52,'LISTADO ATM'!$A$2:$C$895,3,0)</f>
        <v>DISTRITO NACIONAL</v>
      </c>
      <c r="B52" s="114" t="s">
        <v>2527</v>
      </c>
      <c r="C52" s="105">
        <v>44215.728078703702</v>
      </c>
      <c r="D52" s="104" t="s">
        <v>2189</v>
      </c>
      <c r="E52" s="100">
        <v>476</v>
      </c>
      <c r="F52" s="85" t="str">
        <f>VLOOKUP(E52,VIP!$A$2:$O11427,2,0)</f>
        <v>DRBR476</v>
      </c>
      <c r="G52" s="99" t="str">
        <f>VLOOKUP(E52,'LISTADO ATM'!$A$2:$B$894,2,0)</f>
        <v xml:space="preserve">ATM Multicentro La Sirena Las Caobas </v>
      </c>
      <c r="H52" s="99" t="str">
        <f>VLOOKUP(E52,VIP!$A$2:$O16348,7,FALSE)</f>
        <v>Si</v>
      </c>
      <c r="I52" s="99" t="str">
        <f>VLOOKUP(E52,VIP!$A$2:$O8313,8,FALSE)</f>
        <v>Si</v>
      </c>
      <c r="J52" s="99" t="str">
        <f>VLOOKUP(E52,VIP!$A$2:$O8263,8,FALSE)</f>
        <v>Si</v>
      </c>
      <c r="K52" s="99" t="str">
        <f>VLOOKUP(E52,VIP!$A$2:$O11837,6,0)</f>
        <v>SI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4"/>
      <c r="Q52" s="107" t="s">
        <v>2228</v>
      </c>
    </row>
    <row r="53" spans="1:17" ht="18" x14ac:dyDescent="0.25">
      <c r="A53" s="85" t="str">
        <f>VLOOKUP(E53,'LISTADO ATM'!$A$2:$C$895,3,0)</f>
        <v>DISTRITO NACIONAL</v>
      </c>
      <c r="B53" s="114" t="s">
        <v>2526</v>
      </c>
      <c r="C53" s="105">
        <v>44215.729756944442</v>
      </c>
      <c r="D53" s="104" t="s">
        <v>2189</v>
      </c>
      <c r="E53" s="100">
        <v>522</v>
      </c>
      <c r="F53" s="85" t="str">
        <f>VLOOKUP(E53,VIP!$A$2:$O11426,2,0)</f>
        <v>DRBR522</v>
      </c>
      <c r="G53" s="99" t="str">
        <f>VLOOKUP(E53,'LISTADO ATM'!$A$2:$B$894,2,0)</f>
        <v xml:space="preserve">ATM Oficina Galería 360 </v>
      </c>
      <c r="H53" s="99" t="str">
        <f>VLOOKUP(E53,VIP!$A$2:$O16347,7,FALSE)</f>
        <v>Si</v>
      </c>
      <c r="I53" s="99" t="str">
        <f>VLOOKUP(E53,VIP!$A$2:$O8312,8,FALSE)</f>
        <v>Si</v>
      </c>
      <c r="J53" s="99" t="str">
        <f>VLOOKUP(E53,VIP!$A$2:$O8262,8,FALSE)</f>
        <v>Si</v>
      </c>
      <c r="K53" s="99" t="str">
        <f>VLOOKUP(E53,VIP!$A$2:$O11836,6,0)</f>
        <v>SI</v>
      </c>
      <c r="L53" s="108" t="s">
        <v>2228</v>
      </c>
      <c r="M53" s="107" t="s">
        <v>2473</v>
      </c>
      <c r="N53" s="106" t="s">
        <v>2481</v>
      </c>
      <c r="O53" s="104" t="s">
        <v>2483</v>
      </c>
      <c r="P53" s="104"/>
      <c r="Q53" s="107" t="s">
        <v>2228</v>
      </c>
    </row>
    <row r="54" spans="1:17" ht="18" x14ac:dyDescent="0.25">
      <c r="A54" s="85" t="s">
        <v>2552</v>
      </c>
      <c r="B54" s="114" t="s">
        <v>2552</v>
      </c>
      <c r="C54" s="105">
        <v>44215.778402777774</v>
      </c>
      <c r="D54" s="104" t="s">
        <v>2189</v>
      </c>
      <c r="E54" s="100">
        <v>517</v>
      </c>
      <c r="F54" s="85" t="str">
        <f>VLOOKUP(E54,VIP!$A$2:$O11437,2,0)</f>
        <v>DRBR517</v>
      </c>
      <c r="G54" s="99" t="str">
        <f>VLOOKUP(E54,'LISTADO ATM'!$A$2:$B$894,2,0)</f>
        <v xml:space="preserve">ATM Autobanco Oficina Sans Soucí </v>
      </c>
      <c r="H54" s="99" t="str">
        <f>VLOOKUP(E54,VIP!$A$2:$O16358,7,FALSE)</f>
        <v>Si</v>
      </c>
      <c r="I54" s="99" t="str">
        <f>VLOOKUP(E54,VIP!$A$2:$O8323,8,FALSE)</f>
        <v>Si</v>
      </c>
      <c r="J54" s="99" t="str">
        <f>VLOOKUP(E54,VIP!$A$2:$O8273,8,FALSE)</f>
        <v>Si</v>
      </c>
      <c r="K54" s="99" t="str">
        <f>VLOOKUP(E54,VIP!$A$2:$O11847,6,0)</f>
        <v>SI</v>
      </c>
      <c r="L54" s="108" t="s">
        <v>2228</v>
      </c>
      <c r="M54" s="107" t="s">
        <v>2473</v>
      </c>
      <c r="N54" s="106" t="s">
        <v>2481</v>
      </c>
      <c r="O54" s="104" t="s">
        <v>2483</v>
      </c>
      <c r="P54" s="104"/>
      <c r="Q54" s="107" t="s">
        <v>2228</v>
      </c>
    </row>
    <row r="55" spans="1:17" ht="18" x14ac:dyDescent="0.25">
      <c r="A55" s="85" t="s">
        <v>2551</v>
      </c>
      <c r="B55" s="114" t="s">
        <v>2551</v>
      </c>
      <c r="C55" s="105">
        <v>44215.816655092596</v>
      </c>
      <c r="D55" s="104" t="s">
        <v>2190</v>
      </c>
      <c r="E55" s="100">
        <v>937</v>
      </c>
      <c r="F55" s="85" t="str">
        <f>VLOOKUP(E55,VIP!$A$2:$O11436,2,0)</f>
        <v>DRBR937</v>
      </c>
      <c r="G55" s="99" t="str">
        <f>VLOOKUP(E55,'LISTADO ATM'!$A$2:$B$894,2,0)</f>
        <v xml:space="preserve">ATM Autobanco Oficina La Vega II </v>
      </c>
      <c r="H55" s="99" t="str">
        <f>VLOOKUP(E55,VIP!$A$2:$O16357,7,FALSE)</f>
        <v>Si</v>
      </c>
      <c r="I55" s="99" t="str">
        <f>VLOOKUP(E55,VIP!$A$2:$O8322,8,FALSE)</f>
        <v>Si</v>
      </c>
      <c r="J55" s="99" t="str">
        <f>VLOOKUP(E55,VIP!$A$2:$O8272,8,FALSE)</f>
        <v>Si</v>
      </c>
      <c r="K55" s="99" t="str">
        <f>VLOOKUP(E55,VIP!$A$2:$O11846,6,0)</f>
        <v>NO</v>
      </c>
      <c r="L55" s="108" t="s">
        <v>2228</v>
      </c>
      <c r="M55" s="107" t="s">
        <v>2473</v>
      </c>
      <c r="N55" s="106" t="s">
        <v>2481</v>
      </c>
      <c r="O55" s="104" t="s">
        <v>2491</v>
      </c>
      <c r="P55" s="104"/>
      <c r="Q55" s="107" t="s">
        <v>2228</v>
      </c>
    </row>
    <row r="56" spans="1:17" ht="18" x14ac:dyDescent="0.25">
      <c r="A56" s="85" t="str">
        <f>VLOOKUP(E56,'LISTADO ATM'!$A$2:$C$895,3,0)</f>
        <v>SUR</v>
      </c>
      <c r="B56" s="114" t="s">
        <v>2500</v>
      </c>
      <c r="C56" s="105">
        <v>44214.225624999999</v>
      </c>
      <c r="D56" s="104" t="s">
        <v>2189</v>
      </c>
      <c r="E56" s="100">
        <v>615</v>
      </c>
      <c r="F56" s="85" t="str">
        <f>VLOOKUP(E56,VIP!$A$2:$O11382,2,0)</f>
        <v>DRBR418</v>
      </c>
      <c r="G56" s="99" t="str">
        <f>VLOOKUP(E56,'LISTADO ATM'!$A$2:$B$894,2,0)</f>
        <v xml:space="preserve">ATM Estación Sunix Cabral (Barahona) </v>
      </c>
      <c r="H56" s="99" t="str">
        <f>VLOOKUP(E56,VIP!$A$2:$O16303,7,FALSE)</f>
        <v>Si</v>
      </c>
      <c r="I56" s="99" t="str">
        <f>VLOOKUP(E56,VIP!$A$2:$O8268,8,FALSE)</f>
        <v>Si</v>
      </c>
      <c r="J56" s="99" t="str">
        <f>VLOOKUP(E56,VIP!$A$2:$O8218,8,FALSE)</f>
        <v>Si</v>
      </c>
      <c r="K56" s="99" t="str">
        <f>VLOOKUP(E56,VIP!$A$2:$O11792,6,0)</f>
        <v>NO</v>
      </c>
      <c r="L56" s="108" t="s">
        <v>2254</v>
      </c>
      <c r="M56" s="107" t="s">
        <v>2473</v>
      </c>
      <c r="N56" s="106" t="s">
        <v>2481</v>
      </c>
      <c r="O56" s="104" t="s">
        <v>2483</v>
      </c>
      <c r="P56" s="104"/>
      <c r="Q56" s="107" t="s">
        <v>2254</v>
      </c>
    </row>
    <row r="57" spans="1:17" ht="18" x14ac:dyDescent="0.25">
      <c r="A57" s="85" t="str">
        <f>VLOOKUP(E57,'LISTADO ATM'!$A$2:$C$895,3,0)</f>
        <v>SUR</v>
      </c>
      <c r="B57" s="114" t="s">
        <v>2533</v>
      </c>
      <c r="C57" s="105">
        <v>44215.682291666664</v>
      </c>
      <c r="D57" s="104" t="s">
        <v>2189</v>
      </c>
      <c r="E57" s="100">
        <v>890</v>
      </c>
      <c r="F57" s="85" t="str">
        <f>VLOOKUP(E57,VIP!$A$2:$O11433,2,0)</f>
        <v>DRBR890</v>
      </c>
      <c r="G57" s="99" t="str">
        <f>VLOOKUP(E57,'LISTADO ATM'!$A$2:$B$894,2,0)</f>
        <v xml:space="preserve">ATM Escuela Penitenciaria (San Cristóbal) </v>
      </c>
      <c r="H57" s="99" t="str">
        <f>VLOOKUP(E57,VIP!$A$2:$O16354,7,FALSE)</f>
        <v>Si</v>
      </c>
      <c r="I57" s="99" t="str">
        <f>VLOOKUP(E57,VIP!$A$2:$O8319,8,FALSE)</f>
        <v>Si</v>
      </c>
      <c r="J57" s="99" t="str">
        <f>VLOOKUP(E57,VIP!$A$2:$O8269,8,FALSE)</f>
        <v>Si</v>
      </c>
      <c r="K57" s="99" t="str">
        <f>VLOOKUP(E57,VIP!$A$2:$O11843,6,0)</f>
        <v>NO</v>
      </c>
      <c r="L57" s="108" t="s">
        <v>2254</v>
      </c>
      <c r="M57" s="107" t="s">
        <v>2473</v>
      </c>
      <c r="N57" s="106" t="s">
        <v>2481</v>
      </c>
      <c r="O57" s="104" t="s">
        <v>2483</v>
      </c>
      <c r="P57" s="104"/>
      <c r="Q57" s="107" t="s">
        <v>2254</v>
      </c>
    </row>
    <row r="58" spans="1:17" ht="18" x14ac:dyDescent="0.25">
      <c r="A58" s="85" t="str">
        <f>VLOOKUP(E58,'LISTADO ATM'!$A$2:$C$895,3,0)</f>
        <v>SUR</v>
      </c>
      <c r="B58" s="114" t="s">
        <v>2561</v>
      </c>
      <c r="C58" s="105">
        <v>44216.07613425926</v>
      </c>
      <c r="D58" s="104" t="s">
        <v>2189</v>
      </c>
      <c r="E58" s="100">
        <v>751</v>
      </c>
      <c r="F58" s="85" t="str">
        <f>VLOOKUP(E58,VIP!$A$2:$O11442,2,0)</f>
        <v>DRBR751</v>
      </c>
      <c r="G58" s="99" t="str">
        <f>VLOOKUP(E58,'LISTADO ATM'!$A$2:$B$894,2,0)</f>
        <v>ATM Eco Petroleo Camilo</v>
      </c>
      <c r="H58" s="99" t="str">
        <f>VLOOKUP(E58,VIP!$A$2:$O16363,7,FALSE)</f>
        <v>N/A</v>
      </c>
      <c r="I58" s="99" t="str">
        <f>VLOOKUP(E58,VIP!$A$2:$O8328,8,FALSE)</f>
        <v>N/A</v>
      </c>
      <c r="J58" s="99" t="str">
        <f>VLOOKUP(E58,VIP!$A$2:$O8278,8,FALSE)</f>
        <v>N/A</v>
      </c>
      <c r="K58" s="99" t="str">
        <f>VLOOKUP(E58,VIP!$A$2:$O11852,6,0)</f>
        <v>N/A</v>
      </c>
      <c r="L58" s="108" t="s">
        <v>2254</v>
      </c>
      <c r="M58" s="107" t="s">
        <v>2473</v>
      </c>
      <c r="N58" s="106" t="s">
        <v>2481</v>
      </c>
      <c r="O58" s="104" t="s">
        <v>2483</v>
      </c>
      <c r="P58" s="104"/>
      <c r="Q58" s="107" t="s">
        <v>2254</v>
      </c>
    </row>
    <row r="59" spans="1:17" ht="18" x14ac:dyDescent="0.25">
      <c r="A59" s="85" t="str">
        <f>VLOOKUP(E59,'LISTADO ATM'!$A$2:$C$895,3,0)</f>
        <v>SUR</v>
      </c>
      <c r="B59" s="114" t="s">
        <v>2571</v>
      </c>
      <c r="C59" s="105">
        <v>44216.411400462966</v>
      </c>
      <c r="D59" s="104" t="s">
        <v>2189</v>
      </c>
      <c r="E59" s="100">
        <v>50</v>
      </c>
      <c r="F59" s="85" t="str">
        <f>VLOOKUP(E59,VIP!$A$2:$O11448,2,0)</f>
        <v>DRBR050</v>
      </c>
      <c r="G59" s="99" t="str">
        <f>VLOOKUP(E59,'LISTADO ATM'!$A$2:$B$894,2,0)</f>
        <v xml:space="preserve">ATM Oficina Padre Las Casas (Azua) </v>
      </c>
      <c r="H59" s="99" t="str">
        <f>VLOOKUP(E59,VIP!$A$2:$O16369,7,FALSE)</f>
        <v>Si</v>
      </c>
      <c r="I59" s="99" t="str">
        <f>VLOOKUP(E59,VIP!$A$2:$O8334,8,FALSE)</f>
        <v>Si</v>
      </c>
      <c r="J59" s="99" t="str">
        <f>VLOOKUP(E59,VIP!$A$2:$O8284,8,FALSE)</f>
        <v>Si</v>
      </c>
      <c r="K59" s="99" t="str">
        <f>VLOOKUP(E59,VIP!$A$2:$O11858,6,0)</f>
        <v>NO</v>
      </c>
      <c r="L59" s="108" t="s">
        <v>2254</v>
      </c>
      <c r="M59" s="107" t="s">
        <v>2473</v>
      </c>
      <c r="N59" s="106" t="s">
        <v>2481</v>
      </c>
      <c r="O59" s="104" t="s">
        <v>2483</v>
      </c>
      <c r="P59" s="104"/>
      <c r="Q59" s="107" t="s">
        <v>2254</v>
      </c>
    </row>
    <row r="60" spans="1:17" ht="18" x14ac:dyDescent="0.25">
      <c r="A60" s="85" t="str">
        <f>VLOOKUP(E60,'LISTADO ATM'!$A$2:$C$895,3,0)</f>
        <v>DISTRITO NACIONAL</v>
      </c>
      <c r="B60" s="114" t="s">
        <v>2570</v>
      </c>
      <c r="C60" s="105">
        <v>44216.412604166668</v>
      </c>
      <c r="D60" s="104" t="s">
        <v>2189</v>
      </c>
      <c r="E60" s="100">
        <v>449</v>
      </c>
      <c r="F60" s="85" t="str">
        <f>VLOOKUP(E60,VIP!$A$2:$O11447,2,0)</f>
        <v>DRBR449</v>
      </c>
      <c r="G60" s="99" t="str">
        <f>VLOOKUP(E60,'LISTADO ATM'!$A$2:$B$894,2,0)</f>
        <v>ATM Autobanco Lope de Vega II</v>
      </c>
      <c r="H60" s="99" t="str">
        <f>VLOOKUP(E60,VIP!$A$2:$O16368,7,FALSE)</f>
        <v>Si</v>
      </c>
      <c r="I60" s="99" t="str">
        <f>VLOOKUP(E60,VIP!$A$2:$O8333,8,FALSE)</f>
        <v>Si</v>
      </c>
      <c r="J60" s="99" t="str">
        <f>VLOOKUP(E60,VIP!$A$2:$O8283,8,FALSE)</f>
        <v>Si</v>
      </c>
      <c r="K60" s="99" t="str">
        <f>VLOOKUP(E60,VIP!$A$2:$O11857,6,0)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4"/>
      <c r="Q60" s="107" t="s">
        <v>2254</v>
      </c>
    </row>
    <row r="61" spans="1:17" s="87" customFormat="1" ht="18" x14ac:dyDescent="0.25">
      <c r="A61" s="85" t="str">
        <f>VLOOKUP(E61,'LISTADO ATM'!$A$2:$C$895,3,0)</f>
        <v>DISTRITO NACIONAL</v>
      </c>
      <c r="B61" s="114">
        <v>335764730</v>
      </c>
      <c r="C61" s="105">
        <v>44211.489016203705</v>
      </c>
      <c r="D61" s="104" t="s">
        <v>2189</v>
      </c>
      <c r="E61" s="100">
        <v>486</v>
      </c>
      <c r="F61" s="85" t="str">
        <f>VLOOKUP(E61,VIP!$A$2:$O11356,2,0)</f>
        <v>DRBR486</v>
      </c>
      <c r="G61" s="99" t="str">
        <f>VLOOKUP(E61,'LISTADO ATM'!$A$2:$B$894,2,0)</f>
        <v xml:space="preserve">ATM Olé La Caleta </v>
      </c>
      <c r="H61" s="99" t="str">
        <f>VLOOKUP(E61,VIP!$A$2:$O16277,7,FALSE)</f>
        <v>Si</v>
      </c>
      <c r="I61" s="99" t="str">
        <f>VLOOKUP(E61,VIP!$A$2:$O8242,8,FALSE)</f>
        <v>Si</v>
      </c>
      <c r="J61" s="99" t="str">
        <f>VLOOKUP(E61,VIP!$A$2:$O8192,8,FALSE)</f>
        <v>Si</v>
      </c>
      <c r="K61" s="99" t="str">
        <f>VLOOKUP(E61,VIP!$A$2:$O11766,6,0)</f>
        <v>NO</v>
      </c>
      <c r="L61" s="108" t="s">
        <v>2497</v>
      </c>
      <c r="M61" s="107" t="s">
        <v>2473</v>
      </c>
      <c r="N61" s="106" t="s">
        <v>2481</v>
      </c>
      <c r="O61" s="104" t="s">
        <v>2483</v>
      </c>
      <c r="P61" s="104"/>
      <c r="Q61" s="107" t="s">
        <v>2497</v>
      </c>
    </row>
    <row r="62" spans="1:17" s="87" customFormat="1" ht="18" x14ac:dyDescent="0.25">
      <c r="A62" s="85" t="str">
        <f>VLOOKUP(E62,'LISTADO ATM'!$A$2:$C$895,3,0)</f>
        <v>DISTRITO NACIONAL</v>
      </c>
      <c r="B62" s="114" t="s">
        <v>2518</v>
      </c>
      <c r="C62" s="105">
        <v>44215.547650462962</v>
      </c>
      <c r="D62" s="104" t="s">
        <v>2189</v>
      </c>
      <c r="E62" s="100">
        <v>113</v>
      </c>
      <c r="F62" s="85" t="str">
        <f>VLOOKUP(E62,VIP!$A$2:$O11431,2,0)</f>
        <v>DRBR113</v>
      </c>
      <c r="G62" s="99" t="str">
        <f>VLOOKUP(E62,'LISTADO ATM'!$A$2:$B$894,2,0)</f>
        <v xml:space="preserve">ATM Autoservicio Atalaya del Mar </v>
      </c>
      <c r="H62" s="99" t="str">
        <f>VLOOKUP(E62,VIP!$A$2:$O16352,7,FALSE)</f>
        <v>Si</v>
      </c>
      <c r="I62" s="99" t="str">
        <f>VLOOKUP(E62,VIP!$A$2:$O8317,8,FALSE)</f>
        <v>No</v>
      </c>
      <c r="J62" s="99" t="str">
        <f>VLOOKUP(E62,VIP!$A$2:$O8267,8,FALSE)</f>
        <v>No</v>
      </c>
      <c r="K62" s="99" t="str">
        <f>VLOOKUP(E62,VIP!$A$2:$O11841,6,0)</f>
        <v>NO</v>
      </c>
      <c r="L62" s="108" t="s">
        <v>2497</v>
      </c>
      <c r="M62" s="107" t="s">
        <v>2473</v>
      </c>
      <c r="N62" s="106" t="s">
        <v>2481</v>
      </c>
      <c r="O62" s="104" t="s">
        <v>2483</v>
      </c>
      <c r="P62" s="104"/>
      <c r="Q62" s="107" t="s">
        <v>2497</v>
      </c>
    </row>
    <row r="63" spans="1:17" s="87" customFormat="1" ht="18" x14ac:dyDescent="0.25">
      <c r="A63" s="85" t="str">
        <f>VLOOKUP(E63,'LISTADO ATM'!$A$2:$C$895,3,0)</f>
        <v>NORTE</v>
      </c>
      <c r="B63" s="114" t="s">
        <v>2515</v>
      </c>
      <c r="C63" s="105">
        <v>44215.397268518522</v>
      </c>
      <c r="D63" s="104" t="s">
        <v>2495</v>
      </c>
      <c r="E63" s="100">
        <v>501</v>
      </c>
      <c r="F63" s="85" t="str">
        <f>VLOOKUP(E63,VIP!$A$2:$O11431,2,0)</f>
        <v>DRBR501</v>
      </c>
      <c r="G63" s="99" t="str">
        <f>VLOOKUP(E63,'LISTADO ATM'!$A$2:$B$894,2,0)</f>
        <v xml:space="preserve">ATM UNP La Canela </v>
      </c>
      <c r="H63" s="99" t="str">
        <f>VLOOKUP(E63,VIP!$A$2:$O16352,7,FALSE)</f>
        <v>Si</v>
      </c>
      <c r="I63" s="99" t="str">
        <f>VLOOKUP(E63,VIP!$A$2:$O8317,8,FALSE)</f>
        <v>Si</v>
      </c>
      <c r="J63" s="99" t="str">
        <f>VLOOKUP(E63,VIP!$A$2:$O8267,8,FALSE)</f>
        <v>Si</v>
      </c>
      <c r="K63" s="99" t="str">
        <f>VLOOKUP(E63,VIP!$A$2:$O11841,6,0)</f>
        <v>NO</v>
      </c>
      <c r="L63" s="108" t="s">
        <v>2466</v>
      </c>
      <c r="M63" s="107" t="s">
        <v>2473</v>
      </c>
      <c r="N63" s="106" t="s">
        <v>2481</v>
      </c>
      <c r="O63" s="104" t="s">
        <v>2496</v>
      </c>
      <c r="P63" s="104"/>
      <c r="Q63" s="107" t="s">
        <v>2466</v>
      </c>
    </row>
    <row r="64" spans="1:17" ht="18" x14ac:dyDescent="0.25">
      <c r="A64" s="85" t="str">
        <f>VLOOKUP(E64,'LISTADO ATM'!$A$2:$C$895,3,0)</f>
        <v>DISTRITO NACIONAL</v>
      </c>
      <c r="B64" s="114" t="s">
        <v>2535</v>
      </c>
      <c r="C64" s="105">
        <v>44215.679652777777</v>
      </c>
      <c r="D64" s="104" t="s">
        <v>2477</v>
      </c>
      <c r="E64" s="100">
        <v>713</v>
      </c>
      <c r="F64" s="85" t="str">
        <f>VLOOKUP(E64,VIP!$A$2:$O11435,2,0)</f>
        <v>DRBR016</v>
      </c>
      <c r="G64" s="99" t="str">
        <f>VLOOKUP(E64,'LISTADO ATM'!$A$2:$B$894,2,0)</f>
        <v xml:space="preserve">ATM Oficina Las Américas </v>
      </c>
      <c r="H64" s="99" t="str">
        <f>VLOOKUP(E64,VIP!$A$2:$O16356,7,FALSE)</f>
        <v>Si</v>
      </c>
      <c r="I64" s="99" t="str">
        <f>VLOOKUP(E64,VIP!$A$2:$O8321,8,FALSE)</f>
        <v>Si</v>
      </c>
      <c r="J64" s="99" t="str">
        <f>VLOOKUP(E64,VIP!$A$2:$O8271,8,FALSE)</f>
        <v>Si</v>
      </c>
      <c r="K64" s="99" t="str">
        <f>VLOOKUP(E64,VIP!$A$2:$O11845,6,0)</f>
        <v>NO</v>
      </c>
      <c r="L64" s="108" t="s">
        <v>2466</v>
      </c>
      <c r="M64" s="107" t="s">
        <v>2473</v>
      </c>
      <c r="N64" s="106" t="s">
        <v>2481</v>
      </c>
      <c r="O64" s="104" t="s">
        <v>2482</v>
      </c>
      <c r="P64" s="104"/>
      <c r="Q64" s="107" t="s">
        <v>2466</v>
      </c>
    </row>
    <row r="65" spans="1:25" ht="18" x14ac:dyDescent="0.25">
      <c r="A65" s="85" t="str">
        <f>VLOOKUP(E65,'LISTADO ATM'!$A$2:$C$895,3,0)</f>
        <v>DISTRITO NACIONAL</v>
      </c>
      <c r="B65" s="114" t="s">
        <v>2529</v>
      </c>
      <c r="C65" s="105">
        <v>44215.692650462966</v>
      </c>
      <c r="D65" s="104" t="s">
        <v>2477</v>
      </c>
      <c r="E65" s="100">
        <v>507</v>
      </c>
      <c r="F65" s="85" t="str">
        <f>VLOOKUP(E65,VIP!$A$2:$O11429,2,0)</f>
        <v>DRBR507</v>
      </c>
      <c r="G65" s="99" t="str">
        <f>VLOOKUP(E65,'LISTADO ATM'!$A$2:$B$894,2,0)</f>
        <v>ATM Estación Sigma Boca Chica</v>
      </c>
      <c r="H65" s="99" t="str">
        <f>VLOOKUP(E65,VIP!$A$2:$O16350,7,FALSE)</f>
        <v>Si</v>
      </c>
      <c r="I65" s="99" t="str">
        <f>VLOOKUP(E65,VIP!$A$2:$O8315,8,FALSE)</f>
        <v>Si</v>
      </c>
      <c r="J65" s="99" t="str">
        <f>VLOOKUP(E65,VIP!$A$2:$O8265,8,FALSE)</f>
        <v>Si</v>
      </c>
      <c r="K65" s="99" t="str">
        <f>VLOOKUP(E65,VIP!$A$2:$O11839,6,0)</f>
        <v>NO</v>
      </c>
      <c r="L65" s="108" t="s">
        <v>2466</v>
      </c>
      <c r="M65" s="107" t="s">
        <v>2473</v>
      </c>
      <c r="N65" s="106" t="s">
        <v>2481</v>
      </c>
      <c r="O65" s="104" t="s">
        <v>2482</v>
      </c>
      <c r="P65" s="104"/>
      <c r="Q65" s="107" t="s">
        <v>2466</v>
      </c>
      <c r="Y65" s="108" t="s">
        <v>2254</v>
      </c>
    </row>
    <row r="66" spans="1:25" ht="18" x14ac:dyDescent="0.25">
      <c r="A66" s="85" t="s">
        <v>2549</v>
      </c>
      <c r="B66" s="114" t="s">
        <v>2549</v>
      </c>
      <c r="C66" s="105">
        <v>44215.864930555559</v>
      </c>
      <c r="D66" s="104" t="s">
        <v>2477</v>
      </c>
      <c r="E66" s="100">
        <v>673</v>
      </c>
      <c r="F66" s="85" t="str">
        <f>VLOOKUP(E66,VIP!$A$2:$O11430,2,0)</f>
        <v>DRBR673</v>
      </c>
      <c r="G66" s="99" t="str">
        <f>VLOOKUP(E66,'LISTADO ATM'!$A$2:$B$894,2,0)</f>
        <v>ATM Clínica Dr. Cruz Jiminián</v>
      </c>
      <c r="H66" s="99" t="str">
        <f>VLOOKUP(E66,VIP!$A$2:$O16351,7,FALSE)</f>
        <v>Si</v>
      </c>
      <c r="I66" s="99" t="str">
        <f>VLOOKUP(E66,VIP!$A$2:$O8316,8,FALSE)</f>
        <v>Si</v>
      </c>
      <c r="J66" s="99" t="str">
        <f>VLOOKUP(E66,VIP!$A$2:$O8266,8,FALSE)</f>
        <v>Si</v>
      </c>
      <c r="K66" s="99" t="str">
        <f>VLOOKUP(E66,VIP!$A$2:$O11840,6,0)</f>
        <v>NO</v>
      </c>
      <c r="L66" s="108" t="s">
        <v>2466</v>
      </c>
      <c r="M66" s="107" t="s">
        <v>2473</v>
      </c>
      <c r="N66" s="106" t="s">
        <v>2481</v>
      </c>
      <c r="O66" s="104" t="s">
        <v>2482</v>
      </c>
      <c r="P66" s="104"/>
      <c r="Q66" s="107" t="s">
        <v>2466</v>
      </c>
    </row>
    <row r="67" spans="1:25" ht="18" x14ac:dyDescent="0.25">
      <c r="A67" s="85" t="s">
        <v>2547</v>
      </c>
      <c r="B67" s="114" t="s">
        <v>2547</v>
      </c>
      <c r="C67" s="105">
        <v>44215.89402777778</v>
      </c>
      <c r="D67" s="104" t="s">
        <v>2477</v>
      </c>
      <c r="E67" s="100">
        <v>655</v>
      </c>
      <c r="F67" s="85" t="str">
        <f>VLOOKUP(E67,VIP!$A$2:$O11428,2,0)</f>
        <v>DRBR655</v>
      </c>
      <c r="G67" s="99" t="str">
        <f>VLOOKUP(E67,'LISTADO ATM'!$A$2:$B$894,2,0)</f>
        <v>ATM Farmacia Sandra</v>
      </c>
      <c r="H67" s="99" t="str">
        <f>VLOOKUP(E67,VIP!$A$2:$O16349,7,FALSE)</f>
        <v>Si</v>
      </c>
      <c r="I67" s="99" t="str">
        <f>VLOOKUP(E67,VIP!$A$2:$O8314,8,FALSE)</f>
        <v>Si</v>
      </c>
      <c r="J67" s="99" t="str">
        <f>VLOOKUP(E67,VIP!$A$2:$O8264,8,FALSE)</f>
        <v>Si</v>
      </c>
      <c r="K67" s="99" t="str">
        <f>VLOOKUP(E67,VIP!$A$2:$O11838,6,0)</f>
        <v>NO</v>
      </c>
      <c r="L67" s="108" t="s">
        <v>2466</v>
      </c>
      <c r="M67" s="107" t="s">
        <v>2473</v>
      </c>
      <c r="N67" s="106" t="s">
        <v>2481</v>
      </c>
      <c r="O67" s="104" t="s">
        <v>2482</v>
      </c>
      <c r="P67" s="104"/>
      <c r="Q67" s="107" t="s">
        <v>2466</v>
      </c>
    </row>
    <row r="68" spans="1:25" ht="18" x14ac:dyDescent="0.25">
      <c r="A68" s="85" t="str">
        <f>VLOOKUP(E68,'LISTADO ATM'!$A$2:$C$895,3,0)</f>
        <v>NORTE</v>
      </c>
      <c r="B68" s="114" t="s">
        <v>2567</v>
      </c>
      <c r="C68" s="105">
        <v>44216.431354166663</v>
      </c>
      <c r="D68" s="104" t="s">
        <v>2190</v>
      </c>
      <c r="E68" s="100">
        <v>291</v>
      </c>
      <c r="F68" s="85" t="str">
        <f>VLOOKUP(E68,VIP!$A$2:$O11444,2,0)</f>
        <v>DRBR291</v>
      </c>
      <c r="G68" s="99" t="str">
        <f>VLOOKUP(E68,'LISTADO ATM'!$A$2:$B$894,2,0)</f>
        <v xml:space="preserve">ATM S/M Jumbo Las Colinas </v>
      </c>
      <c r="H68" s="99" t="str">
        <f>VLOOKUP(E68,VIP!$A$2:$O16365,7,FALSE)</f>
        <v>Si</v>
      </c>
      <c r="I68" s="99" t="str">
        <f>VLOOKUP(E68,VIP!$A$2:$O8330,8,FALSE)</f>
        <v>Si</v>
      </c>
      <c r="J68" s="99" t="str">
        <f>VLOOKUP(E68,VIP!$A$2:$O8280,8,FALSE)</f>
        <v>Si</v>
      </c>
      <c r="K68" s="99" t="str">
        <f>VLOOKUP(E68,VIP!$A$2:$O11854,6,0)</f>
        <v>NO</v>
      </c>
      <c r="L68" s="108" t="s">
        <v>2565</v>
      </c>
      <c r="M68" s="107" t="s">
        <v>2473</v>
      </c>
      <c r="N68" s="106" t="s">
        <v>2481</v>
      </c>
      <c r="O68" s="104" t="s">
        <v>2491</v>
      </c>
      <c r="P68" s="104"/>
      <c r="Q68" s="107" t="s">
        <v>2565</v>
      </c>
    </row>
    <row r="69" spans="1:25" ht="18" x14ac:dyDescent="0.25">
      <c r="A69" s="85" t="s">
        <v>2554</v>
      </c>
      <c r="B69" s="114" t="s">
        <v>2554</v>
      </c>
      <c r="C69" s="105">
        <v>44215.775856481479</v>
      </c>
      <c r="D69" s="104" t="s">
        <v>2477</v>
      </c>
      <c r="E69" s="100">
        <v>234</v>
      </c>
      <c r="F69" s="85" t="str">
        <f>VLOOKUP(E69,VIP!$A$2:$O11439,2,0)</f>
        <v>DRBR234</v>
      </c>
      <c r="G69" s="99" t="str">
        <f>VLOOKUP(E69,'LISTADO ATM'!$A$2:$B$894,2,0)</f>
        <v xml:space="preserve">ATM Oficina Boca Chica I </v>
      </c>
      <c r="H69" s="99" t="str">
        <f>VLOOKUP(E69,VIP!$A$2:$O16360,7,FALSE)</f>
        <v>Si</v>
      </c>
      <c r="I69" s="99" t="str">
        <f>VLOOKUP(E69,VIP!$A$2:$O8325,8,FALSE)</f>
        <v>Si</v>
      </c>
      <c r="J69" s="99" t="str">
        <f>VLOOKUP(E69,VIP!$A$2:$O8275,8,FALSE)</f>
        <v>Si</v>
      </c>
      <c r="K69" s="99" t="str">
        <f>VLOOKUP(E69,VIP!$A$2:$O11849,6,0)</f>
        <v>NO</v>
      </c>
      <c r="L69" s="108" t="s">
        <v>2556</v>
      </c>
      <c r="M69" s="107" t="s">
        <v>2473</v>
      </c>
      <c r="N69" s="106" t="s">
        <v>2481</v>
      </c>
      <c r="O69" s="104" t="s">
        <v>2482</v>
      </c>
      <c r="P69" s="104"/>
      <c r="Q69" s="107" t="s">
        <v>2556</v>
      </c>
    </row>
    <row r="70" spans="1:25" ht="18" x14ac:dyDescent="0.25">
      <c r="A70" s="85" t="s">
        <v>2550</v>
      </c>
      <c r="B70" s="114" t="s">
        <v>2550</v>
      </c>
      <c r="C70" s="105">
        <v>44215.851145833331</v>
      </c>
      <c r="D70" s="104" t="s">
        <v>2477</v>
      </c>
      <c r="E70" s="100">
        <v>249</v>
      </c>
      <c r="F70" s="85" t="str">
        <f>VLOOKUP(E70,VIP!$A$2:$O11431,2,0)</f>
        <v>DRBR249</v>
      </c>
      <c r="G70" s="99" t="str">
        <f>VLOOKUP(E70,'LISTADO ATM'!$A$2:$B$894,2,0)</f>
        <v xml:space="preserve">ATM Banco Agrícola Neiba </v>
      </c>
      <c r="H70" s="99" t="str">
        <f>VLOOKUP(E70,VIP!$A$2:$O16352,7,FALSE)</f>
        <v>Si</v>
      </c>
      <c r="I70" s="99" t="str">
        <f>VLOOKUP(E70,VIP!$A$2:$O8317,8,FALSE)</f>
        <v>Si</v>
      </c>
      <c r="J70" s="99" t="str">
        <f>VLOOKUP(E70,VIP!$A$2:$O8267,8,FALSE)</f>
        <v>Si</v>
      </c>
      <c r="K70" s="99" t="str">
        <f>VLOOKUP(E70,VIP!$A$2:$O11841,6,0)</f>
        <v>NO</v>
      </c>
      <c r="L70" s="108" t="s">
        <v>2556</v>
      </c>
      <c r="M70" s="107" t="s">
        <v>2473</v>
      </c>
      <c r="N70" s="106" t="s">
        <v>2481</v>
      </c>
      <c r="O70" s="104" t="s">
        <v>2482</v>
      </c>
      <c r="P70" s="104"/>
      <c r="Q70" s="107" t="s">
        <v>2556</v>
      </c>
    </row>
    <row r="71" spans="1:25" ht="18" x14ac:dyDescent="0.25">
      <c r="A71" s="85" t="s">
        <v>2548</v>
      </c>
      <c r="B71" s="114" t="s">
        <v>2548</v>
      </c>
      <c r="C71" s="105">
        <v>44215.886828703704</v>
      </c>
      <c r="D71" s="104" t="s">
        <v>2477</v>
      </c>
      <c r="E71" s="100">
        <v>824</v>
      </c>
      <c r="F71" s="85" t="str">
        <f>VLOOKUP(E71,VIP!$A$2:$O11429,2,0)</f>
        <v>DRBR824</v>
      </c>
      <c r="G71" s="99" t="str">
        <f>VLOOKUP(E71,'LISTADO ATM'!$A$2:$B$894,2,0)</f>
        <v xml:space="preserve">ATM Multiplaza (Higuey) </v>
      </c>
      <c r="H71" s="99" t="str">
        <f>VLOOKUP(E71,VIP!$A$2:$O16350,7,FALSE)</f>
        <v>Si</v>
      </c>
      <c r="I71" s="99" t="str">
        <f>VLOOKUP(E71,VIP!$A$2:$O8315,8,FALSE)</f>
        <v>Si</v>
      </c>
      <c r="J71" s="99" t="str">
        <f>VLOOKUP(E71,VIP!$A$2:$O8265,8,FALSE)</f>
        <v>Si</v>
      </c>
      <c r="K71" s="99" t="str">
        <f>VLOOKUP(E71,VIP!$A$2:$O11839,6,0)</f>
        <v>NO</v>
      </c>
      <c r="L71" s="108" t="s">
        <v>2556</v>
      </c>
      <c r="M71" s="107" t="s">
        <v>2473</v>
      </c>
      <c r="N71" s="106" t="s">
        <v>2481</v>
      </c>
      <c r="O71" s="104" t="s">
        <v>2482</v>
      </c>
      <c r="P71" s="104"/>
      <c r="Q71" s="107" t="s">
        <v>2556</v>
      </c>
    </row>
    <row r="72" spans="1:25" ht="18" x14ac:dyDescent="0.25">
      <c r="A72" s="85" t="str">
        <f>VLOOKUP(E72,'LISTADO ATM'!$A$2:$C$895,3,0)</f>
        <v>DISTRITO NACIONAL</v>
      </c>
      <c r="B72" s="114">
        <v>335765374</v>
      </c>
      <c r="C72" s="105">
        <v>44211.839791666665</v>
      </c>
      <c r="D72" s="104" t="s">
        <v>2477</v>
      </c>
      <c r="E72" s="100">
        <v>377</v>
      </c>
      <c r="F72" s="85" t="str">
        <f>VLOOKUP(E72,VIP!$A$2:$O11344,2,0)</f>
        <v>DRBR377</v>
      </c>
      <c r="G72" s="99" t="str">
        <f>VLOOKUP(E72,'LISTADO ATM'!$A$2:$B$894,2,0)</f>
        <v>ATM Estación del Metro Eduardo Brito</v>
      </c>
      <c r="H72" s="99" t="str">
        <f>VLOOKUP(E72,VIP!$A$2:$O16265,7,FALSE)</f>
        <v>Si</v>
      </c>
      <c r="I72" s="99" t="str">
        <f>VLOOKUP(E72,VIP!$A$2:$O8230,8,FALSE)</f>
        <v>Si</v>
      </c>
      <c r="J72" s="99" t="str">
        <f>VLOOKUP(E72,VIP!$A$2:$O8180,8,FALSE)</f>
        <v>Si</v>
      </c>
      <c r="K72" s="99" t="str">
        <f>VLOOKUP(E72,VIP!$A$2:$O11754,6,0)</f>
        <v>NO</v>
      </c>
      <c r="L72" s="108" t="s">
        <v>2430</v>
      </c>
      <c r="M72" s="107" t="s">
        <v>2473</v>
      </c>
      <c r="N72" s="122" t="s">
        <v>2516</v>
      </c>
      <c r="O72" s="104" t="s">
        <v>2482</v>
      </c>
      <c r="P72" s="104"/>
      <c r="Q72" s="107" t="s">
        <v>2430</v>
      </c>
    </row>
    <row r="73" spans="1:25" ht="18" x14ac:dyDescent="0.25">
      <c r="A73" s="85" t="str">
        <f>VLOOKUP(E73,'LISTADO ATM'!$A$2:$C$895,3,0)</f>
        <v>DISTRITO NACIONAL</v>
      </c>
      <c r="B73" s="114" t="s">
        <v>2513</v>
      </c>
      <c r="C73" s="105">
        <v>44215.420231481483</v>
      </c>
      <c r="D73" s="104" t="s">
        <v>2477</v>
      </c>
      <c r="E73" s="100">
        <v>525</v>
      </c>
      <c r="F73" s="85" t="str">
        <f>VLOOKUP(E73,VIP!$A$2:$O11427,2,0)</f>
        <v>DRBR525</v>
      </c>
      <c r="G73" s="99" t="str">
        <f>VLOOKUP(E73,'LISTADO ATM'!$A$2:$B$894,2,0)</f>
        <v>ATM S/M Bravo Las Americas</v>
      </c>
      <c r="H73" s="99" t="str">
        <f>VLOOKUP(E73,VIP!$A$2:$O16348,7,FALSE)</f>
        <v>Si</v>
      </c>
      <c r="I73" s="99" t="str">
        <f>VLOOKUP(E73,VIP!$A$2:$O8313,8,FALSE)</f>
        <v>Si</v>
      </c>
      <c r="J73" s="99" t="str">
        <f>VLOOKUP(E73,VIP!$A$2:$O8263,8,FALSE)</f>
        <v>Si</v>
      </c>
      <c r="K73" s="99" t="str">
        <f>VLOOKUP(E73,VIP!$A$2:$O11837,6,0)</f>
        <v>NO</v>
      </c>
      <c r="L73" s="108" t="s">
        <v>2430</v>
      </c>
      <c r="M73" s="107" t="s">
        <v>2473</v>
      </c>
      <c r="N73" s="106" t="s">
        <v>2481</v>
      </c>
      <c r="O73" s="104" t="s">
        <v>2482</v>
      </c>
      <c r="P73" s="104"/>
      <c r="Q73" s="107" t="s">
        <v>2430</v>
      </c>
    </row>
    <row r="74" spans="1:25" ht="18" x14ac:dyDescent="0.25">
      <c r="A74" s="85" t="str">
        <f>VLOOKUP(E74,'LISTADO ATM'!$A$2:$C$895,3,0)</f>
        <v>DISTRITO NACIONAL</v>
      </c>
      <c r="B74" s="114" t="s">
        <v>2523</v>
      </c>
      <c r="C74" s="105">
        <v>44215.48641203704</v>
      </c>
      <c r="D74" s="104" t="s">
        <v>2477</v>
      </c>
      <c r="E74" s="100">
        <v>565</v>
      </c>
      <c r="F74" s="85" t="str">
        <f>VLOOKUP(E74,VIP!$A$2:$O11444,2,0)</f>
        <v>DRBR24H</v>
      </c>
      <c r="G74" s="99" t="str">
        <f>VLOOKUP(E74,'LISTADO ATM'!$A$2:$B$894,2,0)</f>
        <v xml:space="preserve">ATM S/M La Cadena Núñez de Cáceres </v>
      </c>
      <c r="H74" s="99" t="str">
        <f>VLOOKUP(E74,VIP!$A$2:$O16365,7,FALSE)</f>
        <v>Si</v>
      </c>
      <c r="I74" s="99" t="str">
        <f>VLOOKUP(E74,VIP!$A$2:$O8330,8,FALSE)</f>
        <v>Si</v>
      </c>
      <c r="J74" s="99" t="str">
        <f>VLOOKUP(E74,VIP!$A$2:$O8280,8,FALSE)</f>
        <v>Si</v>
      </c>
      <c r="K74" s="99" t="str">
        <f>VLOOKUP(E74,VIP!$A$2:$O11854,6,0)</f>
        <v>NO</v>
      </c>
      <c r="L74" s="108" t="s">
        <v>2430</v>
      </c>
      <c r="M74" s="107" t="s">
        <v>2473</v>
      </c>
      <c r="N74" s="106" t="s">
        <v>2481</v>
      </c>
      <c r="O74" s="104" t="s">
        <v>2482</v>
      </c>
      <c r="P74" s="104"/>
      <c r="Q74" s="107" t="s">
        <v>2430</v>
      </c>
    </row>
    <row r="75" spans="1:25" ht="18" x14ac:dyDescent="0.25">
      <c r="A75" s="85" t="str">
        <f>VLOOKUP(E75,'LISTADO ATM'!$A$2:$C$895,3,0)</f>
        <v>DISTRITO NACIONAL</v>
      </c>
      <c r="B75" s="114" t="s">
        <v>2531</v>
      </c>
      <c r="C75" s="105">
        <v>44215.686643518522</v>
      </c>
      <c r="D75" s="104" t="s">
        <v>2495</v>
      </c>
      <c r="E75" s="100">
        <v>755</v>
      </c>
      <c r="F75" s="85" t="str">
        <f>VLOOKUP(E75,VIP!$A$2:$O11431,2,0)</f>
        <v>DRBR755</v>
      </c>
      <c r="G75" s="99" t="str">
        <f>VLOOKUP(E75,'LISTADO ATM'!$A$2:$B$894,2,0)</f>
        <v xml:space="preserve">ATM Oficina Galería del Este (Plaza) </v>
      </c>
      <c r="H75" s="99" t="str">
        <f>VLOOKUP(E75,VIP!$A$2:$O16352,7,FALSE)</f>
        <v>Si</v>
      </c>
      <c r="I75" s="99" t="str">
        <f>VLOOKUP(E75,VIP!$A$2:$O8317,8,FALSE)</f>
        <v>Si</v>
      </c>
      <c r="J75" s="99" t="str">
        <f>VLOOKUP(E75,VIP!$A$2:$O8267,8,FALSE)</f>
        <v>Si</v>
      </c>
      <c r="K75" s="99" t="str">
        <f>VLOOKUP(E75,VIP!$A$2:$O11841,6,0)</f>
        <v>NO</v>
      </c>
      <c r="L75" s="108" t="s">
        <v>2430</v>
      </c>
      <c r="M75" s="107" t="s">
        <v>2473</v>
      </c>
      <c r="N75" s="106" t="s">
        <v>2481</v>
      </c>
      <c r="O75" s="104" t="s">
        <v>2496</v>
      </c>
      <c r="P75" s="104"/>
      <c r="Q75" s="107" t="s">
        <v>2430</v>
      </c>
    </row>
    <row r="76" spans="1:25" ht="18" x14ac:dyDescent="0.25">
      <c r="A76" s="85" t="str">
        <f>VLOOKUP(E76,'LISTADO ATM'!$A$2:$C$895,3,0)</f>
        <v>DISTRITO NACIONAL</v>
      </c>
      <c r="B76" s="114" t="s">
        <v>2576</v>
      </c>
      <c r="C76" s="105">
        <v>44216.35565972222</v>
      </c>
      <c r="D76" s="104" t="s">
        <v>2477</v>
      </c>
      <c r="E76" s="100">
        <v>887</v>
      </c>
      <c r="F76" s="85" t="str">
        <f>VLOOKUP(E76,VIP!$A$2:$O11454,2,0)</f>
        <v>DRBR887</v>
      </c>
      <c r="G76" s="99" t="str">
        <f>VLOOKUP(E76,'LISTADO ATM'!$A$2:$B$894,2,0)</f>
        <v>ATM S/M Bravo Los Proceres</v>
      </c>
      <c r="H76" s="99" t="str">
        <f>VLOOKUP(E76,VIP!$A$2:$O16375,7,FALSE)</f>
        <v>Si</v>
      </c>
      <c r="I76" s="99" t="str">
        <f>VLOOKUP(E76,VIP!$A$2:$O8340,8,FALSE)</f>
        <v>Si</v>
      </c>
      <c r="J76" s="99" t="str">
        <f>VLOOKUP(E76,VIP!$A$2:$O8290,8,FALSE)</f>
        <v>Si</v>
      </c>
      <c r="K76" s="99" t="str">
        <f>VLOOKUP(E76,VIP!$A$2:$O11864,6,0)</f>
        <v>NO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4"/>
      <c r="Q76" s="107" t="s">
        <v>2430</v>
      </c>
    </row>
    <row r="77" spans="1:25" ht="18" x14ac:dyDescent="0.25">
      <c r="A77" s="85" t="str">
        <f>VLOOKUP(E77,'LISTADO ATM'!$A$2:$C$895,3,0)</f>
        <v>DISTRITO NACIONAL</v>
      </c>
      <c r="B77" s="114" t="s">
        <v>2574</v>
      </c>
      <c r="C77" s="105">
        <v>44216.386921296296</v>
      </c>
      <c r="D77" s="104" t="s">
        <v>2477</v>
      </c>
      <c r="E77" s="100">
        <v>32</v>
      </c>
      <c r="F77" s="85" t="str">
        <f>VLOOKUP(E77,VIP!$A$2:$O11452,2,0)</f>
        <v>DRBR032</v>
      </c>
      <c r="G77" s="99" t="str">
        <f>VLOOKUP(E77,'LISTADO ATM'!$A$2:$B$894,2,0)</f>
        <v xml:space="preserve">ATM Oficina San Martín II </v>
      </c>
      <c r="H77" s="99" t="str">
        <f>VLOOKUP(E77,VIP!$A$2:$O16373,7,FALSE)</f>
        <v>Si</v>
      </c>
      <c r="I77" s="99" t="str">
        <f>VLOOKUP(E77,VIP!$A$2:$O8338,8,FALSE)</f>
        <v>Si</v>
      </c>
      <c r="J77" s="99" t="str">
        <f>VLOOKUP(E77,VIP!$A$2:$O8288,8,FALSE)</f>
        <v>Si</v>
      </c>
      <c r="K77" s="99" t="str">
        <f>VLOOKUP(E77,VIP!$A$2:$O11862,6,0)</f>
        <v>NO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4"/>
      <c r="Q77" s="107" t="s">
        <v>2430</v>
      </c>
    </row>
    <row r="78" spans="1:25" ht="18" x14ac:dyDescent="0.25">
      <c r="A78" s="85" t="str">
        <f>VLOOKUP(E78,'LISTADO ATM'!$A$2:$C$895,3,0)</f>
        <v>DISTRITO NACIONAL</v>
      </c>
      <c r="B78" s="114" t="s">
        <v>2572</v>
      </c>
      <c r="C78" s="105">
        <v>44216.397118055553</v>
      </c>
      <c r="D78" s="104" t="s">
        <v>2477</v>
      </c>
      <c r="E78" s="100">
        <v>390</v>
      </c>
      <c r="F78" s="85" t="str">
        <f>VLOOKUP(E78,VIP!$A$2:$O11450,2,0)</f>
        <v>DRBR390</v>
      </c>
      <c r="G78" s="99" t="str">
        <f>VLOOKUP(E78,'LISTADO ATM'!$A$2:$B$894,2,0)</f>
        <v xml:space="preserve">ATM Oficina Boca Chica II </v>
      </c>
      <c r="H78" s="99" t="str">
        <f>VLOOKUP(E78,VIP!$A$2:$O16371,7,FALSE)</f>
        <v>Si</v>
      </c>
      <c r="I78" s="99" t="str">
        <f>VLOOKUP(E78,VIP!$A$2:$O8336,8,FALSE)</f>
        <v>Si</v>
      </c>
      <c r="J78" s="99" t="str">
        <f>VLOOKUP(E78,VIP!$A$2:$O8286,8,FALSE)</f>
        <v>Si</v>
      </c>
      <c r="K78" s="99" t="str">
        <f>VLOOKUP(E78,VIP!$A$2:$O11860,6,0)</f>
        <v>NO</v>
      </c>
      <c r="L78" s="108" t="s">
        <v>2430</v>
      </c>
      <c r="M78" s="107" t="s">
        <v>2473</v>
      </c>
      <c r="N78" s="106" t="s">
        <v>2481</v>
      </c>
      <c r="O78" s="104" t="s">
        <v>2482</v>
      </c>
      <c r="P78" s="104"/>
      <c r="Q78" s="107" t="s">
        <v>2430</v>
      </c>
    </row>
    <row r="79" spans="1:25" ht="18" x14ac:dyDescent="0.25">
      <c r="A79" s="85" t="str">
        <f>VLOOKUP(E79,'LISTADO ATM'!$A$2:$C$895,3,0)</f>
        <v>SUR</v>
      </c>
      <c r="B79" s="114" t="s">
        <v>2569</v>
      </c>
      <c r="C79" s="105">
        <v>44216.425625000003</v>
      </c>
      <c r="D79" s="104" t="s">
        <v>2495</v>
      </c>
      <c r="E79" s="100">
        <v>403</v>
      </c>
      <c r="F79" s="85" t="str">
        <f>VLOOKUP(E79,VIP!$A$2:$O11446,2,0)</f>
        <v>DRBR403</v>
      </c>
      <c r="G79" s="99" t="str">
        <f>VLOOKUP(E79,'LISTADO ATM'!$A$2:$B$894,2,0)</f>
        <v xml:space="preserve">ATM Oficina Vicente Noble </v>
      </c>
      <c r="H79" s="99" t="str">
        <f>VLOOKUP(E79,VIP!$A$2:$O16367,7,FALSE)</f>
        <v>Si</v>
      </c>
      <c r="I79" s="99" t="str">
        <f>VLOOKUP(E79,VIP!$A$2:$O8332,8,FALSE)</f>
        <v>Si</v>
      </c>
      <c r="J79" s="99" t="str">
        <f>VLOOKUP(E79,VIP!$A$2:$O8282,8,FALSE)</f>
        <v>Si</v>
      </c>
      <c r="K79" s="99" t="str">
        <f>VLOOKUP(E79,VIP!$A$2:$O11856,6,0)</f>
        <v>NO</v>
      </c>
      <c r="L79" s="108" t="s">
        <v>2430</v>
      </c>
      <c r="M79" s="107" t="s">
        <v>2473</v>
      </c>
      <c r="N79" s="106" t="s">
        <v>2481</v>
      </c>
      <c r="O79" s="104" t="s">
        <v>2496</v>
      </c>
      <c r="P79" s="104"/>
      <c r="Q79" s="107" t="s">
        <v>2430</v>
      </c>
    </row>
    <row r="80" spans="1:25" ht="18" x14ac:dyDescent="0.25">
      <c r="A80" s="85" t="str">
        <f>VLOOKUP(E80,'LISTADO ATM'!$A$2:$C$895,3,0)</f>
        <v>ESTE</v>
      </c>
      <c r="B80" s="114" t="s">
        <v>2568</v>
      </c>
      <c r="C80" s="105">
        <v>44216.430706018517</v>
      </c>
      <c r="D80" s="104" t="s">
        <v>2495</v>
      </c>
      <c r="E80" s="100">
        <v>121</v>
      </c>
      <c r="F80" s="85" t="str">
        <f>VLOOKUP(E80,VIP!$A$2:$O11445,2,0)</f>
        <v>DRBR121</v>
      </c>
      <c r="G80" s="99" t="str">
        <f>VLOOKUP(E80,'LISTADO ATM'!$A$2:$B$894,2,0)</f>
        <v xml:space="preserve">ATM Oficina Bayaguana </v>
      </c>
      <c r="H80" s="99" t="str">
        <f>VLOOKUP(E80,VIP!$A$2:$O16366,7,FALSE)</f>
        <v>Si</v>
      </c>
      <c r="I80" s="99" t="str">
        <f>VLOOKUP(E80,VIP!$A$2:$O8331,8,FALSE)</f>
        <v>Si</v>
      </c>
      <c r="J80" s="99" t="str">
        <f>VLOOKUP(E80,VIP!$A$2:$O8281,8,FALSE)</f>
        <v>Si</v>
      </c>
      <c r="K80" s="99" t="str">
        <f>VLOOKUP(E80,VIP!$A$2:$O11855,6,0)</f>
        <v>SI</v>
      </c>
      <c r="L80" s="108" t="s">
        <v>2430</v>
      </c>
      <c r="M80" s="107" t="s">
        <v>2473</v>
      </c>
      <c r="N80" s="106" t="s">
        <v>2481</v>
      </c>
      <c r="O80" s="104" t="s">
        <v>2496</v>
      </c>
      <c r="P80" s="104"/>
      <c r="Q80" s="107" t="s">
        <v>2430</v>
      </c>
    </row>
    <row r="81" spans="1:17" ht="18" x14ac:dyDescent="0.25">
      <c r="A81" s="85" t="str">
        <f>VLOOKUP(E81,'LISTADO ATM'!$A$2:$C$895,3,0)</f>
        <v>DISTRITO NACIONAL</v>
      </c>
      <c r="B81" s="114" t="s">
        <v>2566</v>
      </c>
      <c r="C81" s="105">
        <v>44216.436053240737</v>
      </c>
      <c r="D81" s="104" t="s">
        <v>2495</v>
      </c>
      <c r="E81" s="100">
        <v>735</v>
      </c>
      <c r="F81" s="85" t="str">
        <f>VLOOKUP(E81,VIP!$A$2:$O11443,2,0)</f>
        <v>DRBR179</v>
      </c>
      <c r="G81" s="99" t="str">
        <f>VLOOKUP(E81,'LISTADO ATM'!$A$2:$B$894,2,0)</f>
        <v xml:space="preserve">ATM Oficina Independencia II  </v>
      </c>
      <c r="H81" s="99" t="str">
        <f>VLOOKUP(E81,VIP!$A$2:$O16364,7,FALSE)</f>
        <v>Si</v>
      </c>
      <c r="I81" s="99" t="str">
        <f>VLOOKUP(E81,VIP!$A$2:$O8329,8,FALSE)</f>
        <v>Si</v>
      </c>
      <c r="J81" s="99" t="str">
        <f>VLOOKUP(E81,VIP!$A$2:$O8279,8,FALSE)</f>
        <v>Si</v>
      </c>
      <c r="K81" s="99" t="str">
        <f>VLOOKUP(E81,VIP!$A$2:$O11853,6,0)</f>
        <v>NO</v>
      </c>
      <c r="L81" s="108" t="s">
        <v>2430</v>
      </c>
      <c r="M81" s="107" t="s">
        <v>2473</v>
      </c>
      <c r="N81" s="106" t="s">
        <v>2481</v>
      </c>
      <c r="O81" s="104" t="s">
        <v>2496</v>
      </c>
      <c r="P81" s="104"/>
      <c r="Q81" s="107" t="s">
        <v>2430</v>
      </c>
    </row>
    <row r="82" spans="1:17" ht="18" x14ac:dyDescent="0.25">
      <c r="A82" s="85" t="str">
        <f>VLOOKUP(E82,'LISTADO ATM'!$A$2:$C$895,3,0)</f>
        <v>NORTE</v>
      </c>
      <c r="B82" s="114" t="s">
        <v>2519</v>
      </c>
      <c r="C82" s="105">
        <v>44215.531921296293</v>
      </c>
      <c r="D82" s="104" t="s">
        <v>2190</v>
      </c>
      <c r="E82" s="100">
        <v>492</v>
      </c>
      <c r="F82" s="85" t="e">
        <f>VLOOKUP(E82,VIP!$A$2:$O11434,2,0)</f>
        <v>#N/A</v>
      </c>
      <c r="G82" s="99" t="str">
        <f>VLOOKUP(E82,'LISTADO ATM'!$A$2:$B$894,2,0)</f>
        <v>ATM S/M Nacional  El Dorado Santiago</v>
      </c>
      <c r="H82" s="99" t="e">
        <f>VLOOKUP(E82,VIP!$A$2:$O16355,7,FALSE)</f>
        <v>#N/A</v>
      </c>
      <c r="I82" s="99" t="e">
        <f>VLOOKUP(E82,VIP!$A$2:$O8320,8,FALSE)</f>
        <v>#N/A</v>
      </c>
      <c r="J82" s="99" t="e">
        <f>VLOOKUP(E82,VIP!$A$2:$O8270,8,FALSE)</f>
        <v>#N/A</v>
      </c>
      <c r="K82" s="99" t="e">
        <f>VLOOKUP(E82,VIP!$A$2:$O11844,6,0)</f>
        <v>#N/A</v>
      </c>
      <c r="L82" s="108" t="s">
        <v>2463</v>
      </c>
      <c r="M82" s="107" t="s">
        <v>2473</v>
      </c>
      <c r="N82" s="106" t="s">
        <v>2481</v>
      </c>
      <c r="O82" s="104" t="s">
        <v>2491</v>
      </c>
      <c r="P82" s="104"/>
      <c r="Q82" s="107" t="s">
        <v>2463</v>
      </c>
    </row>
    <row r="83" spans="1:17" ht="18" x14ac:dyDescent="0.25">
      <c r="A83" s="85" t="str">
        <f>VLOOKUP(E83,'LISTADO ATM'!$A$2:$C$895,3,0)</f>
        <v>ESTE</v>
      </c>
      <c r="B83" s="114" t="s">
        <v>2536</v>
      </c>
      <c r="C83" s="105">
        <v>44215.653391203705</v>
      </c>
      <c r="D83" s="104" t="s">
        <v>2189</v>
      </c>
      <c r="E83" s="100">
        <v>353</v>
      </c>
      <c r="F83" s="85" t="str">
        <f>VLOOKUP(E83,VIP!$A$2:$O11436,2,0)</f>
        <v>DRBR353</v>
      </c>
      <c r="G83" s="99" t="str">
        <f>VLOOKUP(E83,'LISTADO ATM'!$A$2:$B$894,2,0)</f>
        <v xml:space="preserve">ATM Estación Boulevard Juan Dolio </v>
      </c>
      <c r="H83" s="99" t="str">
        <f>VLOOKUP(E83,VIP!$A$2:$O16357,7,FALSE)</f>
        <v>Si</v>
      </c>
      <c r="I83" s="99" t="str">
        <f>VLOOKUP(E83,VIP!$A$2:$O8322,8,FALSE)</f>
        <v>Si</v>
      </c>
      <c r="J83" s="99" t="str">
        <f>VLOOKUP(E83,VIP!$A$2:$O8272,8,FALSE)</f>
        <v>Si</v>
      </c>
      <c r="K83" s="99" t="str">
        <f>VLOOKUP(E83,VIP!$A$2:$O11846,6,0)</f>
        <v>NO</v>
      </c>
      <c r="L83" s="108" t="s">
        <v>2463</v>
      </c>
      <c r="M83" s="107" t="s">
        <v>2473</v>
      </c>
      <c r="N83" s="106" t="s">
        <v>2481</v>
      </c>
      <c r="O83" s="104" t="s">
        <v>2483</v>
      </c>
      <c r="P83" s="104"/>
      <c r="Q83" s="107" t="s">
        <v>2463</v>
      </c>
    </row>
    <row r="84" spans="1:17" ht="18" x14ac:dyDescent="0.25">
      <c r="A84" s="85" t="str">
        <f>VLOOKUP(E84,'LISTADO ATM'!$A$2:$C$895,3,0)</f>
        <v>SUR</v>
      </c>
      <c r="B84" s="114" t="s">
        <v>2573</v>
      </c>
      <c r="C84" s="105">
        <v>44216.392754629633</v>
      </c>
      <c r="D84" s="104" t="s">
        <v>2189</v>
      </c>
      <c r="E84" s="100">
        <v>677</v>
      </c>
      <c r="F84" s="85" t="str">
        <f>VLOOKUP(E84,VIP!$A$2:$O11451,2,0)</f>
        <v>DRBR677</v>
      </c>
      <c r="G84" s="99" t="str">
        <f>VLOOKUP(E84,'LISTADO ATM'!$A$2:$B$894,2,0)</f>
        <v>ATM PBG Villa Jaragua</v>
      </c>
      <c r="H84" s="99" t="str">
        <f>VLOOKUP(E84,VIP!$A$2:$O16372,7,FALSE)</f>
        <v>Si</v>
      </c>
      <c r="I84" s="99" t="str">
        <f>VLOOKUP(E84,VIP!$A$2:$O8337,8,FALSE)</f>
        <v>Si</v>
      </c>
      <c r="J84" s="99" t="str">
        <f>VLOOKUP(E84,VIP!$A$2:$O8287,8,FALSE)</f>
        <v>Si</v>
      </c>
      <c r="K84" s="99" t="str">
        <f>VLOOKUP(E84,VIP!$A$2:$O11861,6,0)</f>
        <v>SI</v>
      </c>
      <c r="L84" s="108" t="s">
        <v>2463</v>
      </c>
      <c r="M84" s="107" t="s">
        <v>2473</v>
      </c>
      <c r="N84" s="106" t="s">
        <v>2481</v>
      </c>
      <c r="O84" s="104" t="s">
        <v>2483</v>
      </c>
      <c r="P84" s="104"/>
      <c r="Q84" s="107" t="s">
        <v>2463</v>
      </c>
    </row>
    <row r="85" spans="1:17" ht="18" x14ac:dyDescent="0.25">
      <c r="A85" s="85" t="str">
        <f>VLOOKUP(E85,'LISTADO ATM'!$A$2:$C$895,3,0)</f>
        <v>NORTE</v>
      </c>
      <c r="B85" s="114"/>
      <c r="C85" s="105"/>
      <c r="D85" s="104"/>
      <c r="E85" s="100">
        <v>532</v>
      </c>
      <c r="F85" s="85" t="str">
        <f>VLOOKUP(E85,VIP!$A$2:$O11463,2,0)</f>
        <v>DRBR532</v>
      </c>
      <c r="G85" s="99" t="str">
        <f>VLOOKUP(E85,'LISTADO ATM'!$A$2:$B$894,2,0)</f>
        <v xml:space="preserve">ATM UNP Guanábano (Moca) </v>
      </c>
      <c r="H85" s="99" t="str">
        <f>VLOOKUP(E85,VIP!$A$2:$O16384,7,FALSE)</f>
        <v>Si</v>
      </c>
      <c r="I85" s="99" t="str">
        <f>VLOOKUP(E85,VIP!$A$2:$O8349,8,FALSE)</f>
        <v>Si</v>
      </c>
      <c r="J85" s="99" t="str">
        <f>VLOOKUP(E85,VIP!$A$2:$O8299,8,FALSE)</f>
        <v>Si</v>
      </c>
      <c r="K85" s="99" t="str">
        <f>VLOOKUP(E85,VIP!$A$2:$O11873,6,0)</f>
        <v>NO</v>
      </c>
      <c r="L85" s="108" t="s">
        <v>2476</v>
      </c>
      <c r="M85" s="108" t="s">
        <v>2589</v>
      </c>
      <c r="N85" s="122"/>
      <c r="O85" s="104"/>
      <c r="P85" s="108"/>
      <c r="Q85" s="159"/>
    </row>
    <row r="86" spans="1:17" ht="18" x14ac:dyDescent="0.25">
      <c r="A86" s="85" t="str">
        <f>VLOOKUP(E86,'LISTADO ATM'!$A$2:$C$895,3,0)</f>
        <v>NORTE</v>
      </c>
      <c r="B86" s="114"/>
      <c r="C86" s="105"/>
      <c r="D86" s="104"/>
      <c r="E86" s="100">
        <v>653</v>
      </c>
      <c r="F86" s="85" t="str">
        <f>VLOOKUP(E86,VIP!$A$2:$O11464,2,0)</f>
        <v>DRBR653</v>
      </c>
      <c r="G86" s="99" t="str">
        <f>VLOOKUP(E86,'LISTADO ATM'!$A$2:$B$894,2,0)</f>
        <v>ATM Estación Isla Jarabacoa</v>
      </c>
      <c r="H86" s="99" t="str">
        <f>VLOOKUP(E86,VIP!$A$2:$O16385,7,FALSE)</f>
        <v>Si</v>
      </c>
      <c r="I86" s="99" t="str">
        <f>VLOOKUP(E86,VIP!$A$2:$O8350,8,FALSE)</f>
        <v>Si</v>
      </c>
      <c r="J86" s="99" t="str">
        <f>VLOOKUP(E86,VIP!$A$2:$O8300,8,FALSE)</f>
        <v>Si</v>
      </c>
      <c r="K86" s="99" t="str">
        <f>VLOOKUP(E86,VIP!$A$2:$O11874,6,0)</f>
        <v>NO</v>
      </c>
      <c r="L86" s="108" t="s">
        <v>2476</v>
      </c>
      <c r="M86" s="108" t="s">
        <v>2589</v>
      </c>
      <c r="N86" s="122"/>
      <c r="O86" s="104"/>
      <c r="P86" s="108"/>
      <c r="Q86" s="159"/>
    </row>
    <row r="87" spans="1:17" ht="18" x14ac:dyDescent="0.25">
      <c r="A87" s="85" t="str">
        <f>VLOOKUP(E87,'LISTADO ATM'!$A$2:$C$895,3,0)</f>
        <v>ESTE</v>
      </c>
      <c r="B87" s="114"/>
      <c r="C87" s="105"/>
      <c r="D87" s="104"/>
      <c r="E87" s="100">
        <v>802</v>
      </c>
      <c r="F87" s="85" t="str">
        <f>VLOOKUP(E87,VIP!$A$2:$O11465,2,0)</f>
        <v>DRBR802</v>
      </c>
      <c r="G87" s="99" t="str">
        <f>VLOOKUP(E87,'LISTADO ATM'!$A$2:$B$894,2,0)</f>
        <v xml:space="preserve">ATM UNP Aeropuerto La Romana </v>
      </c>
      <c r="H87" s="99" t="str">
        <f>VLOOKUP(E87,VIP!$A$2:$O16386,7,FALSE)</f>
        <v>Si</v>
      </c>
      <c r="I87" s="99" t="str">
        <f>VLOOKUP(E87,VIP!$A$2:$O8351,8,FALSE)</f>
        <v>Si</v>
      </c>
      <c r="J87" s="99" t="str">
        <f>VLOOKUP(E87,VIP!$A$2:$O8301,8,FALSE)</f>
        <v>Si</v>
      </c>
      <c r="K87" s="99" t="str">
        <f>VLOOKUP(E87,VIP!$A$2:$O11875,6,0)</f>
        <v>NO</v>
      </c>
      <c r="L87" s="108" t="s">
        <v>2476</v>
      </c>
      <c r="M87" s="108" t="s">
        <v>2589</v>
      </c>
      <c r="N87" s="122"/>
      <c r="O87" s="104"/>
      <c r="P87" s="108"/>
      <c r="Q87" s="159"/>
    </row>
    <row r="88" spans="1:17" ht="18" x14ac:dyDescent="0.25">
      <c r="A88" s="85" t="str">
        <f>VLOOKUP(E88,'LISTADO ATM'!$A$2:$C$895,3,0)</f>
        <v>DISTRITO NACIONAL</v>
      </c>
      <c r="B88" s="114"/>
      <c r="C88" s="105"/>
      <c r="D88" s="104"/>
      <c r="E88" s="100">
        <v>812</v>
      </c>
      <c r="F88" s="85" t="str">
        <f>VLOOKUP(E88,VIP!$A$2:$O11466,2,0)</f>
        <v>DRBR812</v>
      </c>
      <c r="G88" s="99" t="str">
        <f>VLOOKUP(E88,'LISTADO ATM'!$A$2:$B$894,2,0)</f>
        <v xml:space="preserve">ATM Canasta del Pueblo </v>
      </c>
      <c r="H88" s="99" t="str">
        <f>VLOOKUP(E88,VIP!$A$2:$O16387,7,FALSE)</f>
        <v>Si</v>
      </c>
      <c r="I88" s="99" t="str">
        <f>VLOOKUP(E88,VIP!$A$2:$O8352,8,FALSE)</f>
        <v>Si</v>
      </c>
      <c r="J88" s="99" t="str">
        <f>VLOOKUP(E88,VIP!$A$2:$O8302,8,FALSE)</f>
        <v>Si</v>
      </c>
      <c r="K88" s="99" t="str">
        <f>VLOOKUP(E88,VIP!$A$2:$O11876,6,0)</f>
        <v>NO</v>
      </c>
      <c r="L88" s="108" t="s">
        <v>2476</v>
      </c>
      <c r="M88" s="108" t="s">
        <v>2589</v>
      </c>
      <c r="N88" s="122"/>
      <c r="O88" s="104"/>
      <c r="P88" s="108"/>
      <c r="Q88" s="159"/>
    </row>
    <row r="89" spans="1:17" ht="18" x14ac:dyDescent="0.25">
      <c r="A89" s="85" t="str">
        <f>VLOOKUP(E89,'LISTADO ATM'!$A$2:$C$895,3,0)</f>
        <v>DISTRITO NACIONAL</v>
      </c>
      <c r="B89" s="114"/>
      <c r="C89" s="105"/>
      <c r="D89" s="104"/>
      <c r="E89" s="100">
        <v>930</v>
      </c>
      <c r="F89" s="85" t="str">
        <f>VLOOKUP(E89,VIP!$A$2:$O11467,2,0)</f>
        <v>DRBR930</v>
      </c>
      <c r="G89" s="99" t="str">
        <f>VLOOKUP(E89,'LISTADO ATM'!$A$2:$B$894,2,0)</f>
        <v>ATM Oficina Plaza Spring Center</v>
      </c>
      <c r="H89" s="99" t="str">
        <f>VLOOKUP(E89,VIP!$A$2:$O16388,7,FALSE)</f>
        <v>Si</v>
      </c>
      <c r="I89" s="99" t="str">
        <f>VLOOKUP(E89,VIP!$A$2:$O8353,8,FALSE)</f>
        <v>Si</v>
      </c>
      <c r="J89" s="99" t="str">
        <f>VLOOKUP(E89,VIP!$A$2:$O8303,8,FALSE)</f>
        <v>Si</v>
      </c>
      <c r="K89" s="99" t="str">
        <f>VLOOKUP(E89,VIP!$A$2:$O11877,6,0)</f>
        <v>NO</v>
      </c>
      <c r="L89" s="108" t="s">
        <v>2476</v>
      </c>
      <c r="M89" s="108" t="s">
        <v>2589</v>
      </c>
      <c r="N89" s="122"/>
      <c r="O89" s="104"/>
      <c r="P89" s="108"/>
      <c r="Q89" s="159"/>
    </row>
    <row r="90" spans="1:17" ht="18" x14ac:dyDescent="0.25">
      <c r="A90" s="85" t="str">
        <f>VLOOKUP(E90,'LISTADO ATM'!$A$2:$C$895,3,0)</f>
        <v>NORTE</v>
      </c>
      <c r="B90" s="114"/>
      <c r="C90" s="105"/>
      <c r="D90" s="104"/>
      <c r="E90" s="100">
        <v>756</v>
      </c>
      <c r="F90" s="85" t="str">
        <f>VLOOKUP(E90,VIP!$A$2:$O11468,2,0)</f>
        <v>DRBR756</v>
      </c>
      <c r="G90" s="99" t="str">
        <f>VLOOKUP(E90,'LISTADO ATM'!$A$2:$B$894,2,0)</f>
        <v xml:space="preserve">ATM UNP Villa La Mata (Cotuí) </v>
      </c>
      <c r="H90" s="99" t="str">
        <f>VLOOKUP(E90,VIP!$A$2:$O16389,7,FALSE)</f>
        <v>Si</v>
      </c>
      <c r="I90" s="99" t="str">
        <f>VLOOKUP(E90,VIP!$A$2:$O8354,8,FALSE)</f>
        <v>Si</v>
      </c>
      <c r="J90" s="99" t="str">
        <f>VLOOKUP(E90,VIP!$A$2:$O8304,8,FALSE)</f>
        <v>Si</v>
      </c>
      <c r="K90" s="99" t="str">
        <f>VLOOKUP(E90,VIP!$A$2:$O11878,6,0)</f>
        <v>NO</v>
      </c>
      <c r="L90" s="108" t="s">
        <v>2507</v>
      </c>
      <c r="M90" s="108" t="s">
        <v>2589</v>
      </c>
      <c r="N90" s="122"/>
      <c r="O90" s="104"/>
      <c r="P90" s="108"/>
      <c r="Q90" s="159"/>
    </row>
    <row r="91" spans="1:17" ht="18" x14ac:dyDescent="0.25">
      <c r="A91" s="85" t="str">
        <f>VLOOKUP(E91,'LISTADO ATM'!$A$2:$C$895,3,0)</f>
        <v>NORTE</v>
      </c>
      <c r="B91" s="114"/>
      <c r="C91" s="105"/>
      <c r="D91" s="104"/>
      <c r="E91" s="100">
        <v>774</v>
      </c>
      <c r="F91" s="85" t="str">
        <f>VLOOKUP(E91,VIP!$A$2:$O11469,2,0)</f>
        <v>DRBR061</v>
      </c>
      <c r="G91" s="99" t="str">
        <f>VLOOKUP(E91,'LISTADO ATM'!$A$2:$B$894,2,0)</f>
        <v xml:space="preserve">ATM Oficina Montecristi </v>
      </c>
      <c r="H91" s="99" t="str">
        <f>VLOOKUP(E91,VIP!$A$2:$O16390,7,FALSE)</f>
        <v>Si</v>
      </c>
      <c r="I91" s="99" t="str">
        <f>VLOOKUP(E91,VIP!$A$2:$O8355,8,FALSE)</f>
        <v>Si</v>
      </c>
      <c r="J91" s="99" t="str">
        <f>VLOOKUP(E91,VIP!$A$2:$O8305,8,FALSE)</f>
        <v>Si</v>
      </c>
      <c r="K91" s="99" t="str">
        <f>VLOOKUP(E91,VIP!$A$2:$O11879,6,0)</f>
        <v>NO</v>
      </c>
      <c r="L91" s="108" t="s">
        <v>2476</v>
      </c>
      <c r="M91" s="108" t="s">
        <v>2589</v>
      </c>
      <c r="N91" s="122"/>
      <c r="O91" s="104"/>
      <c r="P91" s="108"/>
      <c r="Q91" s="159"/>
    </row>
    <row r="92" spans="1:17" ht="18" x14ac:dyDescent="0.25">
      <c r="A92" s="85" t="str">
        <f>VLOOKUP(E92,'LISTADO ATM'!$A$2:$C$895,3,0)</f>
        <v>DISTRITO NACIONAL</v>
      </c>
      <c r="B92" s="114"/>
      <c r="C92" s="105"/>
      <c r="D92" s="104"/>
      <c r="E92" s="100">
        <v>13</v>
      </c>
      <c r="F92" s="85" t="str">
        <f>VLOOKUP(E92,VIP!$A$2:$O11470,2,0)</f>
        <v>DRBR013</v>
      </c>
      <c r="G92" s="99" t="str">
        <f>VLOOKUP(E92,'LISTADO ATM'!$A$2:$B$894,2,0)</f>
        <v xml:space="preserve">ATM CDEEE </v>
      </c>
      <c r="H92" s="99" t="str">
        <f>VLOOKUP(E92,VIP!$A$2:$O16391,7,FALSE)</f>
        <v>Si</v>
      </c>
      <c r="I92" s="99" t="str">
        <f>VLOOKUP(E92,VIP!$A$2:$O8356,8,FALSE)</f>
        <v>Si</v>
      </c>
      <c r="J92" s="99" t="str">
        <f>VLOOKUP(E92,VIP!$A$2:$O8306,8,FALSE)</f>
        <v>Si</v>
      </c>
      <c r="K92" s="99" t="str">
        <f>VLOOKUP(E92,VIP!$A$2:$O11880,6,0)</f>
        <v>NO</v>
      </c>
      <c r="L92" s="108" t="s">
        <v>2486</v>
      </c>
      <c r="M92" s="108" t="s">
        <v>2589</v>
      </c>
      <c r="N92" s="122"/>
      <c r="O92" s="104"/>
      <c r="P92" s="108"/>
      <c r="Q92" s="159"/>
    </row>
    <row r="93" spans="1:17" ht="18" x14ac:dyDescent="0.25">
      <c r="A93" s="85" t="str">
        <f>VLOOKUP(E93,'LISTADO ATM'!$A$2:$C$895,3,0)</f>
        <v>DISTRITO NACIONAL</v>
      </c>
      <c r="B93" s="114"/>
      <c r="C93" s="105"/>
      <c r="D93" s="104"/>
      <c r="E93" s="100">
        <v>971</v>
      </c>
      <c r="F93" s="85" t="str">
        <f>VLOOKUP(E93,VIP!$A$2:$O11471,2,0)</f>
        <v>DRBR24U</v>
      </c>
      <c r="G93" s="99" t="str">
        <f>VLOOKUP(E93,'LISTADO ATM'!$A$2:$B$894,2,0)</f>
        <v xml:space="preserve">ATM Club Banreservas I </v>
      </c>
      <c r="H93" s="99" t="str">
        <f>VLOOKUP(E93,VIP!$A$2:$O16392,7,FALSE)</f>
        <v>Si</v>
      </c>
      <c r="I93" s="99" t="str">
        <f>VLOOKUP(E93,VIP!$A$2:$O8357,8,FALSE)</f>
        <v>Si</v>
      </c>
      <c r="J93" s="99" t="str">
        <f>VLOOKUP(E93,VIP!$A$2:$O8307,8,FALSE)</f>
        <v>Si</v>
      </c>
      <c r="K93" s="99" t="str">
        <f>VLOOKUP(E93,VIP!$A$2:$O11881,6,0)</f>
        <v>NO</v>
      </c>
      <c r="L93" s="108" t="s">
        <v>2588</v>
      </c>
      <c r="M93" s="108" t="s">
        <v>2589</v>
      </c>
      <c r="N93" s="122"/>
      <c r="O93" s="104"/>
      <c r="P93" s="108"/>
      <c r="Q93" s="159"/>
    </row>
  </sheetData>
  <autoFilter ref="A4:Q60">
    <sortState ref="A5:Q93">
      <sortCondition ref="P4:P6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64:B65 B1:B60">
    <cfRule type="duplicateValues" dxfId="753" priority="281"/>
  </conditionalFormatting>
  <conditionalFormatting sqref="B33:B34">
    <cfRule type="duplicateValues" dxfId="752" priority="323268"/>
  </conditionalFormatting>
  <conditionalFormatting sqref="B33:B34">
    <cfRule type="duplicateValues" dxfId="751" priority="323269"/>
    <cfRule type="duplicateValues" dxfId="750" priority="323270"/>
    <cfRule type="duplicateValues" dxfId="749" priority="323271"/>
  </conditionalFormatting>
  <conditionalFormatting sqref="B33:B34">
    <cfRule type="duplicateValues" dxfId="748" priority="323272"/>
    <cfRule type="duplicateValues" dxfId="747" priority="323273"/>
  </conditionalFormatting>
  <conditionalFormatting sqref="E94:E1048576 E1:E60">
    <cfRule type="duplicateValues" dxfId="746" priority="154"/>
  </conditionalFormatting>
  <conditionalFormatting sqref="B94:B1048576 B64:B65 B1:B4">
    <cfRule type="duplicateValues" dxfId="745" priority="324236"/>
  </conditionalFormatting>
  <conditionalFormatting sqref="B94:B1048576 B64:B65">
    <cfRule type="duplicateValues" dxfId="744" priority="324239"/>
  </conditionalFormatting>
  <conditionalFormatting sqref="B94:B1048576 B64:B65 B1:B4">
    <cfRule type="duplicateValues" dxfId="743" priority="324241"/>
    <cfRule type="duplicateValues" dxfId="742" priority="324242"/>
    <cfRule type="duplicateValues" dxfId="741" priority="324243"/>
  </conditionalFormatting>
  <conditionalFormatting sqref="B94:B1048576 B64:B65 B1:B4">
    <cfRule type="duplicateValues" dxfId="740" priority="324250"/>
    <cfRule type="duplicateValues" dxfId="739" priority="324251"/>
  </conditionalFormatting>
  <conditionalFormatting sqref="B94:B1048576 B64:B65">
    <cfRule type="duplicateValues" dxfId="738" priority="324256"/>
    <cfRule type="duplicateValues" dxfId="737" priority="324257"/>
    <cfRule type="duplicateValues" dxfId="736" priority="324258"/>
  </conditionalFormatting>
  <conditionalFormatting sqref="E94:E1048576 E35:E52 E1:E4 E55:E57">
    <cfRule type="duplicateValues" dxfId="735" priority="324262"/>
    <cfRule type="duplicateValues" dxfId="734" priority="324263"/>
  </conditionalFormatting>
  <conditionalFormatting sqref="E94:E1048576 E35:E52 E55:E57">
    <cfRule type="duplicateValues" dxfId="733" priority="324272"/>
    <cfRule type="duplicateValues" dxfId="732" priority="324273"/>
  </conditionalFormatting>
  <conditionalFormatting sqref="E94:E1048576 E35:E52 E55:E57">
    <cfRule type="duplicateValues" dxfId="731" priority="324280"/>
  </conditionalFormatting>
  <conditionalFormatting sqref="E94:E1048576 E35:E52 E1:E4 E55:E57">
    <cfRule type="duplicateValues" dxfId="730" priority="324284"/>
    <cfRule type="duplicateValues" dxfId="729" priority="324285"/>
    <cfRule type="duplicateValues" dxfId="728" priority="324286"/>
  </conditionalFormatting>
  <conditionalFormatting sqref="E94:E1048576 E35:E52 E55:E57">
    <cfRule type="duplicateValues" dxfId="727" priority="324299"/>
    <cfRule type="duplicateValues" dxfId="726" priority="324300"/>
    <cfRule type="duplicateValues" dxfId="725" priority="324301"/>
  </conditionalFormatting>
  <conditionalFormatting sqref="E94:E1048576 E35:E52 E1:E4 E55:E57">
    <cfRule type="duplicateValues" dxfId="724" priority="324311"/>
  </conditionalFormatting>
  <conditionalFormatting sqref="E94:E1048576">
    <cfRule type="duplicateValues" dxfId="723" priority="324316"/>
  </conditionalFormatting>
  <conditionalFormatting sqref="E94:E1048576">
    <cfRule type="duplicateValues" dxfId="722" priority="324318"/>
    <cfRule type="duplicateValues" dxfId="721" priority="324319"/>
  </conditionalFormatting>
  <conditionalFormatting sqref="E94:E1048576 E1:E57">
    <cfRule type="duplicateValues" dxfId="720" priority="324322"/>
  </conditionalFormatting>
  <conditionalFormatting sqref="E58:E60">
    <cfRule type="duplicateValues" dxfId="719" priority="324328"/>
  </conditionalFormatting>
  <conditionalFormatting sqref="E58:E60">
    <cfRule type="duplicateValues" dxfId="718" priority="324329"/>
    <cfRule type="duplicateValues" dxfId="717" priority="324330"/>
  </conditionalFormatting>
  <conditionalFormatting sqref="E58:E60">
    <cfRule type="duplicateValues" dxfId="716" priority="324331"/>
    <cfRule type="duplicateValues" dxfId="715" priority="324332"/>
    <cfRule type="duplicateValues" dxfId="714" priority="324333"/>
    <cfRule type="duplicateValues" dxfId="713" priority="324334"/>
    <cfRule type="duplicateValues" dxfId="712" priority="324335"/>
    <cfRule type="duplicateValues" dxfId="711" priority="324336"/>
  </conditionalFormatting>
  <conditionalFormatting sqref="B58:B60">
    <cfRule type="duplicateValues" dxfId="710" priority="324337"/>
  </conditionalFormatting>
  <conditionalFormatting sqref="B58:B60">
    <cfRule type="duplicateValues" dxfId="709" priority="324338"/>
    <cfRule type="duplicateValues" dxfId="708" priority="324339"/>
    <cfRule type="duplicateValues" dxfId="707" priority="324340"/>
  </conditionalFormatting>
  <conditionalFormatting sqref="B58:B60">
    <cfRule type="duplicateValues" dxfId="706" priority="324341"/>
    <cfRule type="duplicateValues" dxfId="705" priority="324342"/>
  </conditionalFormatting>
  <conditionalFormatting sqref="B35:B52">
    <cfRule type="duplicateValues" dxfId="704" priority="324427"/>
  </conditionalFormatting>
  <conditionalFormatting sqref="B35:B52">
    <cfRule type="duplicateValues" dxfId="703" priority="324429"/>
    <cfRule type="duplicateValues" dxfId="702" priority="324430"/>
    <cfRule type="duplicateValues" dxfId="701" priority="324431"/>
  </conditionalFormatting>
  <conditionalFormatting sqref="B35:B52">
    <cfRule type="duplicateValues" dxfId="700" priority="324435"/>
    <cfRule type="duplicateValues" dxfId="699" priority="324436"/>
  </conditionalFormatting>
  <conditionalFormatting sqref="E33:E52">
    <cfRule type="duplicateValues" dxfId="698" priority="324439"/>
    <cfRule type="duplicateValues" dxfId="697" priority="324440"/>
  </conditionalFormatting>
  <conditionalFormatting sqref="E33:E52">
    <cfRule type="duplicateValues" dxfId="696" priority="324443"/>
  </conditionalFormatting>
  <conditionalFormatting sqref="E33:E52">
    <cfRule type="duplicateValues" dxfId="695" priority="324445"/>
    <cfRule type="duplicateValues" dxfId="694" priority="324446"/>
    <cfRule type="duplicateValues" dxfId="693" priority="324447"/>
  </conditionalFormatting>
  <conditionalFormatting sqref="B55:B57">
    <cfRule type="duplicateValues" dxfId="692" priority="324527"/>
  </conditionalFormatting>
  <conditionalFormatting sqref="B55:B57">
    <cfRule type="duplicateValues" dxfId="691" priority="324528"/>
    <cfRule type="duplicateValues" dxfId="690" priority="324529"/>
    <cfRule type="duplicateValues" dxfId="689" priority="324530"/>
  </conditionalFormatting>
  <conditionalFormatting sqref="B55:B57">
    <cfRule type="duplicateValues" dxfId="688" priority="324531"/>
    <cfRule type="duplicateValues" dxfId="687" priority="324532"/>
  </conditionalFormatting>
  <conditionalFormatting sqref="E55:E57">
    <cfRule type="duplicateValues" dxfId="686" priority="324533"/>
    <cfRule type="duplicateValues" dxfId="685" priority="324534"/>
  </conditionalFormatting>
  <conditionalFormatting sqref="E55:E57">
    <cfRule type="duplicateValues" dxfId="684" priority="324537"/>
  </conditionalFormatting>
  <conditionalFormatting sqref="E55:E57">
    <cfRule type="duplicateValues" dxfId="683" priority="324538"/>
    <cfRule type="duplicateValues" dxfId="682" priority="324539"/>
    <cfRule type="duplicateValues" dxfId="681" priority="324540"/>
  </conditionalFormatting>
  <conditionalFormatting sqref="E53:E54">
    <cfRule type="duplicateValues" dxfId="680" priority="324649"/>
    <cfRule type="duplicateValues" dxfId="679" priority="324650"/>
  </conditionalFormatting>
  <conditionalFormatting sqref="E53:E54">
    <cfRule type="duplicateValues" dxfId="678" priority="324651"/>
  </conditionalFormatting>
  <conditionalFormatting sqref="E53:E54">
    <cfRule type="duplicateValues" dxfId="677" priority="324652"/>
    <cfRule type="duplicateValues" dxfId="676" priority="324653"/>
    <cfRule type="duplicateValues" dxfId="675" priority="324654"/>
  </conditionalFormatting>
  <conditionalFormatting sqref="B53:B54">
    <cfRule type="duplicateValues" dxfId="674" priority="324655"/>
  </conditionalFormatting>
  <conditionalFormatting sqref="B53:B54">
    <cfRule type="duplicateValues" dxfId="673" priority="324656"/>
    <cfRule type="duplicateValues" dxfId="672" priority="324657"/>
    <cfRule type="duplicateValues" dxfId="671" priority="324658"/>
  </conditionalFormatting>
  <conditionalFormatting sqref="B53:B54">
    <cfRule type="duplicateValues" dxfId="670" priority="324659"/>
    <cfRule type="duplicateValues" dxfId="669" priority="324660"/>
  </conditionalFormatting>
  <conditionalFormatting sqref="B61:B65">
    <cfRule type="duplicateValues" dxfId="668" priority="324700"/>
  </conditionalFormatting>
  <conditionalFormatting sqref="E61:E63">
    <cfRule type="duplicateValues" dxfId="667" priority="324702"/>
  </conditionalFormatting>
  <conditionalFormatting sqref="E61:E63">
    <cfRule type="duplicateValues" dxfId="666" priority="324704"/>
    <cfRule type="duplicateValues" dxfId="665" priority="324705"/>
  </conditionalFormatting>
  <conditionalFormatting sqref="E61:E63">
    <cfRule type="duplicateValues" dxfId="664" priority="324708"/>
    <cfRule type="duplicateValues" dxfId="663" priority="324709"/>
    <cfRule type="duplicateValues" dxfId="662" priority="324710"/>
    <cfRule type="duplicateValues" dxfId="661" priority="324711"/>
    <cfRule type="duplicateValues" dxfId="660" priority="324712"/>
    <cfRule type="duplicateValues" dxfId="659" priority="324713"/>
  </conditionalFormatting>
  <conditionalFormatting sqref="B61:B65">
    <cfRule type="duplicateValues" dxfId="658" priority="324720"/>
    <cfRule type="duplicateValues" dxfId="657" priority="324721"/>
    <cfRule type="duplicateValues" dxfId="656" priority="324722"/>
  </conditionalFormatting>
  <conditionalFormatting sqref="B61:B65">
    <cfRule type="duplicateValues" dxfId="655" priority="324726"/>
    <cfRule type="duplicateValues" dxfId="654" priority="324727"/>
  </conditionalFormatting>
  <conditionalFormatting sqref="E64:E65">
    <cfRule type="duplicateValues" dxfId="653" priority="136"/>
  </conditionalFormatting>
  <conditionalFormatting sqref="E64:E65">
    <cfRule type="duplicateValues" dxfId="652" priority="134"/>
    <cfRule type="duplicateValues" dxfId="651" priority="135"/>
  </conditionalFormatting>
  <conditionalFormatting sqref="E64:E65">
    <cfRule type="duplicateValues" dxfId="650" priority="128"/>
    <cfRule type="duplicateValues" dxfId="649" priority="129"/>
    <cfRule type="duplicateValues" dxfId="648" priority="130"/>
    <cfRule type="duplicateValues" dxfId="647" priority="131"/>
    <cfRule type="duplicateValues" dxfId="646" priority="132"/>
    <cfRule type="duplicateValues" dxfId="645" priority="133"/>
  </conditionalFormatting>
  <conditionalFormatting sqref="E94:E1048576 E1:E65">
    <cfRule type="duplicateValues" dxfId="644" priority="127"/>
  </conditionalFormatting>
  <conditionalFormatting sqref="B5:B32">
    <cfRule type="duplicateValues" dxfId="643" priority="324770"/>
  </conditionalFormatting>
  <conditionalFormatting sqref="B5:B32">
    <cfRule type="duplicateValues" dxfId="642" priority="324772"/>
    <cfRule type="duplicateValues" dxfId="641" priority="324773"/>
    <cfRule type="duplicateValues" dxfId="640" priority="324774"/>
  </conditionalFormatting>
  <conditionalFormatting sqref="B5:B32">
    <cfRule type="duplicateValues" dxfId="639" priority="324778"/>
    <cfRule type="duplicateValues" dxfId="638" priority="324779"/>
  </conditionalFormatting>
  <conditionalFormatting sqref="E5:E32">
    <cfRule type="duplicateValues" dxfId="637" priority="324782"/>
    <cfRule type="duplicateValues" dxfId="636" priority="324783"/>
  </conditionalFormatting>
  <conditionalFormatting sqref="E5:E32">
    <cfRule type="duplicateValues" dxfId="635" priority="324786"/>
  </conditionalFormatting>
  <conditionalFormatting sqref="E5:E32">
    <cfRule type="duplicateValues" dxfId="634" priority="324788"/>
    <cfRule type="duplicateValues" dxfId="633" priority="324789"/>
    <cfRule type="duplicateValues" dxfId="632" priority="324790"/>
  </conditionalFormatting>
  <conditionalFormatting sqref="B66:B77">
    <cfRule type="duplicateValues" dxfId="631" priority="126"/>
  </conditionalFormatting>
  <conditionalFormatting sqref="B66:B77">
    <cfRule type="duplicateValues" dxfId="630" priority="125"/>
  </conditionalFormatting>
  <conditionalFormatting sqref="B66:B77">
    <cfRule type="duplicateValues" dxfId="629" priority="124"/>
  </conditionalFormatting>
  <conditionalFormatting sqref="B66:B77">
    <cfRule type="duplicateValues" dxfId="628" priority="121"/>
    <cfRule type="duplicateValues" dxfId="627" priority="122"/>
    <cfRule type="duplicateValues" dxfId="626" priority="123"/>
  </conditionalFormatting>
  <conditionalFormatting sqref="B66:B77">
    <cfRule type="duplicateValues" dxfId="625" priority="119"/>
    <cfRule type="duplicateValues" dxfId="624" priority="120"/>
  </conditionalFormatting>
  <conditionalFormatting sqref="B66:B77">
    <cfRule type="duplicateValues" dxfId="623" priority="116"/>
    <cfRule type="duplicateValues" dxfId="622" priority="117"/>
    <cfRule type="duplicateValues" dxfId="621" priority="118"/>
  </conditionalFormatting>
  <conditionalFormatting sqref="B66:B77">
    <cfRule type="duplicateValues" dxfId="620" priority="115"/>
  </conditionalFormatting>
  <conditionalFormatting sqref="B66:B77">
    <cfRule type="duplicateValues" dxfId="619" priority="112"/>
    <cfRule type="duplicateValues" dxfId="618" priority="113"/>
    <cfRule type="duplicateValues" dxfId="617" priority="114"/>
  </conditionalFormatting>
  <conditionalFormatting sqref="B66:B77">
    <cfRule type="duplicateValues" dxfId="616" priority="110"/>
    <cfRule type="duplicateValues" dxfId="615" priority="111"/>
  </conditionalFormatting>
  <conditionalFormatting sqref="E66:E77">
    <cfRule type="duplicateValues" dxfId="614" priority="109"/>
  </conditionalFormatting>
  <conditionalFormatting sqref="E66:E77">
    <cfRule type="duplicateValues" dxfId="613" priority="107"/>
    <cfRule type="duplicateValues" dxfId="612" priority="108"/>
  </conditionalFormatting>
  <conditionalFormatting sqref="E66:E77">
    <cfRule type="duplicateValues" dxfId="611" priority="101"/>
    <cfRule type="duplicateValues" dxfId="610" priority="102"/>
    <cfRule type="duplicateValues" dxfId="609" priority="103"/>
    <cfRule type="duplicateValues" dxfId="608" priority="104"/>
    <cfRule type="duplicateValues" dxfId="607" priority="105"/>
    <cfRule type="duplicateValues" dxfId="606" priority="106"/>
  </conditionalFormatting>
  <conditionalFormatting sqref="E66:E77">
    <cfRule type="duplicateValues" dxfId="605" priority="100"/>
  </conditionalFormatting>
  <conditionalFormatting sqref="E85:E87">
    <cfRule type="duplicateValues" dxfId="604" priority="30"/>
    <cfRule type="duplicateValues" dxfId="603" priority="31"/>
  </conditionalFormatting>
  <conditionalFormatting sqref="E88:E89">
    <cfRule type="duplicateValues" dxfId="602" priority="32"/>
  </conditionalFormatting>
  <conditionalFormatting sqref="E88:E89">
    <cfRule type="duplicateValues" dxfId="601" priority="33"/>
    <cfRule type="duplicateValues" dxfId="600" priority="34"/>
  </conditionalFormatting>
  <conditionalFormatting sqref="E88:E89">
    <cfRule type="duplicateValues" dxfId="599" priority="35"/>
    <cfRule type="duplicateValues" dxfId="598" priority="36"/>
    <cfRule type="duplicateValues" dxfId="597" priority="37"/>
    <cfRule type="duplicateValues" dxfId="596" priority="38"/>
    <cfRule type="duplicateValues" dxfId="595" priority="39"/>
    <cfRule type="duplicateValues" dxfId="594" priority="40"/>
  </conditionalFormatting>
  <conditionalFormatting sqref="E85:E89">
    <cfRule type="duplicateValues" dxfId="593" priority="41"/>
  </conditionalFormatting>
  <conditionalFormatting sqref="E85:E89">
    <cfRule type="duplicateValues" dxfId="592" priority="42"/>
  </conditionalFormatting>
  <conditionalFormatting sqref="E85:E87">
    <cfRule type="duplicateValues" dxfId="591" priority="43"/>
  </conditionalFormatting>
  <conditionalFormatting sqref="E85:E87">
    <cfRule type="duplicateValues" dxfId="590" priority="44"/>
  </conditionalFormatting>
  <conditionalFormatting sqref="E85:E87">
    <cfRule type="duplicateValues" dxfId="589" priority="45"/>
    <cfRule type="duplicateValues" dxfId="588" priority="46"/>
  </conditionalFormatting>
  <conditionalFormatting sqref="E85:E87">
    <cfRule type="duplicateValues" dxfId="587" priority="47"/>
    <cfRule type="duplicateValues" dxfId="586" priority="48"/>
    <cfRule type="duplicateValues" dxfId="585" priority="49"/>
    <cfRule type="duplicateValues" dxfId="584" priority="50"/>
    <cfRule type="duplicateValues" dxfId="583" priority="51"/>
    <cfRule type="duplicateValues" dxfId="582" priority="52"/>
  </conditionalFormatting>
  <conditionalFormatting sqref="E85:E87">
    <cfRule type="duplicateValues" dxfId="581" priority="53"/>
  </conditionalFormatting>
  <conditionalFormatting sqref="E85:E87">
    <cfRule type="duplicateValues" dxfId="580" priority="54"/>
  </conditionalFormatting>
  <conditionalFormatting sqref="E85:E93">
    <cfRule type="duplicateValues" dxfId="579" priority="29"/>
  </conditionalFormatting>
  <conditionalFormatting sqref="E90">
    <cfRule type="duplicateValues" dxfId="578" priority="55"/>
  </conditionalFormatting>
  <conditionalFormatting sqref="E90">
    <cfRule type="duplicateValues" dxfId="577" priority="56"/>
    <cfRule type="duplicateValues" dxfId="576" priority="57"/>
  </conditionalFormatting>
  <conditionalFormatting sqref="E90">
    <cfRule type="duplicateValues" dxfId="575" priority="58"/>
    <cfRule type="duplicateValues" dxfId="574" priority="59"/>
    <cfRule type="duplicateValues" dxfId="573" priority="60"/>
    <cfRule type="duplicateValues" dxfId="572" priority="61"/>
    <cfRule type="duplicateValues" dxfId="571" priority="62"/>
    <cfRule type="duplicateValues" dxfId="570" priority="63"/>
  </conditionalFormatting>
  <conditionalFormatting sqref="E91:E93">
    <cfRule type="duplicateValues" dxfId="569" priority="64"/>
  </conditionalFormatting>
  <conditionalFormatting sqref="E91:E93">
    <cfRule type="duplicateValues" dxfId="568" priority="65"/>
    <cfRule type="duplicateValues" dxfId="567" priority="66"/>
  </conditionalFormatting>
  <conditionalFormatting sqref="E91:E93">
    <cfRule type="duplicateValues" dxfId="566" priority="67"/>
    <cfRule type="duplicateValues" dxfId="565" priority="68"/>
    <cfRule type="duplicateValues" dxfId="564" priority="69"/>
    <cfRule type="duplicateValues" dxfId="563" priority="70"/>
    <cfRule type="duplicateValues" dxfId="562" priority="71"/>
    <cfRule type="duplicateValues" dxfId="561" priority="72"/>
  </conditionalFormatting>
  <conditionalFormatting sqref="B85:B93">
    <cfRule type="duplicateValues" dxfId="560" priority="17"/>
  </conditionalFormatting>
  <conditionalFormatting sqref="B85:B93">
    <cfRule type="duplicateValues" dxfId="559" priority="16"/>
  </conditionalFormatting>
  <conditionalFormatting sqref="B85:B93">
    <cfRule type="duplicateValues" dxfId="558" priority="15"/>
  </conditionalFormatting>
  <conditionalFormatting sqref="B85:B93">
    <cfRule type="duplicateValues" dxfId="557" priority="12"/>
    <cfRule type="duplicateValues" dxfId="556" priority="13"/>
    <cfRule type="duplicateValues" dxfId="555" priority="14"/>
  </conditionalFormatting>
  <conditionalFormatting sqref="B85:B93">
    <cfRule type="duplicateValues" dxfId="554" priority="10"/>
    <cfRule type="duplicateValues" dxfId="553" priority="11"/>
  </conditionalFormatting>
  <conditionalFormatting sqref="B85:B93">
    <cfRule type="duplicateValues" dxfId="552" priority="7"/>
    <cfRule type="duplicateValues" dxfId="551" priority="8"/>
    <cfRule type="duplicateValues" dxfId="550" priority="9"/>
  </conditionalFormatting>
  <conditionalFormatting sqref="B85:B93">
    <cfRule type="duplicateValues" dxfId="549" priority="6"/>
  </conditionalFormatting>
  <conditionalFormatting sqref="B85:B93">
    <cfRule type="duplicateValues" dxfId="548" priority="3"/>
    <cfRule type="duplicateValues" dxfId="547" priority="4"/>
    <cfRule type="duplicateValues" dxfId="546" priority="5"/>
  </conditionalFormatting>
  <conditionalFormatting sqref="B85:B93">
    <cfRule type="duplicateValues" dxfId="545" priority="1"/>
    <cfRule type="duplicateValues" dxfId="544" priority="2"/>
  </conditionalFormatting>
  <conditionalFormatting sqref="B78:B84">
    <cfRule type="duplicateValues" dxfId="543" priority="324842"/>
  </conditionalFormatting>
  <conditionalFormatting sqref="B78:B84">
    <cfRule type="duplicateValues" dxfId="542" priority="324848"/>
    <cfRule type="duplicateValues" dxfId="541" priority="324849"/>
    <cfRule type="duplicateValues" dxfId="540" priority="324850"/>
  </conditionalFormatting>
  <conditionalFormatting sqref="B78:B84">
    <cfRule type="duplicateValues" dxfId="539" priority="324854"/>
    <cfRule type="duplicateValues" dxfId="538" priority="324855"/>
  </conditionalFormatting>
  <conditionalFormatting sqref="E78:E84">
    <cfRule type="duplicateValues" dxfId="537" priority="324876"/>
  </conditionalFormatting>
  <conditionalFormatting sqref="E78:E84">
    <cfRule type="duplicateValues" dxfId="536" priority="324878"/>
    <cfRule type="duplicateValues" dxfId="535" priority="324879"/>
  </conditionalFormatting>
  <conditionalFormatting sqref="E78:E84">
    <cfRule type="duplicateValues" dxfId="534" priority="324882"/>
    <cfRule type="duplicateValues" dxfId="533" priority="324883"/>
    <cfRule type="duplicateValues" dxfId="532" priority="324884"/>
    <cfRule type="duplicateValues" dxfId="531" priority="324885"/>
    <cfRule type="duplicateValues" dxfId="530" priority="324886"/>
    <cfRule type="duplicateValues" dxfId="529" priority="32488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F20" sqref="F20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36" t="s">
        <v>2479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44" t="s">
        <v>2479</v>
      </c>
      <c r="B3" s="145"/>
      <c r="C3" s="145"/>
      <c r="D3" s="145"/>
      <c r="E3" s="146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2558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2559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8" x14ac:dyDescent="0.25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8" x14ac:dyDescent="0.25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8" x14ac:dyDescent="0.25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8" x14ac:dyDescent="0.25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8" x14ac:dyDescent="0.25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8" x14ac:dyDescent="0.25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8" x14ac:dyDescent="0.25">
      <c r="A17" s="100" t="e">
        <f>VLOOKUP(B17,'[2]LISTADO ATM'!$A$2:$C$917,3,0)</f>
        <v>#N/A</v>
      </c>
      <c r="B17" s="100"/>
      <c r="C17" s="100" t="e">
        <f>VLOOKUP(B17,'[3]LISTADO ATM'!$A$2:$B$916,2,0)</f>
        <v>#N/A</v>
      </c>
      <c r="D17" s="101" t="s">
        <v>2485</v>
      </c>
      <c r="E17" s="77"/>
    </row>
    <row r="18" spans="1:5" ht="18.75" thickBot="1" x14ac:dyDescent="0.3">
      <c r="A18" s="96" t="s">
        <v>2428</v>
      </c>
      <c r="B18" s="110">
        <f>COUNT(B10:B17)</f>
        <v>7</v>
      </c>
      <c r="C18" s="139"/>
      <c r="D18" s="140"/>
      <c r="E18" s="141"/>
    </row>
    <row r="19" spans="1:5" ht="15.75" thickBot="1" x14ac:dyDescent="0.3">
      <c r="B19" s="111"/>
    </row>
    <row r="20" spans="1:5" ht="18.75" thickBot="1" x14ac:dyDescent="0.3">
      <c r="A20" s="133" t="s">
        <v>2430</v>
      </c>
      <c r="B20" s="134"/>
      <c r="C20" s="134"/>
      <c r="D20" s="134"/>
      <c r="E20" s="135"/>
    </row>
    <row r="21" spans="1:5" ht="18" x14ac:dyDescent="0.25">
      <c r="A21" s="92" t="s">
        <v>15</v>
      </c>
      <c r="B21" s="92" t="s">
        <v>2426</v>
      </c>
      <c r="C21" s="93" t="s">
        <v>46</v>
      </c>
      <c r="D21" s="93" t="s">
        <v>2433</v>
      </c>
      <c r="E21" s="93" t="s">
        <v>2427</v>
      </c>
    </row>
    <row r="22" spans="1:5" ht="18" x14ac:dyDescent="0.25">
      <c r="A22" s="100" t="str">
        <f>VLOOKUP(B22,'[1]LISTADO ATM'!$A$2:$C$817,3,0)</f>
        <v>DISTRITO NACIONAL</v>
      </c>
      <c r="B22" s="100">
        <v>377</v>
      </c>
      <c r="C22" s="100" t="str">
        <f>VLOOKUP(B22,'[3]LISTADO ATM'!$A$2:$B$916,2,0)</f>
        <v>ATM Estación del Metro Eduardo Brito</v>
      </c>
      <c r="D22" s="102" t="s">
        <v>2455</v>
      </c>
      <c r="E22" s="77">
        <v>335765374</v>
      </c>
    </row>
    <row r="23" spans="1:5" ht="18" x14ac:dyDescent="0.25">
      <c r="A23" s="100" t="str">
        <f>VLOOKUP(B23,'[1]LISTADO ATM'!$A$2:$C$817,3,0)</f>
        <v>DISTRITO NACIONAL</v>
      </c>
      <c r="B23" s="100">
        <v>525</v>
      </c>
      <c r="C23" s="100" t="str">
        <f>VLOOKUP(B23,'[3]LISTADO ATM'!$A$2:$B$916,2,0)</f>
        <v>ATM S/M Bravo Las Americas</v>
      </c>
      <c r="D23" s="117" t="s">
        <v>2455</v>
      </c>
      <c r="E23" s="77">
        <v>335767501</v>
      </c>
    </row>
    <row r="24" spans="1:5" ht="18" x14ac:dyDescent="0.25">
      <c r="A24" s="100" t="str">
        <f>VLOOKUP(B24,'[1]LISTADO ATM'!$A$2:$C$817,3,0)</f>
        <v>DISTRITO NACIONAL</v>
      </c>
      <c r="B24" s="100">
        <v>565</v>
      </c>
      <c r="C24" s="100" t="str">
        <f>VLOOKUP(B24,'[3]LISTADO ATM'!$A$2:$B$916,2,0)</f>
        <v xml:space="preserve">ATM S/M La Cadena Núñez de Cáceres </v>
      </c>
      <c r="D24" s="117" t="s">
        <v>2455</v>
      </c>
      <c r="E24" s="77">
        <v>335767754</v>
      </c>
    </row>
    <row r="25" spans="1:5" ht="18" x14ac:dyDescent="0.25">
      <c r="A25" s="100" t="str">
        <f>VLOOKUP(B25,'[1]LISTADO ATM'!$A$2:$C$817,3,0)</f>
        <v>DISTRITO NACIONAL</v>
      </c>
      <c r="B25" s="100">
        <v>755</v>
      </c>
      <c r="C25" s="100" t="str">
        <f>VLOOKUP(B25,'[3]LISTADO ATM'!$A$2:$B$916,2,0)</f>
        <v xml:space="preserve">ATM Oficina Galería del Este (Plaza) </v>
      </c>
      <c r="D25" s="117" t="s">
        <v>2455</v>
      </c>
      <c r="E25" s="77">
        <v>335768239</v>
      </c>
    </row>
    <row r="26" spans="1:5" ht="18" x14ac:dyDescent="0.25">
      <c r="A26" s="100" t="str">
        <f>VLOOKUP(B26,'[1]LISTADO ATM'!$A$2:$C$817,3,0)</f>
        <v>DISTRITO NACIONAL</v>
      </c>
      <c r="B26" s="100">
        <v>234</v>
      </c>
      <c r="C26" s="100" t="str">
        <f>VLOOKUP(B26,'[3]LISTADO ATM'!$A$2:$B$916,2,0)</f>
        <v xml:space="preserve">ATM Oficina Boca Chica I </v>
      </c>
      <c r="D26" s="117" t="s">
        <v>2455</v>
      </c>
      <c r="E26" s="77">
        <v>335768344</v>
      </c>
    </row>
    <row r="27" spans="1:5" ht="18" x14ac:dyDescent="0.25">
      <c r="A27" s="100" t="str">
        <f>VLOOKUP(B27,'[1]LISTADO ATM'!$A$2:$C$817,3,0)</f>
        <v>SUR</v>
      </c>
      <c r="B27" s="100">
        <v>249</v>
      </c>
      <c r="C27" s="100" t="str">
        <f>VLOOKUP(B27,'[3]LISTADO ATM'!$A$2:$B$916,2,0)</f>
        <v xml:space="preserve">ATM Banco Agrícola Neiba </v>
      </c>
      <c r="D27" s="117" t="s">
        <v>2455</v>
      </c>
      <c r="E27" s="77">
        <v>335768360</v>
      </c>
    </row>
    <row r="28" spans="1:5" ht="18" x14ac:dyDescent="0.25">
      <c r="A28" s="100" t="str">
        <f>VLOOKUP(B28,'[1]LISTADO ATM'!$A$2:$C$817,3,0)</f>
        <v>ESTE</v>
      </c>
      <c r="B28" s="100">
        <v>824</v>
      </c>
      <c r="C28" s="100" t="str">
        <f>VLOOKUP(B28,'[3]LISTADO ATM'!$A$2:$B$916,2,0)</f>
        <v xml:space="preserve">ATM Multiplaza (Higuey) </v>
      </c>
      <c r="D28" s="117" t="s">
        <v>2455</v>
      </c>
      <c r="E28" s="77">
        <v>335768363</v>
      </c>
    </row>
    <row r="29" spans="1:5" ht="18" x14ac:dyDescent="0.25">
      <c r="A29" s="100" t="str">
        <f>VLOOKUP(B29,'[1]LISTADO ATM'!$A$2:$C$817,3,0)</f>
        <v>DISTRITO NACIONAL</v>
      </c>
      <c r="B29" s="100">
        <v>887</v>
      </c>
      <c r="C29" s="100" t="str">
        <f>VLOOKUP(B29,'[3]LISTADO ATM'!$A$2:$B$916,2,0)</f>
        <v>ATM S/M Bravo Los Proceres</v>
      </c>
      <c r="D29" s="117" t="s">
        <v>2455</v>
      </c>
      <c r="E29" s="77">
        <v>335768468</v>
      </c>
    </row>
    <row r="30" spans="1:5" ht="18" x14ac:dyDescent="0.25">
      <c r="A30" s="100" t="str">
        <f>VLOOKUP(B30,'[1]LISTADO ATM'!$A$2:$C$817,3,0)</f>
        <v>DISTRITO NACIONAL</v>
      </c>
      <c r="B30" s="100">
        <v>32</v>
      </c>
      <c r="C30" s="100" t="str">
        <f>VLOOKUP(B30,'[3]LISTADO ATM'!$A$2:$B$916,2,0)</f>
        <v xml:space="preserve">ATM Oficina San Martín II </v>
      </c>
      <c r="D30" s="117" t="s">
        <v>2455</v>
      </c>
      <c r="E30" s="77">
        <v>335768572</v>
      </c>
    </row>
    <row r="31" spans="1:5" ht="18" x14ac:dyDescent="0.25">
      <c r="A31" s="100" t="str">
        <f>VLOOKUP(B31,'[1]LISTADO ATM'!$A$2:$C$817,3,0)</f>
        <v>DISTRITO NACIONAL</v>
      </c>
      <c r="B31" s="100">
        <v>390</v>
      </c>
      <c r="C31" s="100" t="str">
        <f>VLOOKUP(B31,'[3]LISTADO ATM'!$A$2:$B$916,2,0)</f>
        <v xml:space="preserve">ATM Oficina Boca Chica II </v>
      </c>
      <c r="D31" s="117" t="s">
        <v>2455</v>
      </c>
      <c r="E31" s="77">
        <v>335768607</v>
      </c>
    </row>
    <row r="32" spans="1:5" ht="18" x14ac:dyDescent="0.25">
      <c r="A32" s="100" t="str">
        <f>VLOOKUP(B32,'[1]LISTADO ATM'!$A$2:$C$817,3,0)</f>
        <v>SUR</v>
      </c>
      <c r="B32" s="100">
        <v>403</v>
      </c>
      <c r="C32" s="100" t="str">
        <f>VLOOKUP(B32,'[3]LISTADO ATM'!$A$2:$B$916,2,0)</f>
        <v xml:space="preserve">ATM Oficina Vicente Noble </v>
      </c>
      <c r="D32" s="117" t="s">
        <v>2455</v>
      </c>
      <c r="E32" s="77">
        <v>335768717</v>
      </c>
    </row>
    <row r="33" spans="1:5" ht="18" x14ac:dyDescent="0.25">
      <c r="A33" s="100" t="str">
        <f>VLOOKUP(B33,'[1]LISTADO ATM'!$A$2:$C$817,3,0)</f>
        <v>ESTE</v>
      </c>
      <c r="B33" s="100">
        <v>121</v>
      </c>
      <c r="C33" s="100" t="str">
        <f>VLOOKUP(B33,'[3]LISTADO ATM'!$A$2:$B$916,2,0)</f>
        <v xml:space="preserve">ATM Oficina Bayaguana </v>
      </c>
      <c r="D33" s="117" t="s">
        <v>2455</v>
      </c>
      <c r="E33" s="77">
        <v>335768726</v>
      </c>
    </row>
    <row r="34" spans="1:5" ht="18" x14ac:dyDescent="0.25">
      <c r="A34" s="100" t="str">
        <f>VLOOKUP(B34,'[1]LISTADO ATM'!$A$2:$C$817,3,0)</f>
        <v>DISTRITO NACIONAL</v>
      </c>
      <c r="B34" s="100">
        <v>735</v>
      </c>
      <c r="C34" s="100" t="str">
        <f>VLOOKUP(B34,'[3]LISTADO ATM'!$A$2:$B$916,2,0)</f>
        <v xml:space="preserve">ATM Oficina Independencia II  </v>
      </c>
      <c r="D34" s="117" t="s">
        <v>2455</v>
      </c>
      <c r="E34" s="77">
        <v>335768742</v>
      </c>
    </row>
    <row r="35" spans="1:5" ht="18" x14ac:dyDescent="0.25">
      <c r="A35" s="100" t="e">
        <f>VLOOKUP(B35,'[1]LISTADO ATM'!$A$2:$C$817,3,0)</f>
        <v>#N/A</v>
      </c>
      <c r="B35" s="100"/>
      <c r="C35" s="100" t="e">
        <f>VLOOKUP(B35,'[3]LISTADO ATM'!$A$2:$B$916,2,0)</f>
        <v>#N/A</v>
      </c>
      <c r="D35" s="117" t="s">
        <v>2455</v>
      </c>
      <c r="E35" s="77"/>
    </row>
    <row r="36" spans="1:5" ht="18" x14ac:dyDescent="0.25">
      <c r="A36" s="118" t="s">
        <v>2428</v>
      </c>
      <c r="B36" s="119">
        <f>COUNT(B22:B35)</f>
        <v>13</v>
      </c>
      <c r="C36" s="120"/>
      <c r="D36" s="120"/>
      <c r="E36" s="120"/>
    </row>
    <row r="37" spans="1:5" ht="15.75" thickBot="1" x14ac:dyDescent="0.3">
      <c r="B37" s="111"/>
    </row>
    <row r="38" spans="1:5" ht="18.75" thickBot="1" x14ac:dyDescent="0.3">
      <c r="A38" s="133" t="s">
        <v>2431</v>
      </c>
      <c r="B38" s="134"/>
      <c r="C38" s="134"/>
      <c r="D38" s="134"/>
      <c r="E38" s="135"/>
    </row>
    <row r="39" spans="1:5" ht="18" x14ac:dyDescent="0.25">
      <c r="A39" s="92" t="s">
        <v>15</v>
      </c>
      <c r="B39" s="92" t="s">
        <v>2426</v>
      </c>
      <c r="C39" s="93" t="s">
        <v>46</v>
      </c>
      <c r="D39" s="93" t="s">
        <v>2433</v>
      </c>
      <c r="E39" s="93" t="s">
        <v>2427</v>
      </c>
    </row>
    <row r="40" spans="1:5" ht="18" x14ac:dyDescent="0.25">
      <c r="A40" s="100" t="str">
        <f>VLOOKUP(B40,'[1]LISTADO ATM'!$A$2:$C$817,3,0)</f>
        <v>NORTE</v>
      </c>
      <c r="B40" s="100">
        <v>501</v>
      </c>
      <c r="C40" s="116" t="str">
        <f>VLOOKUP(B40,'[1]LISTADO ATM'!$A$2:$B$816,2,0)</f>
        <v xml:space="preserve">ATM UNP La Canela </v>
      </c>
      <c r="D40" s="100" t="s">
        <v>2459</v>
      </c>
      <c r="E40" s="77">
        <v>335767410</v>
      </c>
    </row>
    <row r="41" spans="1:5" ht="18" x14ac:dyDescent="0.25">
      <c r="A41" s="100" t="str">
        <f>VLOOKUP(B41,'[1]LISTADO ATM'!$A$2:$C$817,3,0)</f>
        <v>DISTRITO NACIONAL</v>
      </c>
      <c r="B41" s="100">
        <v>507</v>
      </c>
      <c r="C41" s="116" t="str">
        <f>VLOOKUP(B41,'[1]LISTADO ATM'!$A$2:$B$816,2,0)</f>
        <v>ATM Estación Sigma Boca Chica</v>
      </c>
      <c r="D41" s="100" t="s">
        <v>2459</v>
      </c>
      <c r="E41" s="77">
        <v>335768250</v>
      </c>
    </row>
    <row r="42" spans="1:5" ht="18" x14ac:dyDescent="0.25">
      <c r="A42" s="100" t="str">
        <f>VLOOKUP(B42,'[1]LISTADO ATM'!$A$2:$C$817,3,0)</f>
        <v>DISTRITO NACIONAL</v>
      </c>
      <c r="B42" s="100">
        <v>713</v>
      </c>
      <c r="C42" s="116" t="str">
        <f>VLOOKUP(B42,'[1]LISTADO ATM'!$A$2:$B$816,2,0)</f>
        <v xml:space="preserve">ATM Oficina Las Américas </v>
      </c>
      <c r="D42" s="100" t="s">
        <v>2459</v>
      </c>
      <c r="E42" s="77" t="s">
        <v>2544</v>
      </c>
    </row>
    <row r="43" spans="1:5" ht="18" x14ac:dyDescent="0.25">
      <c r="A43" s="100" t="str">
        <f>VLOOKUP(B43,'[1]LISTADO ATM'!$A$2:$C$817,3,0)</f>
        <v>ESTE</v>
      </c>
      <c r="B43" s="100">
        <v>673</v>
      </c>
      <c r="C43" s="116" t="str">
        <f>VLOOKUP(B43,'[1]LISTADO ATM'!$A$2:$B$816,2,0)</f>
        <v>ATM Clínica Dr. Cruz Jiminián</v>
      </c>
      <c r="D43" s="100" t="s">
        <v>2459</v>
      </c>
      <c r="E43" s="77">
        <v>335768361</v>
      </c>
    </row>
    <row r="44" spans="1:5" ht="18" x14ac:dyDescent="0.25">
      <c r="A44" s="100" t="str">
        <f>VLOOKUP(B44,'[1]LISTADO ATM'!$A$2:$C$817,3,0)</f>
        <v>DISTRITO NACIONAL</v>
      </c>
      <c r="B44" s="100">
        <v>655</v>
      </c>
      <c r="C44" s="116" t="str">
        <f>VLOOKUP(B44,'[1]LISTADO ATM'!$A$2:$B$816,2,0)</f>
        <v>ATM Farmacia Sandra</v>
      </c>
      <c r="D44" s="100" t="s">
        <v>2459</v>
      </c>
      <c r="E44" s="77">
        <v>335768364</v>
      </c>
    </row>
    <row r="45" spans="1:5" ht="18" x14ac:dyDescent="0.25">
      <c r="A45" s="100" t="e">
        <f>VLOOKUP(B45,'[1]LISTADO ATM'!$A$2:$C$817,3,0)</f>
        <v>#N/A</v>
      </c>
      <c r="B45" s="100"/>
      <c r="C45" s="116" t="e">
        <f>VLOOKUP(B45,'[1]LISTADO ATM'!$A$2:$B$816,2,0)</f>
        <v>#N/A</v>
      </c>
      <c r="D45" s="100" t="s">
        <v>2459</v>
      </c>
      <c r="E45" s="77"/>
    </row>
    <row r="46" spans="1:5" ht="18" x14ac:dyDescent="0.25">
      <c r="A46" s="100" t="e">
        <f>VLOOKUP(B46,'[1]LISTADO ATM'!$A$2:$C$817,3,0)</f>
        <v>#N/A</v>
      </c>
      <c r="B46" s="100"/>
      <c r="C46" s="116" t="e">
        <f>VLOOKUP(B46,'[1]LISTADO ATM'!$A$2:$B$816,2,0)</f>
        <v>#N/A</v>
      </c>
      <c r="D46" s="100" t="s">
        <v>2459</v>
      </c>
      <c r="E46" s="77"/>
    </row>
    <row r="47" spans="1:5" ht="18.75" thickBot="1" x14ac:dyDescent="0.3">
      <c r="A47" s="96" t="s">
        <v>2428</v>
      </c>
      <c r="B47" s="110">
        <f>COUNT(B40:B46)</f>
        <v>5</v>
      </c>
      <c r="C47" s="94"/>
      <c r="D47" s="94"/>
      <c r="E47" s="95"/>
    </row>
    <row r="48" spans="1:5" ht="15.75" thickBot="1" x14ac:dyDescent="0.3">
      <c r="B48" s="111"/>
    </row>
    <row r="49" spans="1:5" ht="18.75" thickBot="1" x14ac:dyDescent="0.3">
      <c r="A49" s="142" t="s">
        <v>2429</v>
      </c>
      <c r="B49" s="143"/>
    </row>
    <row r="50" spans="1:5" ht="18.75" thickBot="1" x14ac:dyDescent="0.3">
      <c r="A50" s="131">
        <f>+B36+B47</f>
        <v>18</v>
      </c>
      <c r="B50" s="132"/>
    </row>
    <row r="51" spans="1:5" ht="15.75" thickBot="1" x14ac:dyDescent="0.3">
      <c r="B51" s="111"/>
    </row>
    <row r="52" spans="1:5" ht="18.75" thickBot="1" x14ac:dyDescent="0.3">
      <c r="A52" s="133" t="s">
        <v>2432</v>
      </c>
      <c r="B52" s="134"/>
      <c r="C52" s="134"/>
      <c r="D52" s="134"/>
      <c r="E52" s="135"/>
    </row>
    <row r="53" spans="1:5" ht="18" x14ac:dyDescent="0.25">
      <c r="A53" s="92" t="s">
        <v>15</v>
      </c>
      <c r="B53" s="92" t="s">
        <v>2426</v>
      </c>
      <c r="C53" s="97" t="s">
        <v>46</v>
      </c>
      <c r="D53" s="147" t="s">
        <v>2433</v>
      </c>
      <c r="E53" s="148"/>
    </row>
    <row r="54" spans="1:5" ht="18" x14ac:dyDescent="0.25">
      <c r="A54" s="100" t="str">
        <f>VLOOKUP(B54,'[1]LISTADO ATM'!$A$2:$C$817,3,0)</f>
        <v>NORTE</v>
      </c>
      <c r="B54" s="100">
        <v>532</v>
      </c>
      <c r="C54" s="116" t="str">
        <f>VLOOKUP(B54,'[1]LISTADO ATM'!$A$2:$B$816,2,0)</f>
        <v xml:space="preserve">ATM UNP Guanábano (Moca) </v>
      </c>
      <c r="D54" s="129" t="s">
        <v>2476</v>
      </c>
      <c r="E54" s="130"/>
    </row>
    <row r="55" spans="1:5" ht="18" x14ac:dyDescent="0.25">
      <c r="A55" s="100" t="str">
        <f>VLOOKUP(B55,'[1]LISTADO ATM'!$A$2:$C$817,3,0)</f>
        <v>NORTE</v>
      </c>
      <c r="B55" s="100">
        <v>653</v>
      </c>
      <c r="C55" s="116" t="str">
        <f>VLOOKUP(B55,'[1]LISTADO ATM'!$A$2:$B$816,2,0)</f>
        <v>ATM Estación Isla Jarabacoa</v>
      </c>
      <c r="D55" s="129" t="s">
        <v>2476</v>
      </c>
      <c r="E55" s="130"/>
    </row>
    <row r="56" spans="1:5" ht="18" x14ac:dyDescent="0.25">
      <c r="A56" s="100" t="str">
        <f>VLOOKUP(B56,'[1]LISTADO ATM'!$A$2:$C$817,3,0)</f>
        <v>ESTE</v>
      </c>
      <c r="B56" s="100">
        <v>802</v>
      </c>
      <c r="C56" s="116" t="str">
        <f>VLOOKUP(B56,'[1]LISTADO ATM'!$A$2:$B$816,2,0)</f>
        <v xml:space="preserve">ATM UNP Aeropuerto La Romana </v>
      </c>
      <c r="D56" s="129" t="s">
        <v>2476</v>
      </c>
      <c r="E56" s="130"/>
    </row>
    <row r="57" spans="1:5" ht="18" x14ac:dyDescent="0.25">
      <c r="A57" s="100" t="str">
        <f>VLOOKUP(B57,'[1]LISTADO ATM'!$A$2:$C$817,3,0)</f>
        <v>DISTRITO NACIONAL</v>
      </c>
      <c r="B57" s="100">
        <v>812</v>
      </c>
      <c r="C57" s="116" t="str">
        <f>VLOOKUP(B57,'[1]LISTADO ATM'!$A$2:$B$816,2,0)</f>
        <v xml:space="preserve">ATM Canasta del Pueblo </v>
      </c>
      <c r="D57" s="129" t="s">
        <v>2476</v>
      </c>
      <c r="E57" s="130"/>
    </row>
    <row r="58" spans="1:5" ht="18" x14ac:dyDescent="0.25">
      <c r="A58" s="100" t="str">
        <f>VLOOKUP(B58,'[1]LISTADO ATM'!$A$2:$C$817,3,0)</f>
        <v>DISTRITO NACIONAL</v>
      </c>
      <c r="B58" s="100">
        <v>930</v>
      </c>
      <c r="C58" s="116" t="str">
        <f>VLOOKUP(B58,'[1]LISTADO ATM'!$A$2:$B$816,2,0)</f>
        <v>ATM Oficina Plaza Spring Center</v>
      </c>
      <c r="D58" s="129" t="s">
        <v>2476</v>
      </c>
      <c r="E58" s="130"/>
    </row>
    <row r="59" spans="1:5" ht="18" x14ac:dyDescent="0.25">
      <c r="A59" s="100" t="str">
        <f>VLOOKUP(B59,'[1]LISTADO ATM'!$A$2:$C$817,3,0)</f>
        <v>NORTE</v>
      </c>
      <c r="B59" s="100">
        <v>756</v>
      </c>
      <c r="C59" s="116" t="str">
        <f>VLOOKUP(B59,'[1]LISTADO ATM'!$A$2:$B$816,2,0)</f>
        <v xml:space="preserve">ATM UNP Villa La Mata (Cotuí) </v>
      </c>
      <c r="D59" s="129" t="s">
        <v>2507</v>
      </c>
      <c r="E59" s="130"/>
    </row>
    <row r="60" spans="1:5" ht="18" x14ac:dyDescent="0.25">
      <c r="A60" s="100" t="str">
        <f>VLOOKUP(B60,'[1]LISTADO ATM'!$A$2:$C$817,3,0)</f>
        <v>NORTE</v>
      </c>
      <c r="B60" s="100">
        <v>774</v>
      </c>
      <c r="C60" s="116" t="str">
        <f>VLOOKUP(B60,'[1]LISTADO ATM'!$A$2:$B$816,2,0)</f>
        <v xml:space="preserve">ATM Oficina Montecristi </v>
      </c>
      <c r="D60" s="129" t="s">
        <v>2476</v>
      </c>
      <c r="E60" s="130"/>
    </row>
    <row r="61" spans="1:5" ht="18" x14ac:dyDescent="0.25">
      <c r="A61" s="100" t="str">
        <f>VLOOKUP(B61,'[1]LISTADO ATM'!$A$2:$C$817,3,0)</f>
        <v>DISTRITO NACIONAL</v>
      </c>
      <c r="B61" s="100">
        <v>13</v>
      </c>
      <c r="C61" s="116" t="str">
        <f>VLOOKUP(B61,'[1]LISTADO ATM'!$A$2:$B$816,2,0)</f>
        <v xml:space="preserve">ATM CDEEE </v>
      </c>
      <c r="D61" s="129" t="s">
        <v>2486</v>
      </c>
      <c r="E61" s="130"/>
    </row>
    <row r="62" spans="1:5" ht="18" x14ac:dyDescent="0.25">
      <c r="A62" s="100" t="str">
        <f>VLOOKUP(B62,'[1]LISTADO ATM'!$A$2:$C$817,3,0)</f>
        <v>DISTRITO NACIONAL</v>
      </c>
      <c r="B62" s="100">
        <v>971</v>
      </c>
      <c r="C62" s="116" t="str">
        <f>VLOOKUP(B62,'[1]LISTADO ATM'!$A$2:$B$816,2,0)</f>
        <v xml:space="preserve">ATM Club Banreservas I </v>
      </c>
      <c r="D62" s="129" t="s">
        <v>2588</v>
      </c>
      <c r="E62" s="130"/>
    </row>
    <row r="63" spans="1:5" ht="18" x14ac:dyDescent="0.25">
      <c r="A63" s="100" t="e">
        <f>VLOOKUP(B63,'[1]LISTADO ATM'!$A$2:$C$817,3,0)</f>
        <v>#N/A</v>
      </c>
      <c r="B63" s="100"/>
      <c r="C63" s="116" t="e">
        <f>VLOOKUP(B63,'[1]LISTADO ATM'!$A$2:$B$816,2,0)</f>
        <v>#N/A</v>
      </c>
      <c r="D63" s="129"/>
      <c r="E63" s="130"/>
    </row>
    <row r="64" spans="1:5" ht="18" x14ac:dyDescent="0.25">
      <c r="A64" s="100" t="e">
        <f>VLOOKUP(B64,'[1]LISTADO ATM'!$A$2:$C$817,3,0)</f>
        <v>#N/A</v>
      </c>
      <c r="B64" s="100"/>
      <c r="C64" s="116" t="e">
        <f>VLOOKUP(B64,'[1]LISTADO ATM'!$A$2:$B$816,2,0)</f>
        <v>#N/A</v>
      </c>
      <c r="D64" s="129"/>
      <c r="E64" s="130"/>
    </row>
    <row r="65" spans="1:5" ht="18" x14ac:dyDescent="0.25">
      <c r="A65" s="100" t="e">
        <f>VLOOKUP(B65,'[1]LISTADO ATM'!$A$2:$C$817,3,0)</f>
        <v>#N/A</v>
      </c>
      <c r="B65" s="100"/>
      <c r="C65" s="116" t="e">
        <f>VLOOKUP(B65,'[1]LISTADO ATM'!$A$2:$B$816,2,0)</f>
        <v>#N/A</v>
      </c>
      <c r="D65" s="129"/>
      <c r="E65" s="130"/>
    </row>
    <row r="66" spans="1:5" ht="18.75" thickBot="1" x14ac:dyDescent="0.3">
      <c r="A66" s="96" t="s">
        <v>2428</v>
      </c>
      <c r="B66" s="110">
        <f>COUNT(B54:B65)</f>
        <v>9</v>
      </c>
      <c r="C66" s="94"/>
      <c r="D66" s="94"/>
      <c r="E66" s="95"/>
    </row>
  </sheetData>
  <mergeCells count="23">
    <mergeCell ref="D61:E61"/>
    <mergeCell ref="D62:E62"/>
    <mergeCell ref="D63:E63"/>
    <mergeCell ref="D64:E64"/>
    <mergeCell ref="D65:E65"/>
    <mergeCell ref="A52:E52"/>
    <mergeCell ref="D57:E57"/>
    <mergeCell ref="D58:E58"/>
    <mergeCell ref="D59:E59"/>
    <mergeCell ref="D60:E60"/>
    <mergeCell ref="C18:E18"/>
    <mergeCell ref="A20:E20"/>
    <mergeCell ref="A38:E38"/>
    <mergeCell ref="A49:B49"/>
    <mergeCell ref="A50:B50"/>
    <mergeCell ref="D53:E53"/>
    <mergeCell ref="D54:E54"/>
    <mergeCell ref="D55:E55"/>
    <mergeCell ref="D56:E56"/>
    <mergeCell ref="A1:E1"/>
    <mergeCell ref="A8:E8"/>
    <mergeCell ref="A2:E2"/>
    <mergeCell ref="A3:E3"/>
  </mergeCells>
  <phoneticPr fontId="47" type="noConversion"/>
  <conditionalFormatting sqref="B67:B1048576">
    <cfRule type="duplicateValues" dxfId="528" priority="824"/>
  </conditionalFormatting>
  <conditionalFormatting sqref="B66">
    <cfRule type="duplicateValues" dxfId="194" priority="73"/>
  </conditionalFormatting>
  <conditionalFormatting sqref="E40">
    <cfRule type="duplicateValues" dxfId="193" priority="71"/>
  </conditionalFormatting>
  <conditionalFormatting sqref="E40">
    <cfRule type="duplicateValues" dxfId="192" priority="72"/>
  </conditionalFormatting>
  <conditionalFormatting sqref="E23">
    <cfRule type="duplicateValues" dxfId="191" priority="67"/>
  </conditionalFormatting>
  <conditionalFormatting sqref="E23">
    <cfRule type="duplicateValues" dxfId="190" priority="68"/>
  </conditionalFormatting>
  <conditionalFormatting sqref="E23">
    <cfRule type="duplicateValues" dxfId="189" priority="69"/>
  </conditionalFormatting>
  <conditionalFormatting sqref="E23">
    <cfRule type="duplicateValues" dxfId="188" priority="70"/>
  </conditionalFormatting>
  <conditionalFormatting sqref="E55">
    <cfRule type="duplicateValues" dxfId="187" priority="66"/>
  </conditionalFormatting>
  <conditionalFormatting sqref="E54">
    <cfRule type="duplicateValues" dxfId="186" priority="74"/>
  </conditionalFormatting>
  <conditionalFormatting sqref="E24">
    <cfRule type="duplicateValues" dxfId="185" priority="62"/>
  </conditionalFormatting>
  <conditionalFormatting sqref="E24">
    <cfRule type="duplicateValues" dxfId="184" priority="63"/>
  </conditionalFormatting>
  <conditionalFormatting sqref="E24">
    <cfRule type="duplicateValues" dxfId="183" priority="64"/>
  </conditionalFormatting>
  <conditionalFormatting sqref="E24">
    <cfRule type="duplicateValues" dxfId="182" priority="65"/>
  </conditionalFormatting>
  <conditionalFormatting sqref="E56">
    <cfRule type="duplicateValues" dxfId="181" priority="61"/>
  </conditionalFormatting>
  <conditionalFormatting sqref="E66 E36:E39 E1:E8 E47:E53 E22 E18:E20">
    <cfRule type="duplicateValues" dxfId="180" priority="75"/>
  </conditionalFormatting>
  <conditionalFormatting sqref="B66 B36:B38 B22 B40 B1:B8 B47:B52 B18:B20">
    <cfRule type="duplicateValues" dxfId="179" priority="76"/>
  </conditionalFormatting>
  <conditionalFormatting sqref="E66 E1:E8 E22 E47:E53 E36:E39 E18:E20">
    <cfRule type="duplicateValues" dxfId="178" priority="77"/>
  </conditionalFormatting>
  <conditionalFormatting sqref="B66 B40 B22:B24 B1:B8 B36:B38 B47:B52 B18:B20">
    <cfRule type="duplicateValues" dxfId="177" priority="78"/>
  </conditionalFormatting>
  <conditionalFormatting sqref="B66 B40 B1:B8 B22:B24 B47:B52 B36:B38 B18:B20">
    <cfRule type="duplicateValues" dxfId="176" priority="79"/>
    <cfRule type="duplicateValues" dxfId="175" priority="80"/>
    <cfRule type="duplicateValues" dxfId="174" priority="81"/>
    <cfRule type="duplicateValues" dxfId="173" priority="82"/>
    <cfRule type="duplicateValues" dxfId="172" priority="83"/>
    <cfRule type="duplicateValues" dxfId="171" priority="84"/>
  </conditionalFormatting>
  <conditionalFormatting sqref="B66 B40 B1:B8 B22:B24 B47:B52 B36:B38 B18:B20">
    <cfRule type="duplicateValues" dxfId="170" priority="85"/>
  </conditionalFormatting>
  <conditionalFormatting sqref="B66 B40 B22:B24 B47:B52 B36:B38 B18:B20">
    <cfRule type="duplicateValues" dxfId="169" priority="86"/>
  </conditionalFormatting>
  <conditionalFormatting sqref="B66 B40 B1:B8 B22:B24 B47:B52 B36:B38 B18:B20">
    <cfRule type="duplicateValues" dxfId="168" priority="87"/>
  </conditionalFormatting>
  <conditionalFormatting sqref="B66 B40 B1:B8 B22:B24 B47:B52 B36:B38 B18:B20">
    <cfRule type="duplicateValues" dxfId="167" priority="88"/>
    <cfRule type="duplicateValues" dxfId="166" priority="89"/>
  </conditionalFormatting>
  <conditionalFormatting sqref="B66 B1:B8 B40 B22:B24 B47:B53 B36:B38 B18:B20">
    <cfRule type="duplicateValues" dxfId="165" priority="90"/>
  </conditionalFormatting>
  <conditionalFormatting sqref="B66">
    <cfRule type="duplicateValues" dxfId="164" priority="91"/>
  </conditionalFormatting>
  <conditionalFormatting sqref="B66">
    <cfRule type="duplicateValues" dxfId="163" priority="92"/>
  </conditionalFormatting>
  <conditionalFormatting sqref="B66 B40 B1:B8 B22:B24 B47:B56 B36:B38 B18:B20">
    <cfRule type="duplicateValues" dxfId="162" priority="93"/>
    <cfRule type="duplicateValues" dxfId="161" priority="94"/>
  </conditionalFormatting>
  <conditionalFormatting sqref="B57:B58">
    <cfRule type="duplicateValues" dxfId="160" priority="95"/>
  </conditionalFormatting>
  <conditionalFormatting sqref="B57:B58">
    <cfRule type="duplicateValues" dxfId="159" priority="96"/>
    <cfRule type="duplicateValues" dxfId="158" priority="97"/>
  </conditionalFormatting>
  <conditionalFormatting sqref="B57:B58">
    <cfRule type="duplicateValues" dxfId="157" priority="98"/>
    <cfRule type="duplicateValues" dxfId="156" priority="99"/>
    <cfRule type="duplicateValues" dxfId="155" priority="100"/>
    <cfRule type="duplicateValues" dxfId="154" priority="101"/>
    <cfRule type="duplicateValues" dxfId="153" priority="102"/>
    <cfRule type="duplicateValues" dxfId="152" priority="103"/>
  </conditionalFormatting>
  <conditionalFormatting sqref="B23:B24">
    <cfRule type="duplicateValues" dxfId="151" priority="104"/>
  </conditionalFormatting>
  <conditionalFormatting sqref="B42">
    <cfRule type="duplicateValues" dxfId="150" priority="50"/>
  </conditionalFormatting>
  <conditionalFormatting sqref="E42">
    <cfRule type="duplicateValues" dxfId="149" priority="51"/>
  </conditionalFormatting>
  <conditionalFormatting sqref="B42">
    <cfRule type="duplicateValues" dxfId="148" priority="52"/>
  </conditionalFormatting>
  <conditionalFormatting sqref="B42">
    <cfRule type="duplicateValues" dxfId="147" priority="53"/>
    <cfRule type="duplicateValues" dxfId="146" priority="54"/>
    <cfRule type="duplicateValues" dxfId="145" priority="55"/>
    <cfRule type="duplicateValues" dxfId="144" priority="56"/>
    <cfRule type="duplicateValues" dxfId="143" priority="57"/>
    <cfRule type="duplicateValues" dxfId="142" priority="58"/>
  </conditionalFormatting>
  <conditionalFormatting sqref="B42">
    <cfRule type="duplicateValues" dxfId="141" priority="59"/>
    <cfRule type="duplicateValues" dxfId="140" priority="60"/>
  </conditionalFormatting>
  <conditionalFormatting sqref="E26">
    <cfRule type="duplicateValues" dxfId="139" priority="30"/>
  </conditionalFormatting>
  <conditionalFormatting sqref="E26">
    <cfRule type="duplicateValues" dxfId="138" priority="31"/>
  </conditionalFormatting>
  <conditionalFormatting sqref="B26">
    <cfRule type="duplicateValues" dxfId="137" priority="32"/>
  </conditionalFormatting>
  <conditionalFormatting sqref="B26">
    <cfRule type="duplicateValues" dxfId="136" priority="33"/>
  </conditionalFormatting>
  <conditionalFormatting sqref="B26">
    <cfRule type="duplicateValues" dxfId="135" priority="34"/>
    <cfRule type="duplicateValues" dxfId="134" priority="35"/>
    <cfRule type="duplicateValues" dxfId="133" priority="36"/>
    <cfRule type="duplicateValues" dxfId="132" priority="37"/>
    <cfRule type="duplicateValues" dxfId="131" priority="38"/>
    <cfRule type="duplicateValues" dxfId="130" priority="39"/>
  </conditionalFormatting>
  <conditionalFormatting sqref="B26">
    <cfRule type="duplicateValues" dxfId="129" priority="40"/>
  </conditionalFormatting>
  <conditionalFormatting sqref="B26">
    <cfRule type="duplicateValues" dxfId="128" priority="41"/>
  </conditionalFormatting>
  <conditionalFormatting sqref="B26">
    <cfRule type="duplicateValues" dxfId="127" priority="42"/>
  </conditionalFormatting>
  <conditionalFormatting sqref="B26">
    <cfRule type="duplicateValues" dxfId="126" priority="43"/>
    <cfRule type="duplicateValues" dxfId="125" priority="44"/>
  </conditionalFormatting>
  <conditionalFormatting sqref="B26">
    <cfRule type="duplicateValues" dxfId="124" priority="45"/>
  </conditionalFormatting>
  <conditionalFormatting sqref="B26">
    <cfRule type="duplicateValues" dxfId="123" priority="46"/>
  </conditionalFormatting>
  <conditionalFormatting sqref="B26">
    <cfRule type="duplicateValues" dxfId="122" priority="47"/>
  </conditionalFormatting>
  <conditionalFormatting sqref="B26">
    <cfRule type="duplicateValues" dxfId="121" priority="29"/>
  </conditionalFormatting>
  <conditionalFormatting sqref="B26">
    <cfRule type="duplicateValues" dxfId="120" priority="28"/>
  </conditionalFormatting>
  <conditionalFormatting sqref="B26">
    <cfRule type="duplicateValues" dxfId="119" priority="27"/>
  </conditionalFormatting>
  <conditionalFormatting sqref="B26">
    <cfRule type="duplicateValues" dxfId="118" priority="26"/>
  </conditionalFormatting>
  <conditionalFormatting sqref="B26">
    <cfRule type="duplicateValues" dxfId="117" priority="48"/>
    <cfRule type="duplicateValues" dxfId="116" priority="49"/>
  </conditionalFormatting>
  <conditionalFormatting sqref="B26">
    <cfRule type="duplicateValues" dxfId="115" priority="25"/>
  </conditionalFormatting>
  <conditionalFormatting sqref="B43">
    <cfRule type="duplicateValues" dxfId="114" priority="14"/>
  </conditionalFormatting>
  <conditionalFormatting sqref="E43">
    <cfRule type="duplicateValues" dxfId="113" priority="15"/>
  </conditionalFormatting>
  <conditionalFormatting sqref="B43">
    <cfRule type="duplicateValues" dxfId="112" priority="16"/>
  </conditionalFormatting>
  <conditionalFormatting sqref="B43">
    <cfRule type="duplicateValues" dxfId="111" priority="17"/>
    <cfRule type="duplicateValues" dxfId="110" priority="18"/>
    <cfRule type="duplicateValues" dxfId="109" priority="19"/>
    <cfRule type="duplicateValues" dxfId="108" priority="20"/>
    <cfRule type="duplicateValues" dxfId="107" priority="21"/>
    <cfRule type="duplicateValues" dxfId="106" priority="22"/>
  </conditionalFormatting>
  <conditionalFormatting sqref="B43">
    <cfRule type="duplicateValues" dxfId="105" priority="23"/>
    <cfRule type="duplicateValues" dxfId="104" priority="24"/>
  </conditionalFormatting>
  <conditionalFormatting sqref="E59">
    <cfRule type="duplicateValues" dxfId="103" priority="13"/>
  </conditionalFormatting>
  <conditionalFormatting sqref="E59">
    <cfRule type="duplicateValues" dxfId="102" priority="12"/>
  </conditionalFormatting>
  <conditionalFormatting sqref="E27:E35">
    <cfRule type="duplicateValues" dxfId="101" priority="105"/>
  </conditionalFormatting>
  <conditionalFormatting sqref="B27:B35">
    <cfRule type="duplicateValues" dxfId="100" priority="106"/>
  </conditionalFormatting>
  <conditionalFormatting sqref="B27:B35">
    <cfRule type="duplicateValues" dxfId="99" priority="107"/>
    <cfRule type="duplicateValues" dxfId="98" priority="108"/>
    <cfRule type="duplicateValues" dxfId="97" priority="109"/>
    <cfRule type="duplicateValues" dxfId="96" priority="110"/>
    <cfRule type="duplicateValues" dxfId="95" priority="111"/>
    <cfRule type="duplicateValues" dxfId="94" priority="112"/>
  </conditionalFormatting>
  <conditionalFormatting sqref="B27:B35">
    <cfRule type="duplicateValues" dxfId="93" priority="113"/>
    <cfRule type="duplicateValues" dxfId="92" priority="114"/>
  </conditionalFormatting>
  <conditionalFormatting sqref="B66 B47:B58 B1:B9 B18:B25 B36:B40">
    <cfRule type="duplicateValues" dxfId="91" priority="115"/>
  </conditionalFormatting>
  <conditionalFormatting sqref="B66 B36:B41 B1:B9 B18:B25 B47:B58">
    <cfRule type="duplicateValues" dxfId="90" priority="116"/>
  </conditionalFormatting>
  <conditionalFormatting sqref="B66 B47:B56 B1:B9 B18:B25 B36:B40">
    <cfRule type="duplicateValues" dxfId="89" priority="117"/>
  </conditionalFormatting>
  <conditionalFormatting sqref="B54:B56">
    <cfRule type="duplicateValues" dxfId="88" priority="118"/>
  </conditionalFormatting>
  <conditionalFormatting sqref="B54:B56">
    <cfRule type="duplicateValues" dxfId="87" priority="119"/>
    <cfRule type="duplicateValues" dxfId="86" priority="120"/>
  </conditionalFormatting>
  <conditionalFormatting sqref="B54:B56">
    <cfRule type="duplicateValues" dxfId="85" priority="121"/>
    <cfRule type="duplicateValues" dxfId="84" priority="122"/>
    <cfRule type="duplicateValues" dxfId="83" priority="123"/>
    <cfRule type="duplicateValues" dxfId="82" priority="124"/>
    <cfRule type="duplicateValues" dxfId="81" priority="125"/>
    <cfRule type="duplicateValues" dxfId="80" priority="126"/>
  </conditionalFormatting>
  <conditionalFormatting sqref="B66 B47:B56 B1:B9 B36:B40 B18:B24">
    <cfRule type="duplicateValues" dxfId="79" priority="127"/>
  </conditionalFormatting>
  <conditionalFormatting sqref="B66 B36:B40 B1:B9 B47:B56 B18:B24">
    <cfRule type="duplicateValues" dxfId="78" priority="128"/>
  </conditionalFormatting>
  <conditionalFormatting sqref="E60">
    <cfRule type="duplicateValues" dxfId="77" priority="11"/>
  </conditionalFormatting>
  <conditionalFormatting sqref="B1:B66">
    <cfRule type="duplicateValues" dxfId="76" priority="10"/>
  </conditionalFormatting>
  <conditionalFormatting sqref="E57:E58">
    <cfRule type="duplicateValues" dxfId="75" priority="129"/>
  </conditionalFormatting>
  <conditionalFormatting sqref="E61">
    <cfRule type="duplicateValues" dxfId="74" priority="8"/>
  </conditionalFormatting>
  <conditionalFormatting sqref="E61">
    <cfRule type="duplicateValues" dxfId="73" priority="9"/>
  </conditionalFormatting>
  <conditionalFormatting sqref="B59">
    <cfRule type="duplicateValues" dxfId="72" priority="130"/>
  </conditionalFormatting>
  <conditionalFormatting sqref="B59">
    <cfRule type="duplicateValues" dxfId="71" priority="131"/>
    <cfRule type="duplicateValues" dxfId="70" priority="132"/>
  </conditionalFormatting>
  <conditionalFormatting sqref="B59">
    <cfRule type="duplicateValues" dxfId="69" priority="133"/>
    <cfRule type="duplicateValues" dxfId="68" priority="134"/>
    <cfRule type="duplicateValues" dxfId="67" priority="135"/>
    <cfRule type="duplicateValues" dxfId="66" priority="136"/>
    <cfRule type="duplicateValues" dxfId="65" priority="137"/>
    <cfRule type="duplicateValues" dxfId="64" priority="138"/>
  </conditionalFormatting>
  <conditionalFormatting sqref="E10">
    <cfRule type="duplicateValues" dxfId="63" priority="6"/>
  </conditionalFormatting>
  <conditionalFormatting sqref="E10">
    <cfRule type="duplicateValues" dxfId="62" priority="7"/>
  </conditionalFormatting>
  <conditionalFormatting sqref="E1:E66">
    <cfRule type="duplicateValues" dxfId="61" priority="5"/>
  </conditionalFormatting>
  <conditionalFormatting sqref="B22">
    <cfRule type="duplicateValues" dxfId="60" priority="139"/>
  </conditionalFormatting>
  <conditionalFormatting sqref="B22">
    <cfRule type="duplicateValues" dxfId="59" priority="140"/>
    <cfRule type="duplicateValues" dxfId="58" priority="141"/>
    <cfRule type="duplicateValues" dxfId="57" priority="142"/>
    <cfRule type="duplicateValues" dxfId="56" priority="143"/>
    <cfRule type="duplicateValues" dxfId="55" priority="144"/>
    <cfRule type="duplicateValues" dxfId="54" priority="145"/>
  </conditionalFormatting>
  <conditionalFormatting sqref="E13">
    <cfRule type="duplicateValues" dxfId="53" priority="3"/>
  </conditionalFormatting>
  <conditionalFormatting sqref="E13">
    <cfRule type="duplicateValues" dxfId="52" priority="4"/>
  </conditionalFormatting>
  <conditionalFormatting sqref="E25">
    <cfRule type="duplicateValues" dxfId="51" priority="146"/>
  </conditionalFormatting>
  <conditionalFormatting sqref="B25">
    <cfRule type="duplicateValues" dxfId="50" priority="147"/>
  </conditionalFormatting>
  <conditionalFormatting sqref="B25">
    <cfRule type="duplicateValues" dxfId="49" priority="148"/>
    <cfRule type="duplicateValues" dxfId="48" priority="149"/>
    <cfRule type="duplicateValues" dxfId="47" priority="150"/>
    <cfRule type="duplicateValues" dxfId="46" priority="151"/>
    <cfRule type="duplicateValues" dxfId="45" priority="152"/>
    <cfRule type="duplicateValues" dxfId="44" priority="153"/>
  </conditionalFormatting>
  <conditionalFormatting sqref="B25">
    <cfRule type="duplicateValues" dxfId="43" priority="154"/>
    <cfRule type="duplicateValues" dxfId="42" priority="155"/>
  </conditionalFormatting>
  <conditionalFormatting sqref="E15">
    <cfRule type="duplicateValues" dxfId="41" priority="2"/>
  </conditionalFormatting>
  <conditionalFormatting sqref="E16">
    <cfRule type="duplicateValues" dxfId="40" priority="1"/>
  </conditionalFormatting>
  <conditionalFormatting sqref="B41">
    <cfRule type="duplicateValues" dxfId="39" priority="156"/>
  </conditionalFormatting>
  <conditionalFormatting sqref="B41">
    <cfRule type="duplicateValues" dxfId="38" priority="157"/>
    <cfRule type="duplicateValues" dxfId="37" priority="158"/>
    <cfRule type="duplicateValues" dxfId="36" priority="159"/>
    <cfRule type="duplicateValues" dxfId="35" priority="160"/>
    <cfRule type="duplicateValues" dxfId="34" priority="161"/>
    <cfRule type="duplicateValues" dxfId="33" priority="162"/>
  </conditionalFormatting>
  <conditionalFormatting sqref="B41">
    <cfRule type="duplicateValues" dxfId="32" priority="163"/>
    <cfRule type="duplicateValues" dxfId="31" priority="164"/>
  </conditionalFormatting>
  <conditionalFormatting sqref="E41">
    <cfRule type="duplicateValues" dxfId="30" priority="165"/>
  </conditionalFormatting>
  <conditionalFormatting sqref="B44:B46">
    <cfRule type="duplicateValues" dxfId="29" priority="166"/>
  </conditionalFormatting>
  <conditionalFormatting sqref="E44:E46">
    <cfRule type="duplicateValues" dxfId="28" priority="167"/>
  </conditionalFormatting>
  <conditionalFormatting sqref="B44:B46">
    <cfRule type="duplicateValues" dxfId="27" priority="168"/>
    <cfRule type="duplicateValues" dxfId="26" priority="169"/>
    <cfRule type="duplicateValues" dxfId="25" priority="170"/>
    <cfRule type="duplicateValues" dxfId="24" priority="171"/>
    <cfRule type="duplicateValues" dxfId="23" priority="172"/>
    <cfRule type="duplicateValues" dxfId="22" priority="173"/>
  </conditionalFormatting>
  <conditionalFormatting sqref="B44:B46">
    <cfRule type="duplicateValues" dxfId="21" priority="174"/>
    <cfRule type="duplicateValues" dxfId="20" priority="175"/>
  </conditionalFormatting>
  <conditionalFormatting sqref="E11:E17">
    <cfRule type="duplicateValues" dxfId="19" priority="176"/>
  </conditionalFormatting>
  <conditionalFormatting sqref="B10:B17">
    <cfRule type="duplicateValues" dxfId="18" priority="177"/>
  </conditionalFormatting>
  <conditionalFormatting sqref="B10:B17">
    <cfRule type="duplicateValues" dxfId="17" priority="178"/>
    <cfRule type="duplicateValues" dxfId="16" priority="179"/>
    <cfRule type="duplicateValues" dxfId="15" priority="180"/>
    <cfRule type="duplicateValues" dxfId="14" priority="181"/>
    <cfRule type="duplicateValues" dxfId="13" priority="182"/>
    <cfRule type="duplicateValues" dxfId="12" priority="183"/>
  </conditionalFormatting>
  <conditionalFormatting sqref="B10:B17">
    <cfRule type="duplicateValues" dxfId="11" priority="184"/>
    <cfRule type="duplicateValues" dxfId="10" priority="185"/>
  </conditionalFormatting>
  <conditionalFormatting sqref="E62:E65">
    <cfRule type="duplicateValues" dxfId="9" priority="186"/>
  </conditionalFormatting>
  <conditionalFormatting sqref="B60:B65">
    <cfRule type="duplicateValues" dxfId="8" priority="187"/>
  </conditionalFormatting>
  <conditionalFormatting sqref="B60:B65">
    <cfRule type="duplicateValues" dxfId="7" priority="188"/>
    <cfRule type="duplicateValues" dxfId="6" priority="189"/>
  </conditionalFormatting>
  <conditionalFormatting sqref="B60:B65">
    <cfRule type="duplicateValues" dxfId="5" priority="190"/>
    <cfRule type="duplicateValues" dxfId="4" priority="191"/>
    <cfRule type="duplicateValues" dxfId="3" priority="192"/>
    <cfRule type="duplicateValues" dxfId="2" priority="193"/>
    <cfRule type="duplicateValues" dxfId="1" priority="194"/>
    <cfRule type="duplicateValues" dxfId="0" priority="19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2506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49" priority="119152"/>
  </conditionalFormatting>
  <conditionalFormatting sqref="A7:A11">
    <cfRule type="duplicateValues" dxfId="248" priority="119156"/>
    <cfRule type="duplicateValues" dxfId="247" priority="119157"/>
  </conditionalFormatting>
  <conditionalFormatting sqref="A7:A11">
    <cfRule type="duplicateValues" dxfId="246" priority="119160"/>
    <cfRule type="duplicateValues" dxfId="245" priority="119161"/>
  </conditionalFormatting>
  <conditionalFormatting sqref="B37:B39">
    <cfRule type="duplicateValues" dxfId="244" priority="219"/>
    <cfRule type="duplicateValues" dxfId="243" priority="220"/>
  </conditionalFormatting>
  <conditionalFormatting sqref="B37:B39">
    <cfRule type="duplicateValues" dxfId="242" priority="218"/>
  </conditionalFormatting>
  <conditionalFormatting sqref="B37:B39">
    <cfRule type="duplicateValues" dxfId="241" priority="217"/>
  </conditionalFormatting>
  <conditionalFormatting sqref="B37:B39">
    <cfRule type="duplicateValues" dxfId="240" priority="215"/>
    <cfRule type="duplicateValues" dxfId="239" priority="216"/>
  </conditionalFormatting>
  <conditionalFormatting sqref="B3">
    <cfRule type="duplicateValues" dxfId="238" priority="193"/>
    <cfRule type="duplicateValues" dxfId="237" priority="194"/>
  </conditionalFormatting>
  <conditionalFormatting sqref="B3">
    <cfRule type="duplicateValues" dxfId="236" priority="192"/>
  </conditionalFormatting>
  <conditionalFormatting sqref="B3">
    <cfRule type="duplicateValues" dxfId="235" priority="191"/>
  </conditionalFormatting>
  <conditionalFormatting sqref="B3">
    <cfRule type="duplicateValues" dxfId="234" priority="189"/>
    <cfRule type="duplicateValues" dxfId="233" priority="190"/>
  </conditionalFormatting>
  <conditionalFormatting sqref="A4:A6">
    <cfRule type="duplicateValues" dxfId="232" priority="188"/>
  </conditionalFormatting>
  <conditionalFormatting sqref="A4:A6">
    <cfRule type="duplicateValues" dxfId="231" priority="186"/>
    <cfRule type="duplicateValues" dxfId="230" priority="187"/>
  </conditionalFormatting>
  <conditionalFormatting sqref="A4:A6">
    <cfRule type="duplicateValues" dxfId="229" priority="184"/>
    <cfRule type="duplicateValues" dxfId="228" priority="185"/>
  </conditionalFormatting>
  <conditionalFormatting sqref="A3:A6">
    <cfRule type="duplicateValues" dxfId="227" priority="165"/>
  </conditionalFormatting>
  <conditionalFormatting sqref="A3:A6">
    <cfRule type="duplicateValues" dxfId="226" priority="163"/>
    <cfRule type="duplicateValues" dxfId="225" priority="164"/>
  </conditionalFormatting>
  <conditionalFormatting sqref="A3:A6">
    <cfRule type="duplicateValues" dxfId="224" priority="161"/>
    <cfRule type="duplicateValues" dxfId="223" priority="162"/>
  </conditionalFormatting>
  <conditionalFormatting sqref="B4:B6">
    <cfRule type="duplicateValues" dxfId="222" priority="158"/>
    <cfRule type="duplicateValues" dxfId="221" priority="159"/>
  </conditionalFormatting>
  <conditionalFormatting sqref="B4:B6">
    <cfRule type="duplicateValues" dxfId="220" priority="157"/>
  </conditionalFormatting>
  <conditionalFormatting sqref="B4:B6">
    <cfRule type="duplicateValues" dxfId="219" priority="156"/>
  </conditionalFormatting>
  <conditionalFormatting sqref="B4:B6">
    <cfRule type="duplicateValues" dxfId="218" priority="154"/>
    <cfRule type="duplicateValues" dxfId="21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6" priority="51"/>
  </conditionalFormatting>
  <conditionalFormatting sqref="E9:E1048576 E1:E2">
    <cfRule type="duplicateValues" dxfId="215" priority="99232"/>
  </conditionalFormatting>
  <conditionalFormatting sqref="E4">
    <cfRule type="duplicateValues" dxfId="214" priority="44"/>
  </conditionalFormatting>
  <conditionalFormatting sqref="E5:E8">
    <cfRule type="duplicateValues" dxfId="213" priority="42"/>
  </conditionalFormatting>
  <conditionalFormatting sqref="B12">
    <cfRule type="duplicateValues" dxfId="212" priority="16"/>
    <cfRule type="duplicateValues" dxfId="211" priority="17"/>
    <cfRule type="duplicateValues" dxfId="210" priority="18"/>
  </conditionalFormatting>
  <conditionalFormatting sqref="B12">
    <cfRule type="duplicateValues" dxfId="209" priority="15"/>
  </conditionalFormatting>
  <conditionalFormatting sqref="B12">
    <cfRule type="duplicateValues" dxfId="208" priority="13"/>
    <cfRule type="duplicateValues" dxfId="207" priority="14"/>
  </conditionalFormatting>
  <conditionalFormatting sqref="B12">
    <cfRule type="duplicateValues" dxfId="206" priority="10"/>
    <cfRule type="duplicateValues" dxfId="205" priority="11"/>
    <cfRule type="duplicateValues" dxfId="204" priority="12"/>
  </conditionalFormatting>
  <conditionalFormatting sqref="B12">
    <cfRule type="duplicateValues" dxfId="203" priority="9"/>
  </conditionalFormatting>
  <conditionalFormatting sqref="B12">
    <cfRule type="duplicateValues" dxfId="202" priority="7"/>
    <cfRule type="duplicateValues" dxfId="201" priority="8"/>
  </conditionalFormatting>
  <conditionalFormatting sqref="B12">
    <cfRule type="duplicateValues" dxfId="200" priority="6"/>
  </conditionalFormatting>
  <conditionalFormatting sqref="B12">
    <cfRule type="duplicateValues" dxfId="199" priority="3"/>
    <cfRule type="duplicateValues" dxfId="198" priority="4"/>
    <cfRule type="duplicateValues" dxfId="197" priority="5"/>
  </conditionalFormatting>
  <conditionalFormatting sqref="B12">
    <cfRule type="duplicateValues" dxfId="196" priority="2"/>
  </conditionalFormatting>
  <conditionalFormatting sqref="B12">
    <cfRule type="duplicateValues" dxfId="19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2021-01-20T15:09:48Z</dcterms:modified>
</cp:coreProperties>
</file>