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1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G60" i="1"/>
  <c r="F60" i="1"/>
  <c r="A60" i="1"/>
  <c r="K61" i="1"/>
  <c r="J61" i="1"/>
  <c r="I61" i="1"/>
  <c r="H61" i="1"/>
  <c r="G61" i="1"/>
  <c r="F61" i="1"/>
  <c r="A61" i="1"/>
  <c r="K62" i="1"/>
  <c r="J62" i="1"/>
  <c r="I62" i="1"/>
  <c r="H62" i="1"/>
  <c r="G62" i="1"/>
  <c r="F62" i="1"/>
  <c r="A62" i="1"/>
  <c r="B28" i="16" l="1"/>
  <c r="A59" i="1"/>
  <c r="A58" i="1"/>
  <c r="A57" i="1"/>
  <c r="A56" i="1"/>
  <c r="A55" i="1"/>
  <c r="A54" i="1"/>
  <c r="A53" i="1"/>
  <c r="A52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1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0" i="16"/>
  <c r="A10" i="16"/>
  <c r="A44" i="16" l="1"/>
  <c r="A51" i="1"/>
  <c r="F51" i="1"/>
  <c r="G51" i="1"/>
  <c r="H51" i="1"/>
  <c r="I51" i="1"/>
  <c r="J51" i="1"/>
  <c r="K51" i="1"/>
  <c r="F20" i="1"/>
  <c r="A46" i="1"/>
  <c r="F46" i="1"/>
  <c r="G46" i="1"/>
  <c r="H46" i="1"/>
  <c r="I46" i="1"/>
  <c r="J46" i="1"/>
  <c r="K46" i="1"/>
  <c r="A37" i="1"/>
  <c r="A45" i="1"/>
  <c r="A44" i="1"/>
  <c r="A43" i="1"/>
  <c r="A42" i="1"/>
  <c r="A41" i="1"/>
  <c r="A40" i="1"/>
  <c r="A39" i="1"/>
  <c r="A3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F24" i="1" l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4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23" i="1" l="1"/>
  <c r="G23" i="1"/>
  <c r="H23" i="1"/>
  <c r="I23" i="1"/>
  <c r="J23" i="1"/>
  <c r="K23" i="1"/>
  <c r="A23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<sst xmlns="http://schemas.openxmlformats.org/spreadsheetml/2006/main" count="13088" uniqueCount="2513">
  <si>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</si>
  <si>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</si>
  <si>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</si>
  <si>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</si>
  <si>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</si>
  <si>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</si>
  <si>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</si>
  <si>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</si>
  <si>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</si>
  <si>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</si>
  <si>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</si>
  <si>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</si>
  <si>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</si>
  <si>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</si>
  <si>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</si>
  <si>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</si>
  <si>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</si>
  <si>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</si>
  <si>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</si>
  <si>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</si>
  <si>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</si>
  <si>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</si>
  <si>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</si>
  <si>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</si>
  <si>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</si>
  <si>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</si>
  <si>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</si>
  <si>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</si>
  <si>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</si>
  <si>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</si>
  <si>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</si>
  <si>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</si>
  <si>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</si>
  <si>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</si>
  <si>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</si>
  <si>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</si>
  <si>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</si>
  <si>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</si>
  <si>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</si>
  <si>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</si>
  <si>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</si>
  <si>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</si>
  <si>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</si>
  <si>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</si>
  <si>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</si>
  <si>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</si>
  <si>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</si>
  <si>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</si>
  <si>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</si>
  <si>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</si>
  <si>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</si>
  <si>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</si>
  <si>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</si>
  <si>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</si>
  <si>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</si>
  <si>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</si>
  <si>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</si>
  <si>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</si>
  <si>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</si>
  <si>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</si>
  <si>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</si>
  <si>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</si>
  <si>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</si>
  <si>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</si>
  <si>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</si>
  <si>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</si>
  <si>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</si>
  <si>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</si>
  <si>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</si>
  <si>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</si>
  <si>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</si>
  <si>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</si>
  <si>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</si>
  <si>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</si>
  <si>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</si>
  <si>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</si>
  <si>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</si>
  <si>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</si>
  <si>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</si>
  <si>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</si>
  <si>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</si>
  <si>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</si>
  <si>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</si>
  <si>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</si>
  <si>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</si>
  <si>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</si>
  <si>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</si>
  <si>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</si>
  <si>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</si>
  <si>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</si>
  <si>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</si>
  <si>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</si>
  <si>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</si>
  <si>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</si>
  <si>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</si>
  <si>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</si>
  <si>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</si>
  <si>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</si>
  <si>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</si>
  <si>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</si>
  <si>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</si>
  <si>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</si>
  <si>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</si>
  <si>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</si>
  <si>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</si>
  <si>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</si>
  <si>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</si>
  <si>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</si>
  <si>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</si>
  <si>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</si>
  <si>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</si>
  <si>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</si>
  <si>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</si>
  <si>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</si>
  <si>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</si>
  <si>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</si>
  <si>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</si>
  <si>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</si>
  <si>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</si>
  <si>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</si>
  <si>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</si>
  <si>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</si>
  <si>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</si>
  <si>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</si>
  <si>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</si>
  <si>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</si>
  <si>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</si>
  <si>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</si>
  <si>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</si>
  <si>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</si>
  <si>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</si>
  <si>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</si>
  <si>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</si>
  <si>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</si>
  <si>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</si>
  <si>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</si>
  <si>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</si>
  <si>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</si>
  <si>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</si>
  <si>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</si>
  <si>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</si>
  <si>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</si>
  <si>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</si>
  <si>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</si>
  <si>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</si>
  <si>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</si>
  <si>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</si>
  <si>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</si>
  <si>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</si>
  <si>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</si>
  <si>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</si>
  <si>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</si>
  <si>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</si>
  <si>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</si>
  <si>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</si>
  <si>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</si>
  <si>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</si>
  <si>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</si>
  <si>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</si>
  <si>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</si>
  <si>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</si>
  <si>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</si>
  <si>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</si>
  <si>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</si>
  <si>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</si>
  <si>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</si>
  <si>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</si>
  <si>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</si>
  <si>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</si>
  <si>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</si>
  <si>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</si>
  <si>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</si>
  <si>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</si>
  <si>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</si>
  <si>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</si>
  <si>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</si>
  <si>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</si>
  <si>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</si>
  <si>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</si>
  <si>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</si>
  <si>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</si>
  <si>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</si>
  <si>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</si>
  <si>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</si>
  <si>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</si>
  <si>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</si>
  <si>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</si>
  <si>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</si>
  <si>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</si>
  <si>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</si>
  <si>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</si>
  <si>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</si>
  <si>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</si>
  <si>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</si>
  <si>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</si>
  <si>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</si>
  <si>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</si>
  <si>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</si>
  <si>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</si>
  <si>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</si>
  <si>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</si>
  <si>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</si>
  <si>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</si>
  <si>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</si>
  <si>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</si>
  <si>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</si>
  <si>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</si>
  <si>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</si>
  <si>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</si>
  <si>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</si>
  <si>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</si>
  <si>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</si>
  <si>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</si>
  <si>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</si>
  <si>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</si>
  <si>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</si>
  <si>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</si>
  <si>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</si>
  <si>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</si>
  <si>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</si>
  <si>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</si>
  <si>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</si>
  <si>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</si>
  <si>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</si>
  <si>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</si>
  <si>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</si>
  <si>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</si>
  <si>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</si>
  <si>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</si>
  <si>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</si>
  <si>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</si>
  <si>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</si>
  <si>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</si>
  <si>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</si>
  <si>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</si>
  <si>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</si>
  <si>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</si>
  <si>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</si>
  <si>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</si>
  <si>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</si>
  <si>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</si>
  <si>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</si>
  <si>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</si>
  <si>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</si>
  <si>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</si>
  <si>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</si>
  <si>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</si>
  <si>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</si>
  <si>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</si>
  <si>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</si>
  <si>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</si>
  <si>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</si>
  <si>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</si>
  <si>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</si>
  <si>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</si>
  <si>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</si>
  <si>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</si>
  <si>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</si>
  <si>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</si>
  <si>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</si>
  <si>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</si>
  <si>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</si>
  <si>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</si>
  <si>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</si>
  <si>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</si>
  <si>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</si>
  <si>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</si>
  <si>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</si>
  <si>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</si>
  <si>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</si>
  <si>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</si>
  <si>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</si>
  <si>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</si>
  <si>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</si>
  <si>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</si>
  <si>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</si>
  <si>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</si>
  <si>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</si>
  <si>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</si>
  <si>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</si>
  <si>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</si>
  <si>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</si>
  <si>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</si>
  <si>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</si>
  <si>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</si>
  <si>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</si>
  <si>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</si>
  <si>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</si>
  <si>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</si>
  <si>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</si>
  <si>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</si>
  <si>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</si>
  <si>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</si>
  <si>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</si>
  <si>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</si>
  <si>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</si>
  <si>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</si>
  <si>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</si>
  <si>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</si>
  <si>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</si>
  <si>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</si>
  <si>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</si>
  <si>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</si>
  <si>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</si>
  <si>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</si>
  <si>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</si>
  <si>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</si>
  <si>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</si>
  <si>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</si>
  <si>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</si>
  <si>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</si>
  <si>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</si>
  <si>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</si>
  <si>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</si>
  <si>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</si>
  <si>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</si>
  <si>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</si>
  <si>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</si>
  <si>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</si>
  <si>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</si>
  <si>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</si>
  <si>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</si>
  <si>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</si>
  <si>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</si>
  <si>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</si>
  <si>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</si>
  <si>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</si>
  <si>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</si>
  <si>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</si>
  <si>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</si>
  <si>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</si>
  <si>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</si>
  <si>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</si>
  <si>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</si>
  <si>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</si>
  <si>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</si>
  <si>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</si>
  <si>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</si>
  <si>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</si>
  <si>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</si>
  <si>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</si>
  <si>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</si>
  <si>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</si>
  <si>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</si>
  <si>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</si>
  <si>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</si>
  <si>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</si>
  <si>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</si>
  <si>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</si>
  <si>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</si>
  <si>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</si>
  <si>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</si>
  <si>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</si>
  <si>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</si>
  <si>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</si>
  <si>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</si>
  <si>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</si>
  <si>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</si>
  <si>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</si>
  <si>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</si>
  <si>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</si>
  <si>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</si>
  <si>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</si>
  <si>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</si>
  <si>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</si>
  <si>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</si>
  <si>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</si>
  <si>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</si>
  <si>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</si>
  <si>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</si>
  <si>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</si>
  <si>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</si>
  <si>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</si>
  <si>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</si>
  <si>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</si>
  <si>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</si>
  <si>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</si>
  <si>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</si>
  <si>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</si>
  <si>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</si>
  <si>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</si>
  <si>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</si>
  <si>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</si>
  <si>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</si>
  <si>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</si>
  <si>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</si>
  <si>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</si>
  <si>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</si>
  <si>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</si>
  <si>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</si>
  <si>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</si>
  <si>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</si>
  <si>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</si>
  <si>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</si>
  <si>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</si>
  <si>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</si>
  <si>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</si>
  <si>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</si>
  <si>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</si>
  <si>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</si>
  <si>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</si>
  <si>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</si>
  <si>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</si>
  <si>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</si>
  <si>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</si>
  <si>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</si>
  <si>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</si>
  <si>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</si>
  <si>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</si>
  <si>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</si>
  <si>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</si>
  <si>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</si>
  <si>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</si>
  <si>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</si>
  <si>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</si>
  <si>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</si>
  <si>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</si>
  <si>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</si>
  <si>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</si>
  <si>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</si>
  <si>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</si>
  <si>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</si>
  <si>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</si>
  <si>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</si>
  <si>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</si>
  <si>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</si>
  <si>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</si>
  <si>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</si>
  <si>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</si>
  <si>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</si>
  <si>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</si>
  <si>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</si>
  <si>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</si>
  <si>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</si>
  <si>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</si>
  <si>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</si>
  <si>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</si>
  <si>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</si>
  <si>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</si>
  <si>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</si>
  <si>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</si>
  <si>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</si>
  <si>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</si>
  <si>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</si>
  <si>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</si>
  <si>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</si>
  <si>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</si>
  <si>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</si>
  <si>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</si>
  <si>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</si>
  <si>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</si>
  <si>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</si>
  <si>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</si>
  <si>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</si>
  <si>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</si>
  <si>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</si>
  <si>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</si>
  <si>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</si>
  <si>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</si>
  <si>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</si>
  <si>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</si>
  <si>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</si>
  <si>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</si>
  <si>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</si>
  <si>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</si>
  <si>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</si>
  <si>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</si>
  <si>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</si>
  <si>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</si>
  <si>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</si>
  <si>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</si>
  <si>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</si>
  <si>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</si>
  <si>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</si>
  <si>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</si>
  <si>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</si>
  <si>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</si>
  <si>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</si>
  <si>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</si>
  <si>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</si>
  <si>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</si>
  <si>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</si>
  <si>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</si>
  <si>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</si>
  <si>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</si>
  <si>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</si>
  <si>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</si>
  <si>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</si>
  <si>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</si>
  <si>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</si>
  <si>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</si>
  <si>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</si>
  <si>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</si>
  <si>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</si>
  <si>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</si>
  <si>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</si>
  <si>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</si>
  <si>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</si>
  <si>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</si>
  <si>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</si>
  <si>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</si>
  <si>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</si>
  <si>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</si>
  <si>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</si>
  <si>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</si>
  <si>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</si>
  <si>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</si>
  <si>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</si>
  <si>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</si>
  <si>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</si>
  <si>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</si>
  <si>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</si>
  <si>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</si>
  <si>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</si>
  <si>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</si>
  <si>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</si>
  <si>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</si>
  <si>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</si>
  <si>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</si>
  <si>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</si>
  <si>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</si>
  <si>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</si>
  <si>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</si>
  <si>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</si>
  <si>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</si>
  <si>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</si>
  <si>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</si>
  <si>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</si>
  <si>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</si>
  <si>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</si>
  <si>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</si>
  <si>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</si>
  <si>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</si>
  <si>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</si>
  <si>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</si>
  <si>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</si>
  <si>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</si>
  <si>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</si>
  <si>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</si>
  <si>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</si>
  <si>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</si>
  <si>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</si>
  <si>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</si>
  <si>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</si>
  <si>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</si>
  <si>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</si>
  <si>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</si>
  <si>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</si>
  <si>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</si>
  <si>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</si>
  <si>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</si>
  <si>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</si>
  <si>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</si>
  <si>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</si>
  <si>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</si>
  <si>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</si>
  <si>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</si>
  <si>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</si>
  <si>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</si>
  <si>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</si>
  <si>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</si>
  <si>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</si>
  <si>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</si>
  <si>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</si>
  <si>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</si>
  <si>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</si>
  <si>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</si>
  <si>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</si>
  <si>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</si>
  <si>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</si>
  <si>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</si>
  <si>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</si>
  <si>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</si>
  <si>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</si>
  <si>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</si>
  <si>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</si>
  <si>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</si>
  <si>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</si>
  <si>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</si>
  <si>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</si>
  <si>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</si>
  <si>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</si>
  <si>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</si>
  <si>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</si>
  <si>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</si>
  <si>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</si>
  <si>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</si>
  <si>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</si>
  <si>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</si>
  <si>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</si>
  <si>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</si>
  <si>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</si>
  <si>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</si>
  <si>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</si>
  <si>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</si>
  <si>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</si>
  <si>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</si>
  <si>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</si>
  <si>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</si>
  <si>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</si>
  <si>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</si>
  <si>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</si>
  <si>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</si>
  <si>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</si>
  <si>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</si>
  <si>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</si>
  <si>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</si>
  <si>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</si>
  <si>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</si>
  <si>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</si>
  <si>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</si>
  <si>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</si>
  <si>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</si>
  <si>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</si>
  <si>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</si>
  <si>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</si>
  <si>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</si>
  <si>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</si>
  <si>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</si>
  <si>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</si>
  <si>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</si>
  <si>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</si>
  <si>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</si>
  <si>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</si>
  <si>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</si>
  <si>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</si>
  <si>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</si>
  <si>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</si>
  <si>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</si>
  <si>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</si>
  <si>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</si>
  <si>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</si>
  <si>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</si>
  <si>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</si>
  <si>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</si>
  <si>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</si>
  <si>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</si>
  <si>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</si>
  <si>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</si>
  <si>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</si>
  <si>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</si>
  <si>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</si>
  <si>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</si>
  <si>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</si>
  <si>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</si>
  <si>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</si>
  <si>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</si>
  <si>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</si>
  <si>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</si>
  <si>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</si>
  <si>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</si>
  <si>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</si>
  <si>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</si>
  <si>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</si>
  <si>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</si>
  <si>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</si>
  <si>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</si>
  <si>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</si>
  <si>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</si>
  <si>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</si>
  <si>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</si>
  <si>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</si>
  <si>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</si>
  <si>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</si>
  <si>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</si>
  <si>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</si>
  <si>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</si>
  <si>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</si>
  <si>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</si>
  <si>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</si>
  <si>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</si>
  <si>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</si>
  <si>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</si>
  <si>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</si>
  <si>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</si>
  <si>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</si>
  <si>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</si>
  <si>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</si>
  <si>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</si>
  <si>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</si>
  <si>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</si>
  <si>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</si>
  <si>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</si>
  <si>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</si>
  <si>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</si>
  <si>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</si>
  <si>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</si>
  <si>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</si>
  <si>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</si>
  <si>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</si>
  <si>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</si>
  <si>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</si>
  <si>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</si>
  <si>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</si>
  <si>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</si>
  <si>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</si>
  <si>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</si>
  <si>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</si>
  <si>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</si>
  <si>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</si>
  <si>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</si>
  <si>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</si>
  <si>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</si>
  <si>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</si>
  <si>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</si>
  <si>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</si>
  <si>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</si>
  <si>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</si>
  <si>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</si>
  <si>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</si>
  <si>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</si>
  <si>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</si>
  <si>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</si>
  <si>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</si>
  <si>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</si>
  <si>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</si>
  <si>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</si>
  <si>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</si>
  <si>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</si>
  <si>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</si>
  <si>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</si>
  <si>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</si>
  <si>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</si>
  <si>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</si>
  <si>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</si>
  <si>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</si>
  <si>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</si>
  <si>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</si>
  <si>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</si>
  <si>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</si>
  <si>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</si>
  <si>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</si>
  <si>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</si>
  <si>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</si>
  <si>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</si>
  <si>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</si>
  <si>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</si>
  <si>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</si>
  <si>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</si>
  <si>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</si>
  <si>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</si>
  <si>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</si>
  <si>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</si>
  <si>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</si>
  <si>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</si>
  <si>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</si>
  <si>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</si>
  <si>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</si>
  <si>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</si>
  <si>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</si>
  <si>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</si>
  <si>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</si>
  <si>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</si>
  <si>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</si>
  <si>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</si>
  <si>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</si>
  <si>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</si>
  <si>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</si>
  <si>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</si>
  <si>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</si>
  <si>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</si>
  <si>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</si>
  <si>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</si>
  <si>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</si>
  <si>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</si>
  <si>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</si>
  <si>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</si>
  <si>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</si>
  <si>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</si>
  <si>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</si>
  <si>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</si>
  <si>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</si>
  <si>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</si>
  <si>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</si>
  <si>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</si>
  <si>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</si>
  <si>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</si>
  <si>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</si>
  <si>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</si>
  <si>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</si>
  <si>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</si>
  <si>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</si>
  <si>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</si>
  <si>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</si>
  <si>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</si>
  <si>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</si>
  <si>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</si>
  <si>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</si>
  <si>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</si>
  <si>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</si>
  <si>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</si>
  <si>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</si>
  <si>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</si>
  <si>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</si>
  <si>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</si>
  <si>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</si>
  <si>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</si>
  <si>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</si>
  <si>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</si>
  <si>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</si>
  <si>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</si>
  <si>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</si>
  <si>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</si>
  <si>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</si>
  <si>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</si>
  <si>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</si>
  <si>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</si>
  <si>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</si>
  <si>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</si>
  <si>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</si>
  <si>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</si>
  <si>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</si>
  <si>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</si>
  <si>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</si>
  <si>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</si>
  <si>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</si>
  <si>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</si>
  <si>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</si>
  <si>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</si>
  <si>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</si>
  <si>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</si>
  <si>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</si>
  <si>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</si>
  <si>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</si>
  <si>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</si>
  <si>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</si>
  <si>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</si>
  <si>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</si>
  <si>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</si>
  <si>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</si>
  <si>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</si>
  <si>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</si>
  <si>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</si>
  <si>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</si>
  <si>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</si>
  <si>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</si>
  <si>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</si>
  <si>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</si>
  <si>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</si>
  <si>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</si>
  <si>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</si>
  <si>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</si>
  <si>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</si>
  <si>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</si>
  <si>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</si>
  <si>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</si>
  <si>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</si>
  <si>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</si>
  <si>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</si>
  <si>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</si>
  <si>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</si>
  <si>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</si>
  <si>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</si>
  <si>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</si>
  <si>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</si>
  <si>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</si>
  <si>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</si>
  <si>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</si>
  <si>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</si>
  <si>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</si>
  <si>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</si>
  <si>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</si>
  <si>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</si>
  <si>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</si>
  <si>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</si>
  <si>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</si>
  <si>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</si>
  <si>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</si>
  <si>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</si>
  <si>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</si>
  <si>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</si>
  <si>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</si>
  <si>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</si>
  <si>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</si>
  <si>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</si>
  <si>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</si>
  <si>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</si>
  <si>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</si>
  <si>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</si>
  <si>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</si>
  <si>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</si>
  <si>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</si>
  <si>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</si>
  <si>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</si>
  <si>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</si>
  <si>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</si>
  <si>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</si>
  <si>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</si>
  <si>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</si>
  <si>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</si>
  <si>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</si>
  <si>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</si>
  <si>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</si>
  <si>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</si>
  <si>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</si>
  <si>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</si>
  <si>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</si>
  <si>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</si>
  <si>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</si>
  <si>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</si>
  <si>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</si>
  <si>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</si>
  <si>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</si>
  <si>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</si>
  <si>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</si>
  <si>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</si>
  <si>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</si>
  <si>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</si>
  <si>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</si>
  <si>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</si>
  <si>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</si>
  <si>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</si>
  <si>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</si>
  <si>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</si>
  <si>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</si>
  <si>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</si>
  <si>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</si>
  <si>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</si>
  <si>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</si>
  <si>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</si>
  <si>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</si>
  <si>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</si>
  <si>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</si>
  <si>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</si>
  <si>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</si>
  <si>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</si>
  <si>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</si>
  <si>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</si>
  <si>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</si>
  <si>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</si>
  <si>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</si>
  <si>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</si>
  <si>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</si>
  <si>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</si>
  <si>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</si>
  <si>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</si>
  <si>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</si>
  <si>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</si>
  <si>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</si>
  <si>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</si>
  <si>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</si>
  <si>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</si>
  <si>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</si>
  <si>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</si>
  <si>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</si>
  <si>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</si>
  <si>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</si>
  <si>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</si>
  <si>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</si>
  <si>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</si>
  <si>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</si>
  <si>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</si>
  <si>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</si>
  <si>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</si>
  <si>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</si>
  <si>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</si>
  <si>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</si>
  <si>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</si>
  <si>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</si>
  <si>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</si>
  <si>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</si>
  <si>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</si>
  <si>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</si>
  <si>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</si>
  <si>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</si>
  <si>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</si>
  <si>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</si>
  <si>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</si>
  <si>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</si>
  <si>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</si>
  <si>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</si>
  <si>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</si>
  <si>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</si>
  <si>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</si>
  <si>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</si>
  <si>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</si>
  <si>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</si>
  <si>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</si>
  <si>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</si>
  <si>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</si>
  <si>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</si>
  <si>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</si>
  <si>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</si>
  <si>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</si>
  <si>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</si>
  <si>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</si>
  <si>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</si>
  <si>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</si>
  <si>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</si>
  <si>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</si>
  <si>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</si>
  <si>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</si>
  <si>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</si>
  <si>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</si>
  <si>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</si>
  <si>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</si>
  <si>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</si>
  <si>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</si>
  <si>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</si>
  <si>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</si>
  <si>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</si>
  <si>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</si>
  <si>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</si>
  <si>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</si>
  <si>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</si>
  <si>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</si>
  <si>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</si>
  <si>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</si>
  <si>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</si>
  <si>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</si>
  <si>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</si>
  <si>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</si>
  <si>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</si>
  <si>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</si>
  <si>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</si>
  <si>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</si>
  <si>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</si>
  <si>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</si>
  <si>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</si>
  <si>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</si>
  <si>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</si>
  <si>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</si>
  <si>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</si>
  <si>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</si>
  <si>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</si>
  <si>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</si>
  <si>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</si>
  <si>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</si>
  <si>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</si>
  <si>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</si>
  <si>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</si>
  <si>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</si>
  <si>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</si>
  <si>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</si>
  <si>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</si>
  <si>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</si>
  <si>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</si>
  <si>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</si>
  <si>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</si>
  <si>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</si>
  <si>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</si>
  <si>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</si>
  <si>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</si>
  <si>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</si>
  <si>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</si>
  <si>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</si>
  <si>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</si>
  <si>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</si>
  <si>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</si>
  <si>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</si>
  <si>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</si>
  <si>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</si>
  <si>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</si>
  <si>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</si>
  <si>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</si>
  <si>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</si>
  <si>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</si>
  <si>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</si>
  <si>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</si>
  <si>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</si>
  <si>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</si>
  <si>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</si>
  <si>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</si>
  <si>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</si>
  <si>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</si>
  <si>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</si>
  <si>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</si>
  <si>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</si>
  <si>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</si>
  <si>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</si>
  <si>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</si>
  <si>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</si>
  <si>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</si>
  <si>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</si>
  <si>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</si>
  <si>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</si>
  <si>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</si>
  <si>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</si>
  <si>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</si>
  <si>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</si>
  <si>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</si>
  <si>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</si>
  <si>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</si>
  <si>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</si>
  <si>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</si>
  <si>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</si>
  <si>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</si>
  <si>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</si>
  <si>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</si>
  <si>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</si>
  <si>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</si>
  <si>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</si>
  <si>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</si>
  <si>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</si>
  <si>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</si>
  <si>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</si>
  <si>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</si>
  <si>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</si>
  <si>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</si>
  <si>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</si>
  <si>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</si>
  <si>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</si>
  <si>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</si>
  <si>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</si>
  <si>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</si>
  <si>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</si>
  <si>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</si>
  <si>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</si>
  <si>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</si>
  <si>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</si>
  <si>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</si>
  <si>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</si>
  <si>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</si>
  <si>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</si>
  <si>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</si>
  <si>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</si>
  <si>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</si>
  <si>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</si>
  <si>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</si>
  <si>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</si>
  <si>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</si>
  <si>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</si>
  <si>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</si>
  <si>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</si>
  <si>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</si>
  <si>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</si>
  <si>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</si>
  <si>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</si>
  <si>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</si>
  <si>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</si>
  <si>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</si>
  <si>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</si>
  <si>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</si>
  <si>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</si>
  <si>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</si>
  <si>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</si>
  <si>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</si>
  <si>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</si>
  <si>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</si>
  <si>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</si>
  <si>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</si>
  <si>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</si>
  <si>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</si>
  <si>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</si>
  <si>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</si>
  <si>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</si>
  <si>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</si>
  <si>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</si>
  <si>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</si>
  <si>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</si>
  <si>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</si>
  <si>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</si>
  <si>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</si>
  <si>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</si>
  <si>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</si>
  <si>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</si>
  <si>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</si>
  <si>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</si>
  <si>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</si>
  <si>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</si>
  <si>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</si>
  <si>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</si>
  <si>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</si>
  <si>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</si>
  <si>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</si>
  <si>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</si>
  <si>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</si>
  <si>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</si>
  <si>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</si>
  <si>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</si>
  <si>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</si>
  <si>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</si>
  <si>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</si>
  <si>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</si>
  <si>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</si>
  <si>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</si>
  <si>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</si>
  <si>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</si>
  <si>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</si>
  <si>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</si>
  <si>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</si>
  <si>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</si>
  <si>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</si>
  <si>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</si>
  <si>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</si>
  <si>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</si>
  <si>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</si>
  <si>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</si>
  <si>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</si>
  <si>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</si>
  <si>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</si>
  <si>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</si>
  <si>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</si>
  <si>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</si>
  <si>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</si>
  <si>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</si>
  <si>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</si>
  <si>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</si>
  <si>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</si>
  <si>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</si>
  <si>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</si>
  <si>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</si>
  <si>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</si>
  <si>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</si>
  <si>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</si>
  <si>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</si>
  <si>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</si>
  <si>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</si>
  <si>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</si>
  <si>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</si>
  <si>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</si>
  <si>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</si>
  <si>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</si>
  <si>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</si>
  <si>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</si>
  <si>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</si>
  <si>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</si>
  <si>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</si>
  <si>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</si>
  <si>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</si>
  <si>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</si>
  <si>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</si>
  <si>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</si>
  <si>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</si>
  <si>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</si>
  <si>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</si>
  <si>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</si>
  <si>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</si>
  <si>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</si>
  <si>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</si>
  <si>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</si>
  <si>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</si>
  <si>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</si>
  <si>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</si>
  <si>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</si>
  <si>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</si>
  <si>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</si>
  <si>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</si>
  <si>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</si>
  <si>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</si>
  <si>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</si>
  <si>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</si>
  <si>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</si>
  <si>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</si>
  <si>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</si>
  <si>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</si>
  <si>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</si>
  <si>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</si>
  <si>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</si>
  <si>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</si>
  <si>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</si>
  <si>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</si>
  <si>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</si>
  <si>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</si>
  <si>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</si>
  <si>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</si>
  <si>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</si>
  <si>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</si>
  <si>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</si>
  <si>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</si>
  <si>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</si>
  <si>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</si>
  <si>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</si>
  <si>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</si>
  <si>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</si>
  <si>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</si>
  <si>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</si>
  <si>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</si>
  <si>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</si>
  <si>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</si>
  <si>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</si>
  <si>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</si>
  <si>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</si>
  <si>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</si>
  <si>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</si>
  <si>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</si>
  <si>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</si>
  <si>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</si>
  <si>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</si>
  <si>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</si>
  <si>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</si>
  <si>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</si>
  <si>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</si>
  <si>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</si>
  <si>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</si>
  <si>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</si>
  <si>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</si>
  <si>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</si>
  <si>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</si>
  <si>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</si>
  <si>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</si>
  <si>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</si>
  <si>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</si>
  <si>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</si>
  <si>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</si>
  <si>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</si>
  <si>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</si>
  <si>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</si>
  <si>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</si>
  <si>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</si>
  <si>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</si>
  <si>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</si>
  <si>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</si>
  <si>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</si>
  <si>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</si>
  <si>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</si>
  <si>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</si>
  <si>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</si>
  <si>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</si>
  <si>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</si>
  <si>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</si>
  <si>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</si>
  <si>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</si>
  <si>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</si>
  <si>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</si>
  <si>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</si>
  <si>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</si>
  <si>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</si>
  <si>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</si>
  <si>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</si>
  <si>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</si>
  <si>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</si>
  <si>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</si>
  <si>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</si>
  <si>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</si>
  <si>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</si>
  <si>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</si>
  <si>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</si>
  <si>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</si>
  <si>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</si>
  <si>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</si>
  <si>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</si>
  <si>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</si>
  <si>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</si>
  <si>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</si>
  <si>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</si>
  <si>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</si>
  <si>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</si>
  <si>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</si>
  <si>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</si>
  <si>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</si>
  <si>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</si>
  <si>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</si>
  <si>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</si>
  <si>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</si>
  <si>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</si>
  <si>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</si>
  <si>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</si>
  <si>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</si>
  <si>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</si>
  <si>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</si>
  <si>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</si>
  <si>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</si>
  <si>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</si>
  <si>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</si>
  <si>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</si>
  <si>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</si>
  <si>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</si>
  <si>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</si>
  <si>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</si>
  <si>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</si>
  <si>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</si>
  <si>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</si>
  <si>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</si>
  <si>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</si>
  <si>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</si>
  <si>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</si>
  <si>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</si>
  <si>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</si>
  <si>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</si>
  <si>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</si>
  <si>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</si>
  <si>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</si>
  <si>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</si>
  <si>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</si>
  <si>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</si>
  <si>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</si>
  <si>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</si>
  <si>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</si>
  <si>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</si>
  <si>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</si>
  <si>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</si>
  <si>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</si>
  <si>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</si>
  <si>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</si>
  <si>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</si>
  <si>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</si>
  <si>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</si>
  <si>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</si>
  <si>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</si>
  <si>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</si>
  <si>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</si>
  <si>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</si>
  <si>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</si>
  <si>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</si>
  <si>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</si>
  <si>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</si>
  <si>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</si>
  <si>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</si>
  <si>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</si>
  <si>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</si>
  <si>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</si>
  <si>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</si>
  <si>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</si>
  <si>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</si>
  <si>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</si>
  <si>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</si>
  <si>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</si>
  <si>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</si>
  <si>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</si>
  <si>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</si>
  <si>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</si>
  <si>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</si>
  <si>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</si>
  <si>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</si>
  <si>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</si>
  <si>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</si>
  <si>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</si>
  <si>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</si>
  <si>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</si>
  <si>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</si>
  <si>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</si>
  <si>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</si>
  <si>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</si>
  <si>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</si>
  <si>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</si>
  <si>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</si>
  <si>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</si>
  <si>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</si>
  <si>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</si>
  <si>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</si>
  <si>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</si>
  <si>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</si>
  <si>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</si>
  <si>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</si>
  <si>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</si>
  <si>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</si>
  <si>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</si>
  <si>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</si>
  <si>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</si>
  <si>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</si>
  <si>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</si>
  <si>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</si>
  <si>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</si>
  <si>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</si>
  <si>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</si>
  <si>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</si>
  <si>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</si>
  <si>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</si>
  <si>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</si>
  <si>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</si>
  <si>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</si>
  <si>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</si>
  <si>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</si>
  <si>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</si>
  <si>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</si>
  <si>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</si>
  <si>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</si>
  <si>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</si>
  <si>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</si>
  <si>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</si>
  <si>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</si>
  <si>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</si>
  <si>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</si>
  <si>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</si>
  <si>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</si>
  <si>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</si>
  <si>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</si>
  <si>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</si>
  <si>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</si>
  <si>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</si>
  <si>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</si>
  <si>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</si>
  <si>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</si>
  <si>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</si>
  <si>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</si>
  <si>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</si>
  <si>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</si>
  <si>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</si>
  <si>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</si>
  <si>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</si>
  <si>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</si>
  <si>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</si>
  <si>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</si>
  <si>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</si>
  <si>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</si>
  <si>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</si>
  <si>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</si>
  <si>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</si>
  <si>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</si>
  <si>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</si>
  <si>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</si>
  <si>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</si>
  <si>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</si>
  <si>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</si>
  <si>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</si>
  <si>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</si>
  <si>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</si>
  <si>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</si>
  <si>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</si>
  <si>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</si>
  <si>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</si>
  <si>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</si>
  <si>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</si>
  <si>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</si>
  <si>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</si>
  <si>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</si>
  <si>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</si>
  <si>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</si>
  <si>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</si>
  <si>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</si>
  <si>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</si>
  <si>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</si>
  <si>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</si>
  <si>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</si>
  <si>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</si>
  <si>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</si>
  <si>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</si>
  <si>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</si>
  <si>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</si>
  <si>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</si>
  <si>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</si>
  <si>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</si>
  <si>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</si>
  <si>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</si>
  <si>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</si>
  <si>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</si>
  <si>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</si>
  <si>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</si>
  <si>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</si>
  <si>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</si>
  <si>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</si>
  <si>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</si>
  <si>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</si>
  <si>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</si>
  <si>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</si>
  <si>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</si>
  <si>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</si>
  <si>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</si>
  <si>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</si>
  <si>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</si>
  <si>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</si>
  <si>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</si>
  <si>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</si>
  <si>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</si>
  <si>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</si>
  <si>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</si>
  <si>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</si>
  <si>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</si>
  <si>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</si>
  <si>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</si>
  <si>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</si>
  <si>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</si>
  <si>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</si>
  <si>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</si>
  <si>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</si>
  <si>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</si>
  <si>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</si>
  <si>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</si>
  <si>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</si>
  <si>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</si>
  <si>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</si>
  <si>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</si>
  <si>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</si>
  <si>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</si>
  <si>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</si>
  <si>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</si>
  <si>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</si>
  <si>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</si>
  <si>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</si>
  <si>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</si>
  <si>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</si>
  <si>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</si>
  <si>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</si>
  <si>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</si>
  <si>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</si>
  <si>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</si>
  <si>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</si>
  <si>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</si>
  <si>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</si>
  <si>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</si>
  <si>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</si>
  <si>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</si>
  <si>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</si>
  <si>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</si>
  <si>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</si>
  <si>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</si>
  <si>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</si>
  <si>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</si>
  <si>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</si>
  <si>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</si>
  <si>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</si>
  <si>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</si>
  <si>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</si>
  <si>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</si>
  <si>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</si>
  <si>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</si>
  <si>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</si>
  <si>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</si>
  <si>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</si>
  <si>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</si>
  <si>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</si>
  <si>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</si>
  <si>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</si>
  <si>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</si>
  <si>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</si>
  <si>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</si>
  <si>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</si>
  <si>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</si>
  <si>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</si>
  <si>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</si>
  <si>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</si>
  <si>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</si>
  <si>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</si>
  <si>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</si>
  <si>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</si>
  <si>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</si>
  <si>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</si>
  <si>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</si>
  <si>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</si>
  <si>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</si>
  <si>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</si>
  <si>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</si>
  <si>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</si>
  <si>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</si>
  <si>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</si>
  <si>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</si>
  <si>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</si>
  <si>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</si>
  <si>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</si>
  <si>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</si>
  <si>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</si>
  <si>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</si>
  <si>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</si>
  <si>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</si>
  <si>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</si>
  <si>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</si>
  <si>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</si>
  <si>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</si>
  <si>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</si>
  <si>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</si>
  <si>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</si>
  <si>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</si>
  <si>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</si>
  <si>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</si>
  <si>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</si>
  <si>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</si>
  <si>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</si>
  <si>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</si>
  <si>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</si>
  <si>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</si>
  <si>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</si>
  <si>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</si>
  <si>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</si>
  <si>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</si>
  <si>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</si>
  <si>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</si>
  <si>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</si>
  <si>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</si>
  <si>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</si>
  <si>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</si>
  <si>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</si>
  <si>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</si>
  <si>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</si>
  <si>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</si>
  <si>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</si>
  <si>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</si>
  <si>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</si>
  <si>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</si>
  <si>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</si>
  <si>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</si>
  <si>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</si>
  <si>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</si>
  <si>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</si>
  <si>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</si>
  <si>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</si>
  <si>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</si>
  <si>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</si>
  <si>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</si>
  <si>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</si>
  <si>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</si>
  <si>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</si>
  <si>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</si>
  <si>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</si>
  <si>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</si>
  <si>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</si>
  <si>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</si>
  <si>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</si>
  <si>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</si>
  <si>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</si>
  <si>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</si>
  <si>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</si>
  <si>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</si>
  <si>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</si>
  <si>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</si>
  <si>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</si>
  <si>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</si>
  <si>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</si>
  <si>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</si>
  <si>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</si>
  <si>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</si>
  <si>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</si>
  <si>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</si>
  <si>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</si>
  <si>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</si>
  <si>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</si>
  <si>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</si>
  <si>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</si>
  <si>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</si>
  <si>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</si>
  <si>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</si>
  <si>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</si>
  <si>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</si>
  <si>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</si>
  <si>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</si>
  <si>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</si>
  <si>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</si>
  <si>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</si>
  <si>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</si>
  <si>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</si>
  <si>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</si>
  <si>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</si>
  <si>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</si>
  <si>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</si>
  <si>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</si>
  <si>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</si>
  <si>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</si>
  <si>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</si>
  <si>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</si>
  <si>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</si>
  <si>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</si>
  <si>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</si>
  <si>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</si>
  <si>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</si>
  <si>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</si>
  <si>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</si>
  <si>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</si>
  <si>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</si>
  <si>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</si>
  <si>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</si>
  <si>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</si>
  <si>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</si>
  <si>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</si>
  <si>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</si>
  <si>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</si>
  <si>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</si>
  <si>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</si>
  <si>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</si>
  <si>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</si>
  <si>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</si>
  <si>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</si>
  <si>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</si>
  <si>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</si>
  <si>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</si>
  <si>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</si>
  <si>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</si>
  <si>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</si>
  <si>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</si>
  <si>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</si>
  <si>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</si>
  <si>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</si>
  <si>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</si>
  <si>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</si>
  <si>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</si>
  <si>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</si>
  <si>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</si>
  <si>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</si>
  <si>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</si>
  <si>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</si>
  <si>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</si>
  <si>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</si>
  <si>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</si>
  <si>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</si>
  <si>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</si>
  <si>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</si>
  <si>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</si>
  <si>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</si>
  <si>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</si>
  <si>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</si>
  <si>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</si>
  <si>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</si>
  <si>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</si>
  <si>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</si>
  <si>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</si>
  <si>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</si>
  <si>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</si>
  <si>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</si>
  <si>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</si>
  <si>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</si>
  <si>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</si>
  <si>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</si>
  <si>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</si>
  <si>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</si>
  <si>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</si>
  <si>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</si>
  <si>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</si>
  <si>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</si>
  <si>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</si>
  <si>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</si>
  <si>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</si>
  <si>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</si>
  <si>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</si>
  <si>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</si>
  <si>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</si>
  <si>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</si>
  <si>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</si>
  <si>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</si>
  <si>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</si>
  <si>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</si>
  <si>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</si>
  <si>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</si>
  <si>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</si>
  <si>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</si>
  <si>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</si>
  <si>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</si>
  <si>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</si>
  <si>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</si>
  <si>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</si>
  <si>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</si>
  <si>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</si>
  <si>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</si>
  <si>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</si>
  <si>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</si>
  <si>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</si>
  <si>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</si>
  <si>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</si>
  <si>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</si>
  <si>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</si>
  <si>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</si>
  <si>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</si>
  <si>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</si>
  <si>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</si>
  <si>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</si>
  <si>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</si>
  <si>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</si>
  <si>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</si>
  <si>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</si>
  <si>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</si>
  <si>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</si>
  <si>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</si>
  <si>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</si>
  <si>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</si>
  <si>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</si>
  <si>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</si>
  <si>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</si>
  <si>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</si>
  <si>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</si>
  <si>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</si>
  <si>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</si>
  <si>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</si>
  <si>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</si>
  <si>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</si>
  <si>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</si>
  <si>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</si>
  <si>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</si>
  <si>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</si>
  <si>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</si>
  <si>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</si>
  <si>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</si>
  <si>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</si>
  <si>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</si>
  <si>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</si>
  <si>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</si>
  <si>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</si>
  <si>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</si>
  <si>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</si>
  <si>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</si>
  <si>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</si>
  <si>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</si>
  <si>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</si>
  <si>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</si>
  <si>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</si>
  <si>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</si>
  <si>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</si>
  <si>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</si>
  <si>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</si>
  <si>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</si>
  <si>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</si>
  <si>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</si>
  <si>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</si>
  <si>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</si>
  <si>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</si>
  <si>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</si>
  <si>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</si>
  <si>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</si>
  <si>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</si>
  <si>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</si>
  <si>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</si>
  <si>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</si>
  <si>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</si>
  <si>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</si>
  <si>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</si>
  <si>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</si>
  <si>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</si>
  <si>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</si>
  <si>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</si>
  <si>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</si>
  <si>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</si>
  <si>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</si>
  <si>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</si>
  <si>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</si>
  <si>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</si>
  <si>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</si>
  <si>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</si>
  <si>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</si>
  <si>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</si>
  <si>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</si>
  <si>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</si>
  <si>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</si>
  <si>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</si>
  <si>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</si>
  <si>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</si>
  <si>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</si>
  <si>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</si>
  <si>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</si>
  <si>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</si>
  <si>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</si>
  <si>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</si>
  <si>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</si>
  <si>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</si>
  <si>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</si>
  <si>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</si>
  <si>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</si>
  <si>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</si>
  <si>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</si>
  <si>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</si>
  <si>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</si>
  <si>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</si>
  <si>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</si>
  <si>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</si>
  <si>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</si>
  <si>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</si>
  <si>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</si>
  <si>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</si>
  <si>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</si>
  <si>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</si>
  <si>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</si>
  <si>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</si>
  <si>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</si>
  <si>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</si>
  <si>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</si>
  <si>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</si>
  <si>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</si>
  <si>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</si>
  <si>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</si>
  <si>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</si>
  <si>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</si>
  <si>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</si>
  <si>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</si>
  <si>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</si>
  <si>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</si>
  <si>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</si>
  <si>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</si>
  <si>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</si>
  <si>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</si>
  <si>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</si>
  <si>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</si>
  <si>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</si>
  <si>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</si>
  <si>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</si>
  <si>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</si>
  <si>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</si>
  <si>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</si>
  <si>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</si>
  <si>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</si>
  <si>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</si>
  <si>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</si>
  <si>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</si>
  <si>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</si>
  <si>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</si>
  <si>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</si>
  <si>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</si>
  <si>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</si>
  <si>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</si>
  <si>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</si>
  <si>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</si>
  <si>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</si>
  <si>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</si>
  <si>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</si>
  <si>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</si>
  <si>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</si>
  <si>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</si>
  <si>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</si>
  <si>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</si>
  <si>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</si>
  <si>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</si>
  <si>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</si>
  <si>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</si>
  <si>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</si>
  <si>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</si>
  <si>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</si>
  <si>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</si>
  <si>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</si>
  <si>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</si>
  <si>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</si>
  <si>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</si>
  <si>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</si>
  <si>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</si>
  <si>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</si>
  <si>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</si>
  <si>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</si>
  <si>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</si>
  <si>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</si>
  <si>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</si>
  <si>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</si>
  <si>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</si>
  <si>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</si>
  <si>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</si>
  <si>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</si>
  <si>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</si>
  <si>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</si>
  <si>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</si>
  <si>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</si>
  <si>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</si>
  <si>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</si>
  <si>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</si>
  <si>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</si>
  <si>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</si>
  <si>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</si>
  <si>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</si>
  <si>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</si>
  <si>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</si>
  <si>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</si>
  <si>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</si>
  <si>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</si>
  <si>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</si>
  <si>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</si>
  <si>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</si>
  <si>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</si>
  <si>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</si>
  <si>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</si>
  <si>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</si>
  <si>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</si>
  <si>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</si>
  <si>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</si>
  <si>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</si>
  <si>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</si>
  <si>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</si>
  <si>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</si>
  <si>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</si>
  <si>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</si>
  <si>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</si>
  <si>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</si>
  <si>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</si>
  <si>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</si>
  <si>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</si>
  <si>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</si>
  <si>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</si>
  <si>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</si>
  <si>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</si>
  <si>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</si>
  <si>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</si>
  <si>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</si>
  <si>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</si>
  <si>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</si>
  <si>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</si>
  <si>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</si>
  <si>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</si>
  <si>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</si>
  <si>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</si>
  <si>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</si>
  <si>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</si>
  <si>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</si>
  <si>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</si>
  <si>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</si>
  <si>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</si>
  <si>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</si>
  <si>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</si>
  <si>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</si>
  <si>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</si>
  <si>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</si>
  <si>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</si>
  <si>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</si>
  <si>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</si>
  <si>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</si>
  <si>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</si>
  <si>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</si>
  <si>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</si>
  <si>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</si>
  <si>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</si>
  <si>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</si>
  <si>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</si>
  <si>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</si>
  <si>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</si>
  <si>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</si>
  <si>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</si>
  <si>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</si>
  <si>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</si>
  <si>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</si>
  <si>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</si>
  <si>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</si>
  <si>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</si>
  <si>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</si>
  <si>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</si>
  <si>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</si>
  <si>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</si>
  <si>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</si>
  <si>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</si>
  <si>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</si>
  <si>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</si>
  <si>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</si>
  <si>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</si>
  <si>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</si>
  <si>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</si>
  <si>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</si>
  <si>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</si>
  <si>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</si>
  <si>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</si>
  <si>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</si>
  <si>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</si>
  <si>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</si>
  <si>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</si>
  <si>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</si>
  <si>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</si>
  <si>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</si>
  <si>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</si>
  <si>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</si>
  <si>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</si>
  <si>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</si>
  <si>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</si>
  <si>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</si>
  <si>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</si>
  <si>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</si>
  <si>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</si>
  <si>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</si>
  <si>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</si>
  <si>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</si>
  <si>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</si>
  <si>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</si>
  <si>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</si>
  <si>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</si>
  <si>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</si>
  <si>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</si>
  <si>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</si>
  <si>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</si>
  <si>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</si>
  <si>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</si>
  <si>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</si>
  <si>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</si>
  <si>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</si>
  <si>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</si>
  <si>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</si>
  <si>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</si>
  <si>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</si>
  <si>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</si>
  <si>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</si>
  <si>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</si>
  <si>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</si>
  <si>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</si>
  <si>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</si>
  <si>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</si>
  <si>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</si>
  <si>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</si>
  <si>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</si>
  <si>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</si>
  <si>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</si>
  <si>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</si>
  <si>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</si>
  <si>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</si>
  <si>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</si>
  <si>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</si>
  <si>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</si>
  <si>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</si>
  <si>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</si>
  <si>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</si>
  <si>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</si>
  <si>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</si>
  <si>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</si>
  <si>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</si>
  <si>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</si>
  <si>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</si>
  <si>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</si>
  <si>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</si>
  <si>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</si>
  <si>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</si>
  <si>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</si>
  <si>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</si>
  <si>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</si>
  <si>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</si>
  <si>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</si>
  <si>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</si>
  <si>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</si>
  <si>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</si>
  <si>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</si>
  <si>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</si>
  <si>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</si>
  <si>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</si>
  <si>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</si>
  <si>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</si>
  <si>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</si>
  <si>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</si>
  <si>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</si>
  <si>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</si>
  <si>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</si>
  <si>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</si>
  <si>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</si>
  <si>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</si>
  <si>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</si>
  <si>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</si>
  <si>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</si>
  <si>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</si>
  <si>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</si>
  <si>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</si>
  <si>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</si>
  <si>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</si>
  <si>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</si>
  <si>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</si>
  <si>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</si>
  <si>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</si>
  <si>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</si>
  <si>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</si>
  <si>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</si>
  <si>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</si>
  <si>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</si>
  <si>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</si>
  <si>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</si>
  <si>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</si>
  <si>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</si>
  <si>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</si>
  <si>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</si>
  <si>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</si>
  <si>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</si>
  <si>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</si>
  <si>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</si>
  <si>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</si>
  <si>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</si>
  <si>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</si>
  <si>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</si>
  <si>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</si>
  <si>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</si>
  <si>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</si>
  <si>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</si>
  <si>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</si>
  <si>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</si>
  <si>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</si>
  <si>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</si>
  <si>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</si>
  <si>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</si>
  <si>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</si>
  <si>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</si>
  <si>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</si>
  <si>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</si>
  <si>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</si>
  <si>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</si>
  <si>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</si>
  <si>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</si>
  <si>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</si>
  <si>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</si>
  <si>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</si>
  <si>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</si>
  <si>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</si>
  <si>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</si>
  <si>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</si>
  <si>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</si>
  <si>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</si>
  <si>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</si>
  <si>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</si>
  <si>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</si>
  <si>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</si>
  <si>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</si>
  <si>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</si>
  <si>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</si>
  <si>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</si>
  <si>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</si>
  <si>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</si>
  <si>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</si>
  <si>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</si>
  <si>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</si>
  <si>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</si>
  <si>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</si>
  <si>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</si>
  <si>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</si>
  <si>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</si>
  <si>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</si>
  <si>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</si>
  <si>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</si>
  <si>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</si>
  <si>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</si>
  <si>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</si>
  <si>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</si>
  <si>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</si>
  <si>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</si>
  <si>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</si>
  <si>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</si>
  <si>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</si>
  <si>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</si>
  <si>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</si>
  <si>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</si>
  <si>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</si>
  <si>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</si>
  <si>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</si>
  <si>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</si>
  <si>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</si>
  <si>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</si>
  <si>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</si>
  <si>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</si>
  <si>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</si>
  <si>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</si>
  <si>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</si>
  <si>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</si>
  <si>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</si>
  <si>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</si>
  <si>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</si>
  <si>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</si>
  <si>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</si>
  <si>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</si>
  <si>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</si>
  <si>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</si>
  <si>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</si>
  <si>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</si>
  <si>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</si>
  <si>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</si>
  <si>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</si>
  <si>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</si>
  <si>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</si>
  <si>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</si>
  <si>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</si>
  <si>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</si>
  <si>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</si>
  <si>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</si>
  <si>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</si>
  <si>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</si>
  <si>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</si>
  <si>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</si>
  <si>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</si>
  <si>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</si>
  <si>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</si>
  <si>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</si>
  <si>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</si>
  <si>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</si>
  <si>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</si>
  <si>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</si>
  <si>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</si>
  <si>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</si>
  <si>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</si>
  <si>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</si>
  <si>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</si>
  <si>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</si>
  <si>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</si>
  <si>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</si>
  <si>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</si>
  <si>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</si>
  <si>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</si>
  <si>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</si>
  <si>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</si>
  <si>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</si>
  <si>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</si>
  <si>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</si>
  <si>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</si>
  <si>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</si>
  <si>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</si>
  <si>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</si>
  <si>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</si>
  <si>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</si>
  <si>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</si>
  <si>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</si>
  <si>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</si>
  <si>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</si>
  <si>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</si>
  <si>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</si>
  <si>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</si>
  <si>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</si>
  <si>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</si>
  <si>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</si>
  <si>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</si>
  <si>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</si>
  <si>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</si>
  <si>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</si>
  <si>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</si>
  <si>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</si>
  <si>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</si>
  <si>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</si>
  <si>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</si>
  <si>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</si>
  <si>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</si>
  <si>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</si>
  <si>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</si>
  <si>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</si>
  <si>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</si>
  <si>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</si>
  <si>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</si>
  <si>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</si>
  <si>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</si>
  <si>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</si>
  <si>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</si>
  <si>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</si>
  <si>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</si>
  <si>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</si>
  <si>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</si>
  <si>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</si>
  <si>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</si>
  <si>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</si>
  <si>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</si>
  <si>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</si>
  <si>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</si>
  <si>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</si>
  <si>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</si>
  <si>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</si>
  <si>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</si>
  <si>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</si>
  <si>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</si>
  <si>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</si>
  <si>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</si>
  <si>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</si>
  <si>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</si>
  <si>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</si>
  <si>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</si>
  <si>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</si>
  <si>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</si>
  <si>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</si>
  <si>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</si>
  <si>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</si>
  <si>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</si>
  <si>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</si>
  <si>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</si>
  <si>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</si>
  <si>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</si>
  <si>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</si>
  <si>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</si>
  <si>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</si>
  <si>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</si>
  <si>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</si>
  <si>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</si>
  <si>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</si>
  <si>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</si>
  <si>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</si>
  <si>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</si>
  <si>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</si>
  <si>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</si>
  <si>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</si>
  <si>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</si>
  <si>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</si>
  <si>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</si>
  <si>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</si>
  <si>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</si>
  <si>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</si>
  <si>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</si>
  <si>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</si>
  <si>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</si>
  <si>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</si>
  <si>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</si>
  <si>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</si>
  <si>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</si>
  <si>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</si>
  <si>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</si>
  <si>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</si>
  <si>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</si>
  <si>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</si>
  <si>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</si>
  <si>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</si>
  <si>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</si>
  <si>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</si>
  <si>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</si>
  <si>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</si>
  <si>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</si>
  <si>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</si>
  <si>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</si>
  <si>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</si>
  <si>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</si>
  <si>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</si>
  <si>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</si>
  <si>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</si>
  <si>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</si>
  <si>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</si>
  <si>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</si>
  <si>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</si>
  <si>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</si>
  <si>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</si>
  <si>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</si>
  <si>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</si>
  <si>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</si>
  <si>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</si>
  <si>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</si>
  <si>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</si>
  <si>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</si>
  <si>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</si>
  <si>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</si>
  <si>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</si>
  <si>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</si>
  <si>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</si>
  <si>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</si>
  <si>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</si>
  <si>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</si>
  <si>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</si>
  <si>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</si>
  <si>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</si>
  <si>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</si>
  <si>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</si>
  <si>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</si>
  <si>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</si>
  <si>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</si>
  <si>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</si>
  <si>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</si>
  <si>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</si>
  <si>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</si>
  <si>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</si>
  <si>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</si>
  <si>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</si>
  <si>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</si>
  <si>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</si>
  <si>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335768361</t>
  </si>
  <si>
    <t>SIN EFECITVO</t>
  </si>
  <si>
    <t>2 Gavetas Vacias y 1 Fallando</t>
  </si>
  <si>
    <t>20/1/2021 17:00 PM</t>
  </si>
  <si>
    <t>DISPENASDOR</t>
  </si>
  <si>
    <t>Hold</t>
  </si>
  <si>
    <t>Cepeda, Ricardo Alberto</t>
  </si>
  <si>
    <t>GAVETA DE DEPOSITOS LLENA</t>
  </si>
  <si>
    <t>21 Enero de 2021</t>
  </si>
  <si>
    <t>21/1/2021 6:00 AM</t>
  </si>
  <si>
    <t>335769503</t>
  </si>
  <si>
    <t>335769500</t>
  </si>
  <si>
    <t>335769499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</si>
</sst>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3"/>
      <tableStyleElement type="headerRow" dxfId="232"/>
      <tableStyleElement type="totalRow" dxfId="231"/>
      <tableStyleElement type="firstColumn" dxfId="230"/>
      <tableStyleElement type="lastColumn" dxfId="229"/>
      <tableStyleElement type="firstRowStripe" dxfId="228"/>
      <tableStyleElement type="firstColumnStripe" dxfId="2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5250656C61657A000000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2"/>
  <sheetViews>
    <sheetView tabSelected="1" zoomScale="75" zoomScaleNormal="75" workbookViewId="0">
      <pane ySplit="4" topLeftCell="A5" activePane="bottomLeft" state="frozen"/>
      <selection pane="bottomLeft" activeCell="G67" sqref="G67"/>
    </sheetView>
  </sheetViews>
  <sheetFormatPr baseColWidth="10" defaultColWidth="26.109375" defaultRowHeight="14.4" x14ac:dyDescent="0.3"/>
  <cols>
    <col min="1" max="1" width="26" style="70" customWidth="1"/>
    <col min="2" max="2" width="21.109375" style="115" bestFit="1" customWidth="1"/>
    <col min="3" max="3" width="16.5546875" style="47" bestFit="1" customWidth="1"/>
    <col min="4" max="4" width="29.44140625" style="70" bestFit="1" customWidth="1"/>
    <col min="5" max="5" width="13.109375" style="84" bestFit="1" customWidth="1"/>
    <col min="6" max="6" width="11.6640625" style="48" bestFit="1" customWidth="1"/>
    <col min="7" max="7" width="53.44140625" style="48" bestFit="1" customWidth="1"/>
    <col min="8" max="11" width="6.5546875" style="48" bestFit="1" customWidth="1"/>
    <col min="12" max="12" width="48.33203125" style="48" bestFit="1" customWidth="1"/>
    <col min="13" max="13" width="20.5546875" style="70" bestFit="1" customWidth="1"/>
    <col min="14" max="14" width="18.33203125" style="86" bestFit="1" customWidth="1"/>
    <col min="15" max="15" width="37.88671875" style="86" bestFit="1" customWidth="1"/>
    <col min="16" max="16" width="23.44140625" style="74" bestFit="1" customWidth="1"/>
    <col min="17" max="17" width="49.4414062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7.399999999999999" x14ac:dyDescent="0.3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" thickBot="1" x14ac:dyDescent="0.35">
      <c r="A3" s="128" t="s">
        <v>2508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DISTRITO NACIONAL</v>
      </c>
      <c r="B5" s="114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2496</v>
      </c>
      <c r="M5" s="107" t="s">
        <v>2473</v>
      </c>
      <c r="N5" s="106" t="s">
        <v>2505</v>
      </c>
      <c r="O5" s="104" t="s">
        <v>2483</v>
      </c>
      <c r="P5" s="104"/>
      <c r="Q5" s="107" t="s">
        <v>2496</v>
      </c>
    </row>
    <row r="6" spans="1:17" ht="17.399999999999999" x14ac:dyDescent="0.3">
      <c r="A6" s="85" t="str">
        <f>VLOOKUP(E6,'LISTADO ATM'!$A$2:$C$895,3,0)</f>
        <v>DISTRITO NACIONAL</v>
      </c>
      <c r="B6" s="114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2504</v>
      </c>
      <c r="M6" s="107" t="s">
        <v>2473</v>
      </c>
      <c r="N6" s="106" t="s">
        <v>2505</v>
      </c>
      <c r="O6" s="104" t="s">
        <v>2483</v>
      </c>
      <c r="P6" s="104"/>
      <c r="Q6" s="107" t="s">
        <v>2228</v>
      </c>
    </row>
    <row r="7" spans="1:17" ht="17.399999999999999" x14ac:dyDescent="0.3">
      <c r="A7" s="85" t="str">
        <f>VLOOKUP(E7,'LISTADO ATM'!$A$2:$C$895,3,0)</f>
        <v>DISTRITO NACIONAL</v>
      </c>
      <c r="B7" s="114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2504</v>
      </c>
      <c r="M7" s="107" t="s">
        <v>2473</v>
      </c>
      <c r="N7" s="106" t="s">
        <v>2505</v>
      </c>
      <c r="O7" s="104" t="s">
        <v>2483</v>
      </c>
      <c r="P7" s="104"/>
      <c r="Q7" s="107" t="s">
        <v>2228</v>
      </c>
    </row>
    <row r="8" spans="1:17" ht="17.399999999999999" x14ac:dyDescent="0.3">
      <c r="A8" s="85" t="str">
        <f>VLOOKUP(E8,'LISTADO ATM'!$A$2:$C$895,3,0)</f>
        <v>DISTRITO NACIONAL</v>
      </c>
      <c r="B8" s="114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2504</v>
      </c>
      <c r="M8" s="107" t="s">
        <v>2473</v>
      </c>
      <c r="N8" s="106" t="s">
        <v>2505</v>
      </c>
      <c r="O8" s="104" t="s">
        <v>2483</v>
      </c>
      <c r="P8" s="104"/>
      <c r="Q8" s="107" t="s">
        <v>2228</v>
      </c>
    </row>
    <row r="9" spans="1:17" ht="17.399999999999999" x14ac:dyDescent="0.3">
      <c r="A9" s="85" t="str">
        <f>VLOOKUP(E9,'LISTADO ATM'!$A$2:$C$895,3,0)</f>
        <v>DISTRITO NACIONAL</v>
      </c>
      <c r="B9" s="114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2504</v>
      </c>
      <c r="M9" s="107" t="s">
        <v>2473</v>
      </c>
      <c r="N9" s="106" t="s">
        <v>2481</v>
      </c>
      <c r="O9" s="104" t="s">
        <v>2483</v>
      </c>
      <c r="P9" s="104"/>
      <c r="Q9" s="107" t="s">
        <v>2504</v>
      </c>
    </row>
    <row r="10" spans="1:17" ht="17.399999999999999" x14ac:dyDescent="0.3">
      <c r="A10" s="85" t="str">
        <f>VLOOKUP(E10,'LISTADO ATM'!$A$2:$C$895,3,0)</f>
        <v>DISTRITO NACIONAL</v>
      </c>
      <c r="B10" s="114">
        <v>335768080</v>
      </c>
      <c r="C10" s="105">
        <v>44215.627627314818</v>
      </c>
      <c r="D10" s="104" t="s">
        <v>2189</v>
      </c>
      <c r="E10" s="100">
        <v>225</v>
      </c>
      <c r="F10" s="85" t="str">
        <f>VLOOKUP(E10,VIP!$A$2:$O11438,2,0)</f>
        <v>DRBR225</v>
      </c>
      <c r="G10" s="99" t="str">
        <f>VLOOKUP(E10,'LISTADO ATM'!$A$2:$B$894,2,0)</f>
        <v xml:space="preserve">ATM S/M Nacional Arroyo Hondo </v>
      </c>
      <c r="H10" s="99" t="str">
        <f>VLOOKUP(E10,VIP!$A$2:$O16359,7,FALSE)</f>
        <v>Si</v>
      </c>
      <c r="I10" s="99" t="str">
        <f>VLOOKUP(E10,VIP!$A$2:$O8324,8,FALSE)</f>
        <v>Si</v>
      </c>
      <c r="J10" s="99" t="str">
        <f>VLOOKUP(E10,VIP!$A$2:$O8274,8,FALSE)</f>
        <v>Si</v>
      </c>
      <c r="K10" s="99" t="str">
        <f>VLOOKUP(E10,VIP!$A$2:$O11848,6,0)</f>
        <v>NO</v>
      </c>
      <c r="L10" s="108" t="s">
        <v>2504</v>
      </c>
      <c r="M10" s="107" t="s">
        <v>2473</v>
      </c>
      <c r="N10" s="106" t="s">
        <v>2505</v>
      </c>
      <c r="O10" s="104" t="s">
        <v>2483</v>
      </c>
      <c r="P10" s="104"/>
      <c r="Q10" s="107" t="s">
        <v>2228</v>
      </c>
    </row>
    <row r="11" spans="1:17" ht="17.399999999999999" x14ac:dyDescent="0.3">
      <c r="A11" s="85" t="s">
        <v>2500</v>
      </c>
      <c r="B11" s="114">
        <v>335768361</v>
      </c>
      <c r="C11" s="105">
        <v>44215.864930555559</v>
      </c>
      <c r="D11" s="104" t="s">
        <v>2477</v>
      </c>
      <c r="E11" s="100">
        <v>673</v>
      </c>
      <c r="F11" s="85" t="str">
        <f>VLOOKUP(E11,VIP!$A$2:$O11430,2,0)</f>
        <v>DRBR673</v>
      </c>
      <c r="G11" s="99" t="str">
        <f>VLOOKUP(E11,'LISTADO ATM'!$A$2:$B$894,2,0)</f>
        <v>ATM Clínica Dr. Cruz Jiminián</v>
      </c>
      <c r="H11" s="99" t="str">
        <f>VLOOKUP(E11,VIP!$A$2:$O16351,7,FALSE)</f>
        <v>Si</v>
      </c>
      <c r="I11" s="99" t="str">
        <f>VLOOKUP(E11,VIP!$A$2:$O8316,8,FALSE)</f>
        <v>Si</v>
      </c>
      <c r="J11" s="99" t="str">
        <f>VLOOKUP(E11,VIP!$A$2:$O8266,8,FALSE)</f>
        <v>Si</v>
      </c>
      <c r="K11" s="99" t="str">
        <f>VLOOKUP(E11,VIP!$A$2:$O11840,6,0)</f>
        <v>NO</v>
      </c>
      <c r="L11" s="108" t="s">
        <v>2466</v>
      </c>
      <c r="M11" s="107" t="s">
        <v>2473</v>
      </c>
      <c r="N11" s="106" t="s">
        <v>2481</v>
      </c>
      <c r="O11" s="104" t="s">
        <v>2482</v>
      </c>
      <c r="P11" s="104"/>
      <c r="Q11" s="107" t="s">
        <v>2466</v>
      </c>
    </row>
    <row r="12" spans="1:17" ht="17.399999999999999" x14ac:dyDescent="0.3">
      <c r="A12" s="85" t="str">
        <f>VLOOKUP(E12,'LISTADO ATM'!$A$2:$C$895,3,0)</f>
        <v>DISTRITO NACIONAL</v>
      </c>
      <c r="B12" s="114">
        <v>335768742</v>
      </c>
      <c r="C12" s="105">
        <v>44216.436053240737</v>
      </c>
      <c r="D12" s="104" t="s">
        <v>2494</v>
      </c>
      <c r="E12" s="100">
        <v>735</v>
      </c>
      <c r="F12" s="85" t="str">
        <f>VLOOKUP(E12,VIP!$A$2:$O11443,2,0)</f>
        <v>DRBR179</v>
      </c>
      <c r="G12" s="99" t="str">
        <f>VLOOKUP(E12,'LISTADO ATM'!$A$2:$B$894,2,0)</f>
        <v xml:space="preserve">ATM Oficina Independencia II  </v>
      </c>
      <c r="H12" s="99" t="str">
        <f>VLOOKUP(E12,VIP!$A$2:$O16364,7,FALSE)</f>
        <v>Si</v>
      </c>
      <c r="I12" s="99" t="str">
        <f>VLOOKUP(E12,VIP!$A$2:$O8329,8,FALSE)</f>
        <v>Si</v>
      </c>
      <c r="J12" s="99" t="str">
        <f>VLOOKUP(E12,VIP!$A$2:$O8279,8,FALSE)</f>
        <v>Si</v>
      </c>
      <c r="K12" s="99" t="str">
        <f>VLOOKUP(E12,VIP!$A$2:$O11853,6,0)</f>
        <v>NO</v>
      </c>
      <c r="L12" s="108" t="s">
        <v>2501</v>
      </c>
      <c r="M12" s="107" t="s">
        <v>2473</v>
      </c>
      <c r="N12" s="106" t="s">
        <v>2481</v>
      </c>
      <c r="O12" s="104" t="s">
        <v>2495</v>
      </c>
      <c r="P12" s="104"/>
      <c r="Q12" s="107" t="s">
        <v>2430</v>
      </c>
    </row>
    <row r="13" spans="1:17" ht="17.399999999999999" x14ac:dyDescent="0.3">
      <c r="A13" s="85" t="str">
        <f>VLOOKUP(E13,'LISTADO ATM'!$A$2:$C$895,3,0)</f>
        <v>DISTRITO NACIONAL</v>
      </c>
      <c r="B13" s="114">
        <v>335768820</v>
      </c>
      <c r="C13" s="105">
        <v>44216.462361111109</v>
      </c>
      <c r="D13" s="104" t="s">
        <v>2189</v>
      </c>
      <c r="E13" s="100">
        <v>169</v>
      </c>
      <c r="F13" s="85" t="str">
        <f>VLOOKUP(E13,VIP!$A$2:$O11499,2,0)</f>
        <v>DRBR169</v>
      </c>
      <c r="G13" s="99" t="str">
        <f>VLOOKUP(E13,'LISTADO ATM'!$A$2:$B$894,2,0)</f>
        <v xml:space="preserve">ATM Oficina Caonabo </v>
      </c>
      <c r="H13" s="99" t="str">
        <f>VLOOKUP(E13,VIP!$A$2:$O16420,7,FALSE)</f>
        <v>Si</v>
      </c>
      <c r="I13" s="99" t="str">
        <f>VLOOKUP(E13,VIP!$A$2:$O8385,8,FALSE)</f>
        <v>Si</v>
      </c>
      <c r="J13" s="99" t="str">
        <f>VLOOKUP(E13,VIP!$A$2:$O8335,8,FALSE)</f>
        <v>Si</v>
      </c>
      <c r="K13" s="99" t="str">
        <f>VLOOKUP(E13,VIP!$A$2:$O11909,6,0)</f>
        <v>NO</v>
      </c>
      <c r="L13" s="108" t="s">
        <v>2504</v>
      </c>
      <c r="M13" s="107" t="s">
        <v>2473</v>
      </c>
      <c r="N13" s="106" t="s">
        <v>2481</v>
      </c>
      <c r="O13" s="104" t="s">
        <v>2483</v>
      </c>
      <c r="P13" s="104"/>
      <c r="Q13" s="107" t="s">
        <v>2228</v>
      </c>
    </row>
    <row r="14" spans="1:17" ht="17.399999999999999" x14ac:dyDescent="0.3">
      <c r="A14" s="85" t="str">
        <f>VLOOKUP(E14,'LISTADO ATM'!$A$2:$C$895,3,0)</f>
        <v>DISTRITO NACIONAL</v>
      </c>
      <c r="B14" s="114">
        <v>335768832</v>
      </c>
      <c r="C14" s="105">
        <v>44216.466134259259</v>
      </c>
      <c r="D14" s="104" t="s">
        <v>2189</v>
      </c>
      <c r="E14" s="100">
        <v>722</v>
      </c>
      <c r="F14" s="85" t="str">
        <f>VLOOKUP(E14,VIP!$A$2:$O11498,2,0)</f>
        <v>DRBR393</v>
      </c>
      <c r="G14" s="99" t="str">
        <f>VLOOKUP(E14,'LISTADO ATM'!$A$2:$B$894,2,0)</f>
        <v xml:space="preserve">ATM Oficina Charles de Gaulle III </v>
      </c>
      <c r="H14" s="99" t="str">
        <f>VLOOKUP(E14,VIP!$A$2:$O16419,7,FALSE)</f>
        <v>Si</v>
      </c>
      <c r="I14" s="99" t="str">
        <f>VLOOKUP(E14,VIP!$A$2:$O8384,8,FALSE)</f>
        <v>Si</v>
      </c>
      <c r="J14" s="99" t="str">
        <f>VLOOKUP(E14,VIP!$A$2:$O8334,8,FALSE)</f>
        <v>Si</v>
      </c>
      <c r="K14" s="99" t="str">
        <f>VLOOKUP(E14,VIP!$A$2:$O11908,6,0)</f>
        <v>SI</v>
      </c>
      <c r="L14" s="108" t="s">
        <v>2496</v>
      </c>
      <c r="M14" s="107" t="s">
        <v>2473</v>
      </c>
      <c r="N14" s="106" t="s">
        <v>2481</v>
      </c>
      <c r="O14" s="104" t="s">
        <v>2483</v>
      </c>
      <c r="P14" s="104"/>
      <c r="Q14" s="107" t="s">
        <v>2496</v>
      </c>
    </row>
    <row r="15" spans="1:17" ht="17.399999999999999" x14ac:dyDescent="0.3">
      <c r="A15" s="85" t="str">
        <f>VLOOKUP(E15,'LISTADO ATM'!$A$2:$C$895,3,0)</f>
        <v>DISTRITO NACIONAL</v>
      </c>
      <c r="B15" s="114">
        <v>335768978</v>
      </c>
      <c r="C15" s="105">
        <v>44216.522858796299</v>
      </c>
      <c r="D15" s="104" t="s">
        <v>2189</v>
      </c>
      <c r="E15" s="100">
        <v>908</v>
      </c>
      <c r="F15" s="85" t="str">
        <f>VLOOKUP(E15,VIP!$A$2:$O11488,2,0)</f>
        <v>DRBR16D</v>
      </c>
      <c r="G15" s="99" t="str">
        <f>VLOOKUP(E15,'LISTADO ATM'!$A$2:$B$894,2,0)</f>
        <v xml:space="preserve">ATM Oficina Plaza Botánika </v>
      </c>
      <c r="H15" s="99" t="str">
        <f>VLOOKUP(E15,VIP!$A$2:$O16409,7,FALSE)</f>
        <v>Si</v>
      </c>
      <c r="I15" s="99" t="str">
        <f>VLOOKUP(E15,VIP!$A$2:$O8374,8,FALSE)</f>
        <v>Si</v>
      </c>
      <c r="J15" s="99" t="str">
        <f>VLOOKUP(E15,VIP!$A$2:$O8324,8,FALSE)</f>
        <v>Si</v>
      </c>
      <c r="K15" s="99" t="str">
        <f>VLOOKUP(E15,VIP!$A$2:$O11898,6,0)</f>
        <v>NO</v>
      </c>
      <c r="L15" s="108" t="s">
        <v>2504</v>
      </c>
      <c r="M15" s="107" t="s">
        <v>2473</v>
      </c>
      <c r="N15" s="106" t="s">
        <v>2481</v>
      </c>
      <c r="O15" s="104" t="s">
        <v>2483</v>
      </c>
      <c r="P15" s="104"/>
      <c r="Q15" s="107" t="s">
        <v>2228</v>
      </c>
    </row>
    <row r="16" spans="1:17" ht="17.399999999999999" x14ac:dyDescent="0.3">
      <c r="A16" s="85" t="str">
        <f>VLOOKUP(E16,'LISTADO ATM'!$A$2:$C$895,3,0)</f>
        <v>DISTRITO NACIONAL</v>
      </c>
      <c r="B16" s="114">
        <v>335768988</v>
      </c>
      <c r="C16" s="105">
        <v>44216.52752314815</v>
      </c>
      <c r="D16" s="104" t="s">
        <v>2189</v>
      </c>
      <c r="E16" s="100">
        <v>536</v>
      </c>
      <c r="F16" s="85" t="str">
        <f>VLOOKUP(E16,VIP!$A$2:$O11485,2,0)</f>
        <v>DRBR509</v>
      </c>
      <c r="G16" s="99" t="str">
        <f>VLOOKUP(E16,'LISTADO ATM'!$A$2:$B$894,2,0)</f>
        <v xml:space="preserve">ATM Super Lama San Isidro </v>
      </c>
      <c r="H16" s="99" t="str">
        <f>VLOOKUP(E16,VIP!$A$2:$O16406,7,FALSE)</f>
        <v>Si</v>
      </c>
      <c r="I16" s="99" t="str">
        <f>VLOOKUP(E16,VIP!$A$2:$O8371,8,FALSE)</f>
        <v>Si</v>
      </c>
      <c r="J16" s="99" t="str">
        <f>VLOOKUP(E16,VIP!$A$2:$O8321,8,FALSE)</f>
        <v>Si</v>
      </c>
      <c r="K16" s="99" t="str">
        <f>VLOOKUP(E16,VIP!$A$2:$O11895,6,0)</f>
        <v>NO</v>
      </c>
      <c r="L16" s="108" t="s">
        <v>2496</v>
      </c>
      <c r="M16" s="107" t="s">
        <v>2473</v>
      </c>
      <c r="N16" s="106" t="s">
        <v>2481</v>
      </c>
      <c r="O16" s="104" t="s">
        <v>2483</v>
      </c>
      <c r="P16" s="104"/>
      <c r="Q16" s="107" t="s">
        <v>2496</v>
      </c>
    </row>
    <row r="17" spans="1:17" ht="17.399999999999999" x14ac:dyDescent="0.3">
      <c r="A17" s="85" t="str">
        <f>VLOOKUP(E17,'LISTADO ATM'!$A$2:$C$895,3,0)</f>
        <v>DISTRITO NACIONAL</v>
      </c>
      <c r="B17" s="114">
        <v>335769023</v>
      </c>
      <c r="C17" s="105">
        <v>44216.534328703703</v>
      </c>
      <c r="D17" s="104" t="s">
        <v>2189</v>
      </c>
      <c r="E17" s="100">
        <v>321</v>
      </c>
      <c r="F17" s="85" t="str">
        <f>VLOOKUP(E17,VIP!$A$2:$O11483,2,0)</f>
        <v>DRBR321</v>
      </c>
      <c r="G17" s="99" t="str">
        <f>VLOOKUP(E17,'LISTADO ATM'!$A$2:$B$894,2,0)</f>
        <v xml:space="preserve">ATM Oficina Jiménez Moya I </v>
      </c>
      <c r="H17" s="99" t="str">
        <f>VLOOKUP(E17,VIP!$A$2:$O16404,7,FALSE)</f>
        <v>Si</v>
      </c>
      <c r="I17" s="99" t="str">
        <f>VLOOKUP(E17,VIP!$A$2:$O8369,8,FALSE)</f>
        <v>Si</v>
      </c>
      <c r="J17" s="99" t="str">
        <f>VLOOKUP(E17,VIP!$A$2:$O8319,8,FALSE)</f>
        <v>Si</v>
      </c>
      <c r="K17" s="99" t="str">
        <f>VLOOKUP(E17,VIP!$A$2:$O11893,6,0)</f>
        <v>NO</v>
      </c>
      <c r="L17" s="108" t="s">
        <v>2504</v>
      </c>
      <c r="M17" s="107" t="s">
        <v>2473</v>
      </c>
      <c r="N17" s="106" t="s">
        <v>2481</v>
      </c>
      <c r="O17" s="104" t="s">
        <v>2483</v>
      </c>
      <c r="P17" s="104"/>
      <c r="Q17" s="107" t="s">
        <v>2228</v>
      </c>
    </row>
    <row r="18" spans="1:17" ht="17.399999999999999" x14ac:dyDescent="0.3">
      <c r="A18" s="85" t="str">
        <f>VLOOKUP(E18,'LISTADO ATM'!$A$2:$C$895,3,0)</f>
        <v>DISTRITO NACIONAL</v>
      </c>
      <c r="B18" s="114">
        <v>335769035</v>
      </c>
      <c r="C18" s="105">
        <v>44216.546666666669</v>
      </c>
      <c r="D18" s="104" t="s">
        <v>2189</v>
      </c>
      <c r="E18" s="100">
        <v>420</v>
      </c>
      <c r="F18" s="85" t="str">
        <f>VLOOKUP(E18,VIP!$A$2:$O11482,2,0)</f>
        <v>DRBR420</v>
      </c>
      <c r="G18" s="99" t="str">
        <f>VLOOKUP(E18,'LISTADO ATM'!$A$2:$B$894,2,0)</f>
        <v xml:space="preserve">ATM DGII Av. Lincoln </v>
      </c>
      <c r="H18" s="99" t="str">
        <f>VLOOKUP(E18,VIP!$A$2:$O16403,7,FALSE)</f>
        <v>Si</v>
      </c>
      <c r="I18" s="99" t="str">
        <f>VLOOKUP(E18,VIP!$A$2:$O8368,8,FALSE)</f>
        <v>Si</v>
      </c>
      <c r="J18" s="99" t="str">
        <f>VLOOKUP(E18,VIP!$A$2:$O8318,8,FALSE)</f>
        <v>Si</v>
      </c>
      <c r="K18" s="99" t="str">
        <f>VLOOKUP(E18,VIP!$A$2:$O11892,6,0)</f>
        <v>NO</v>
      </c>
      <c r="L18" s="108" t="s">
        <v>2463</v>
      </c>
      <c r="M18" s="107" t="s">
        <v>2473</v>
      </c>
      <c r="N18" s="106" t="s">
        <v>2481</v>
      </c>
      <c r="O18" s="104" t="s">
        <v>2483</v>
      </c>
      <c r="P18" s="104"/>
      <c r="Q18" s="107" t="s">
        <v>2463</v>
      </c>
    </row>
    <row r="19" spans="1:17" ht="17.399999999999999" x14ac:dyDescent="0.3">
      <c r="A19" s="85" t="str">
        <f>VLOOKUP(E19,'LISTADO ATM'!$A$2:$C$895,3,0)</f>
        <v>DISTRITO NACIONAL</v>
      </c>
      <c r="B19" s="114">
        <v>335769061</v>
      </c>
      <c r="C19" s="105">
        <v>44216.556747685187</v>
      </c>
      <c r="D19" s="104" t="s">
        <v>2189</v>
      </c>
      <c r="E19" s="100">
        <v>152</v>
      </c>
      <c r="F19" s="85" t="str">
        <f>VLOOKUP(E19,VIP!$A$2:$O11480,2,0)</f>
        <v>DRBR152</v>
      </c>
      <c r="G19" s="99" t="str">
        <f>VLOOKUP(E19,'LISTADO ATM'!$A$2:$B$894,2,0)</f>
        <v xml:space="preserve">ATM Kiosco Megacentro II </v>
      </c>
      <c r="H19" s="99" t="str">
        <f>VLOOKUP(E19,VIP!$A$2:$O16401,7,FALSE)</f>
        <v>Si</v>
      </c>
      <c r="I19" s="99" t="str">
        <f>VLOOKUP(E19,VIP!$A$2:$O8366,8,FALSE)</f>
        <v>Si</v>
      </c>
      <c r="J19" s="99" t="str">
        <f>VLOOKUP(E19,VIP!$A$2:$O8316,8,FALSE)</f>
        <v>Si</v>
      </c>
      <c r="K19" s="99" t="str">
        <f>VLOOKUP(E19,VIP!$A$2:$O11890,6,0)</f>
        <v>NO</v>
      </c>
      <c r="L19" s="108" t="s">
        <v>2463</v>
      </c>
      <c r="M19" s="107" t="s">
        <v>2473</v>
      </c>
      <c r="N19" s="106" t="s">
        <v>2481</v>
      </c>
      <c r="O19" s="104" t="s">
        <v>2483</v>
      </c>
      <c r="P19" s="104"/>
      <c r="Q19" s="107" t="s">
        <v>2463</v>
      </c>
    </row>
    <row r="20" spans="1:17" ht="17.399999999999999" x14ac:dyDescent="0.3">
      <c r="A20" s="85" t="str">
        <f>VLOOKUP(E20,'LISTADO ATM'!$A$2:$C$895,3,0)</f>
        <v>NORTE</v>
      </c>
      <c r="B20" s="114">
        <v>335769104</v>
      </c>
      <c r="C20" s="105">
        <v>44216.567858796298</v>
      </c>
      <c r="D20" s="104" t="s">
        <v>2190</v>
      </c>
      <c r="E20" s="100">
        <v>936</v>
      </c>
      <c r="F20" s="85" t="str">
        <f>VLOOKUP(E20,VIP!$A$2:$O11478,2,0)</f>
        <v>DRBR936</v>
      </c>
      <c r="G20" s="99" t="str">
        <f>VLOOKUP(E20,'LISTADO ATM'!$A$2:$B$894,2,0)</f>
        <v xml:space="preserve">ATM Autobanco Oficina La Vega I </v>
      </c>
      <c r="H20" s="99" t="str">
        <f>VLOOKUP(E20,VIP!$A$2:$O16399,7,FALSE)</f>
        <v>Si</v>
      </c>
      <c r="I20" s="99" t="str">
        <f>VLOOKUP(E20,VIP!$A$2:$O8364,8,FALSE)</f>
        <v>Si</v>
      </c>
      <c r="J20" s="99" t="str">
        <f>VLOOKUP(E20,VIP!$A$2:$O8314,8,FALSE)</f>
        <v>Si</v>
      </c>
      <c r="K20" s="99" t="str">
        <f>VLOOKUP(E20,VIP!$A$2:$O11888,6,0)</f>
        <v>NO</v>
      </c>
      <c r="L20" s="108" t="s">
        <v>2504</v>
      </c>
      <c r="M20" s="107" t="s">
        <v>2473</v>
      </c>
      <c r="N20" s="106" t="s">
        <v>2481</v>
      </c>
      <c r="O20" s="104" t="s">
        <v>2490</v>
      </c>
      <c r="P20" s="104"/>
      <c r="Q20" s="107" t="s">
        <v>2228</v>
      </c>
    </row>
    <row r="21" spans="1:17" ht="17.399999999999999" x14ac:dyDescent="0.3">
      <c r="A21" s="85" t="str">
        <f>VLOOKUP(E21,'LISTADO ATM'!$A$2:$C$895,3,0)</f>
        <v>DISTRITO NACIONAL</v>
      </c>
      <c r="B21" s="114">
        <v>335769126</v>
      </c>
      <c r="C21" s="105">
        <v>44216.591608796298</v>
      </c>
      <c r="D21" s="104" t="s">
        <v>2477</v>
      </c>
      <c r="E21" s="100">
        <v>967</v>
      </c>
      <c r="F21" s="85" t="str">
        <f>VLOOKUP(E21,VIP!$A$2:$O11477,2,0)</f>
        <v>DRBR967</v>
      </c>
      <c r="G21" s="99" t="str">
        <f>VLOOKUP(E21,'LISTADO ATM'!$A$2:$B$894,2,0)</f>
        <v xml:space="preserve">ATM UNP Hiper Olé Autopista Duarte </v>
      </c>
      <c r="H21" s="99" t="str">
        <f>VLOOKUP(E21,VIP!$A$2:$O16398,7,FALSE)</f>
        <v>Si</v>
      </c>
      <c r="I21" s="99" t="str">
        <f>VLOOKUP(E21,VIP!$A$2:$O8363,8,FALSE)</f>
        <v>Si</v>
      </c>
      <c r="J21" s="99" t="str">
        <f>VLOOKUP(E21,VIP!$A$2:$O8313,8,FALSE)</f>
        <v>Si</v>
      </c>
      <c r="K21" s="99" t="str">
        <f>VLOOKUP(E21,VIP!$A$2:$O11887,6,0)</f>
        <v>NO</v>
      </c>
      <c r="L21" s="108" t="s">
        <v>2501</v>
      </c>
      <c r="M21" s="107" t="s">
        <v>2473</v>
      </c>
      <c r="N21" s="106" t="s">
        <v>2481</v>
      </c>
      <c r="O21" s="104" t="s">
        <v>2482</v>
      </c>
      <c r="P21" s="104"/>
      <c r="Q21" s="107" t="s">
        <v>2430</v>
      </c>
    </row>
    <row r="22" spans="1:17" ht="17.399999999999999" x14ac:dyDescent="0.3">
      <c r="A22" s="85" t="str">
        <f>VLOOKUP(E22,'LISTADO ATM'!$A$2:$C$895,3,0)</f>
        <v>DISTRITO NACIONAL</v>
      </c>
      <c r="B22" s="114">
        <v>335769134</v>
      </c>
      <c r="C22" s="105">
        <v>44216.59642361111</v>
      </c>
      <c r="D22" s="104" t="s">
        <v>2477</v>
      </c>
      <c r="E22" s="100">
        <v>812</v>
      </c>
      <c r="F22" s="85" t="str">
        <f>VLOOKUP(E22,VIP!$A$2:$O11476,2,0)</f>
        <v>DRBR812</v>
      </c>
      <c r="G22" s="99" t="str">
        <f>VLOOKUP(E22,'LISTADO ATM'!$A$2:$B$894,2,0)</f>
        <v xml:space="preserve">ATM Canasta del Pueblo 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2501</v>
      </c>
      <c r="M22" s="107" t="s">
        <v>2473</v>
      </c>
      <c r="N22" s="106" t="s">
        <v>2481</v>
      </c>
      <c r="O22" s="104" t="s">
        <v>2482</v>
      </c>
      <c r="P22" s="104"/>
      <c r="Q22" s="107" t="s">
        <v>2430</v>
      </c>
    </row>
    <row r="23" spans="1:17" ht="17.399999999999999" x14ac:dyDescent="0.3">
      <c r="A23" s="85" t="str">
        <f>VLOOKUP(E23,'LISTADO ATM'!$A$2:$C$895,3,0)</f>
        <v>DISTRITO NACIONAL</v>
      </c>
      <c r="B23" s="114">
        <v>335769143</v>
      </c>
      <c r="C23" s="105">
        <v>44216.599305555559</v>
      </c>
      <c r="D23" s="104" t="s">
        <v>2189</v>
      </c>
      <c r="E23" s="100">
        <v>240</v>
      </c>
      <c r="F23" s="85" t="str">
        <f>VLOOKUP(E23,VIP!$A$2:$O11446,2,0)</f>
        <v>DRBR24D</v>
      </c>
      <c r="G23" s="99" t="str">
        <f>VLOOKUP(E23,'LISTADO ATM'!$A$2:$B$894,2,0)</f>
        <v xml:space="preserve">ATM Oficina Carrefour I </v>
      </c>
      <c r="H23" s="99" t="str">
        <f>VLOOKUP(E23,VIP!$A$2:$O16367,7,FALSE)</f>
        <v>Si</v>
      </c>
      <c r="I23" s="99" t="str">
        <f>VLOOKUP(E23,VIP!$A$2:$O8332,8,FALSE)</f>
        <v>Si</v>
      </c>
      <c r="J23" s="99" t="str">
        <f>VLOOKUP(E23,VIP!$A$2:$O8282,8,FALSE)</f>
        <v>Si</v>
      </c>
      <c r="K23" s="99" t="str">
        <f>VLOOKUP(E23,VIP!$A$2:$O11856,6,0)</f>
        <v>SI</v>
      </c>
      <c r="L23" s="108" t="s">
        <v>2504</v>
      </c>
      <c r="M23" s="107" t="s">
        <v>2473</v>
      </c>
      <c r="N23" s="106" t="s">
        <v>2481</v>
      </c>
      <c r="O23" s="104" t="s">
        <v>2483</v>
      </c>
      <c r="P23" s="104"/>
      <c r="Q23" s="107" t="s">
        <v>2504</v>
      </c>
    </row>
    <row r="24" spans="1:17" ht="17.399999999999999" x14ac:dyDescent="0.3">
      <c r="A24" s="85" t="str">
        <f>VLOOKUP(E24,'LISTADO ATM'!$A$2:$C$895,3,0)</f>
        <v>DISTRITO NACIONAL</v>
      </c>
      <c r="B24" s="114">
        <v>335769149</v>
      </c>
      <c r="C24" s="105">
        <v>44216.600729166668</v>
      </c>
      <c r="D24" s="104" t="s">
        <v>2477</v>
      </c>
      <c r="E24" s="100">
        <v>955</v>
      </c>
      <c r="F24" s="85" t="str">
        <f>VLOOKUP(E24,VIP!$A$2:$O11473,2,0)</f>
        <v>DRBR955</v>
      </c>
      <c r="G24" s="99" t="str">
        <f>VLOOKUP(E24,'LISTADO ATM'!$A$2:$B$894,2,0)</f>
        <v xml:space="preserve">ATM Oficina Americana Independencia II </v>
      </c>
      <c r="H24" s="99" t="str">
        <f>VLOOKUP(E24,VIP!$A$2:$O16394,7,FALSE)</f>
        <v>Si</v>
      </c>
      <c r="I24" s="99" t="str">
        <f>VLOOKUP(E24,VIP!$A$2:$O8359,8,FALSE)</f>
        <v>Si</v>
      </c>
      <c r="J24" s="99" t="str">
        <f>VLOOKUP(E24,VIP!$A$2:$O8309,8,FALSE)</f>
        <v>Si</v>
      </c>
      <c r="K24" s="99" t="str">
        <f>VLOOKUP(E24,VIP!$A$2:$O11883,6,0)</f>
        <v>NO</v>
      </c>
      <c r="L24" s="108" t="s">
        <v>2501</v>
      </c>
      <c r="M24" s="107" t="s">
        <v>2473</v>
      </c>
      <c r="N24" s="106" t="s">
        <v>2481</v>
      </c>
      <c r="O24" s="104" t="s">
        <v>2482</v>
      </c>
      <c r="P24" s="104"/>
      <c r="Q24" s="107" t="s">
        <v>2430</v>
      </c>
    </row>
    <row r="25" spans="1:17" ht="17.399999999999999" x14ac:dyDescent="0.3">
      <c r="A25" s="85" t="str">
        <f>VLOOKUP(E25,'LISTADO ATM'!$A$2:$C$895,3,0)</f>
        <v>DISTRITO NACIONAL</v>
      </c>
      <c r="B25" s="114">
        <v>335769182</v>
      </c>
      <c r="C25" s="105">
        <v>44216.613622685189</v>
      </c>
      <c r="D25" s="104" t="s">
        <v>2189</v>
      </c>
      <c r="E25" s="100">
        <v>36</v>
      </c>
      <c r="F25" s="85" t="str">
        <f>VLOOKUP(E25,VIP!$A$2:$O11481,2,0)</f>
        <v>DRBR036</v>
      </c>
      <c r="G25" s="99" t="str">
        <f>VLOOKUP(E25,'LISTADO ATM'!$A$2:$B$894,2,0)</f>
        <v xml:space="preserve">ATM Banco Central </v>
      </c>
      <c r="H25" s="99" t="str">
        <f>VLOOKUP(E25,VIP!$A$2:$O16402,7,FALSE)</f>
        <v>Si</v>
      </c>
      <c r="I25" s="99" t="str">
        <f>VLOOKUP(E25,VIP!$A$2:$O8367,8,FALSE)</f>
        <v>Si</v>
      </c>
      <c r="J25" s="99" t="str">
        <f>VLOOKUP(E25,VIP!$A$2:$O8317,8,FALSE)</f>
        <v>Si</v>
      </c>
      <c r="K25" s="99" t="str">
        <f>VLOOKUP(E25,VIP!$A$2:$O11891,6,0)</f>
        <v>SI</v>
      </c>
      <c r="L25" s="108" t="s">
        <v>2463</v>
      </c>
      <c r="M25" s="107" t="s">
        <v>2473</v>
      </c>
      <c r="N25" s="106" t="s">
        <v>2481</v>
      </c>
      <c r="O25" s="104" t="s">
        <v>2483</v>
      </c>
      <c r="P25" s="108"/>
      <c r="Q25" s="107" t="s">
        <v>2463</v>
      </c>
    </row>
    <row r="26" spans="1:17" ht="17.399999999999999" x14ac:dyDescent="0.3">
      <c r="A26" s="85" t="str">
        <f>VLOOKUP(E26,'LISTADO ATM'!$A$2:$C$895,3,0)</f>
        <v>DISTRITO NACIONAL</v>
      </c>
      <c r="B26" s="114">
        <v>335769233</v>
      </c>
      <c r="C26" s="105">
        <v>44216.641655092593</v>
      </c>
      <c r="D26" s="104" t="s">
        <v>2477</v>
      </c>
      <c r="E26" s="100">
        <v>578</v>
      </c>
      <c r="F26" s="85" t="str">
        <f>VLOOKUP(E26,VIP!$A$2:$O11480,2,0)</f>
        <v>DRBR324</v>
      </c>
      <c r="G26" s="99" t="str">
        <f>VLOOKUP(E26,'LISTADO ATM'!$A$2:$B$894,2,0)</f>
        <v xml:space="preserve">ATM Procuraduría General de la República </v>
      </c>
      <c r="H26" s="99" t="str">
        <f>VLOOKUP(E26,VIP!$A$2:$O16401,7,FALSE)</f>
        <v>Si</v>
      </c>
      <c r="I26" s="99" t="str">
        <f>VLOOKUP(E26,VIP!$A$2:$O8366,8,FALSE)</f>
        <v>No</v>
      </c>
      <c r="J26" s="99" t="str">
        <f>VLOOKUP(E26,VIP!$A$2:$O8316,8,FALSE)</f>
        <v>No</v>
      </c>
      <c r="K26" s="99" t="str">
        <f>VLOOKUP(E26,VIP!$A$2:$O11890,6,0)</f>
        <v>NO</v>
      </c>
      <c r="L26" s="108" t="s">
        <v>2501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7.399999999999999" x14ac:dyDescent="0.3">
      <c r="A27" s="85" t="str">
        <f>VLOOKUP(E27,'LISTADO ATM'!$A$2:$C$895,3,0)</f>
        <v>DISTRITO NACIONAL</v>
      </c>
      <c r="B27" s="114">
        <v>335769244</v>
      </c>
      <c r="C27" s="105">
        <v>44216.644282407404</v>
      </c>
      <c r="D27" s="104" t="s">
        <v>2189</v>
      </c>
      <c r="E27" s="100">
        <v>32</v>
      </c>
      <c r="F27" s="85" t="str">
        <f>VLOOKUP(E27,VIP!$A$2:$O11479,2,0)</f>
        <v>DRBR032</v>
      </c>
      <c r="G27" s="99" t="str">
        <f>VLOOKUP(E27,'LISTADO ATM'!$A$2:$B$894,2,0)</f>
        <v xml:space="preserve">ATM Oficina San Martín II </v>
      </c>
      <c r="H27" s="99" t="str">
        <f>VLOOKUP(E27,VIP!$A$2:$O16400,7,FALSE)</f>
        <v>Si</v>
      </c>
      <c r="I27" s="99" t="str">
        <f>VLOOKUP(E27,VIP!$A$2:$O8365,8,FALSE)</f>
        <v>Si</v>
      </c>
      <c r="J27" s="99" t="str">
        <f>VLOOKUP(E27,VIP!$A$2:$O8315,8,FALSE)</f>
        <v>Si</v>
      </c>
      <c r="K27" s="99" t="str">
        <f>VLOOKUP(E27,VIP!$A$2:$O11889,6,0)</f>
        <v>NO</v>
      </c>
      <c r="L27" s="108" t="s">
        <v>2504</v>
      </c>
      <c r="M27" s="107" t="s">
        <v>2473</v>
      </c>
      <c r="N27" s="106" t="s">
        <v>2481</v>
      </c>
      <c r="O27" s="104" t="s">
        <v>2483</v>
      </c>
      <c r="P27" s="108"/>
      <c r="Q27" s="107" t="s">
        <v>2228</v>
      </c>
    </row>
    <row r="28" spans="1:17" ht="17.399999999999999" x14ac:dyDescent="0.3">
      <c r="A28" s="85" t="str">
        <f>VLOOKUP(E28,'LISTADO ATM'!$A$2:$C$895,3,0)</f>
        <v>ESTE</v>
      </c>
      <c r="B28" s="114">
        <v>335769248</v>
      </c>
      <c r="C28" s="105">
        <v>44216.644803240742</v>
      </c>
      <c r="D28" s="104" t="s">
        <v>2189</v>
      </c>
      <c r="E28" s="100">
        <v>68</v>
      </c>
      <c r="F28" s="85" t="str">
        <f>VLOOKUP(E28,VIP!$A$2:$O11478,2,0)</f>
        <v>DRBR068</v>
      </c>
      <c r="G28" s="99" t="str">
        <f>VLOOKUP(E28,'LISTADO ATM'!$A$2:$B$894,2,0)</f>
        <v xml:space="preserve">ATM Hotel Nickelodeon (Punta Cana) </v>
      </c>
      <c r="H28" s="99" t="str">
        <f>VLOOKUP(E28,VIP!$A$2:$O16399,7,FALSE)</f>
        <v>Si</v>
      </c>
      <c r="I28" s="99" t="str">
        <f>VLOOKUP(E28,VIP!$A$2:$O8364,8,FALSE)</f>
        <v>Si</v>
      </c>
      <c r="J28" s="99" t="str">
        <f>VLOOKUP(E28,VIP!$A$2:$O8314,8,FALSE)</f>
        <v>Si</v>
      </c>
      <c r="K28" s="99" t="str">
        <f>VLOOKUP(E28,VIP!$A$2:$O11888,6,0)</f>
        <v>NO</v>
      </c>
      <c r="L28" s="108" t="s">
        <v>2504</v>
      </c>
      <c r="M28" s="107" t="s">
        <v>2473</v>
      </c>
      <c r="N28" s="106" t="s">
        <v>2481</v>
      </c>
      <c r="O28" s="104" t="s">
        <v>2483</v>
      </c>
      <c r="P28" s="108"/>
      <c r="Q28" s="107" t="s">
        <v>2228</v>
      </c>
    </row>
    <row r="29" spans="1:17" ht="17.399999999999999" x14ac:dyDescent="0.3">
      <c r="A29" s="85" t="str">
        <f>VLOOKUP(E29,'LISTADO ATM'!$A$2:$C$895,3,0)</f>
        <v>DISTRITO NACIONAL</v>
      </c>
      <c r="B29" s="114">
        <v>335769251</v>
      </c>
      <c r="C29" s="105">
        <v>44216.645590277774</v>
      </c>
      <c r="D29" s="104" t="s">
        <v>2477</v>
      </c>
      <c r="E29" s="100">
        <v>26</v>
      </c>
      <c r="F29" s="85" t="str">
        <f>VLOOKUP(E29,VIP!$A$2:$O11477,2,0)</f>
        <v>DRBR221</v>
      </c>
      <c r="G29" s="99" t="str">
        <f>VLOOKUP(E29,'LISTADO ATM'!$A$2:$B$894,2,0)</f>
        <v>ATM S/M Jumbo San Isidro</v>
      </c>
      <c r="H29" s="99" t="str">
        <f>VLOOKUP(E29,VIP!$A$2:$O16398,7,FALSE)</f>
        <v>Si</v>
      </c>
      <c r="I29" s="99" t="str">
        <f>VLOOKUP(E29,VIP!$A$2:$O8363,8,FALSE)</f>
        <v>Si</v>
      </c>
      <c r="J29" s="99" t="str">
        <f>VLOOKUP(E29,VIP!$A$2:$O8313,8,FALSE)</f>
        <v>Si</v>
      </c>
      <c r="K29" s="99" t="str">
        <f>VLOOKUP(E29,VIP!$A$2:$O11887,6,0)</f>
        <v>NO</v>
      </c>
      <c r="L29" s="108" t="s">
        <v>2501</v>
      </c>
      <c r="M29" s="107" t="s">
        <v>2473</v>
      </c>
      <c r="N29" s="106" t="s">
        <v>2481</v>
      </c>
      <c r="O29" s="104" t="s">
        <v>2482</v>
      </c>
      <c r="P29" s="108"/>
      <c r="Q29" s="107" t="s">
        <v>2430</v>
      </c>
    </row>
    <row r="30" spans="1:17" ht="17.399999999999999" x14ac:dyDescent="0.3">
      <c r="A30" s="85" t="str">
        <f>VLOOKUP(E30,'LISTADO ATM'!$A$2:$C$895,3,0)</f>
        <v>DISTRITO NACIONAL</v>
      </c>
      <c r="B30" s="114">
        <v>335769264</v>
      </c>
      <c r="C30" s="105">
        <v>44216.648055555554</v>
      </c>
      <c r="D30" s="104" t="s">
        <v>2189</v>
      </c>
      <c r="E30" s="100">
        <v>541</v>
      </c>
      <c r="F30" s="85" t="str">
        <f>VLOOKUP(E30,VIP!$A$2:$O11476,2,0)</f>
        <v>DRBR541</v>
      </c>
      <c r="G30" s="99" t="str">
        <f>VLOOKUP(E30,'LISTADO ATM'!$A$2:$B$894,2,0)</f>
        <v xml:space="preserve">ATM Oficina Sambil II </v>
      </c>
      <c r="H30" s="99" t="str">
        <f>VLOOKUP(E30,VIP!$A$2:$O16397,7,FALSE)</f>
        <v>Si</v>
      </c>
      <c r="I30" s="99" t="str">
        <f>VLOOKUP(E30,VIP!$A$2:$O8362,8,FALSE)</f>
        <v>Si</v>
      </c>
      <c r="J30" s="99" t="str">
        <f>VLOOKUP(E30,VIP!$A$2:$O8312,8,FALSE)</f>
        <v>Si</v>
      </c>
      <c r="K30" s="99" t="str">
        <f>VLOOKUP(E30,VIP!$A$2:$O11886,6,0)</f>
        <v>SI</v>
      </c>
      <c r="L30" s="108" t="s">
        <v>2254</v>
      </c>
      <c r="M30" s="107" t="s">
        <v>2473</v>
      </c>
      <c r="N30" s="106" t="s">
        <v>2481</v>
      </c>
      <c r="O30" s="104" t="s">
        <v>2483</v>
      </c>
      <c r="P30" s="108"/>
      <c r="Q30" s="107" t="s">
        <v>2254</v>
      </c>
    </row>
    <row r="31" spans="1:17" ht="17.399999999999999" x14ac:dyDescent="0.3">
      <c r="A31" s="85" t="str">
        <f>VLOOKUP(E31,'LISTADO ATM'!$A$2:$C$895,3,0)</f>
        <v>ESTE</v>
      </c>
      <c r="B31" s="114">
        <v>335769270</v>
      </c>
      <c r="C31" s="105">
        <v>44216.649224537039</v>
      </c>
      <c r="D31" s="104" t="s">
        <v>2189</v>
      </c>
      <c r="E31" s="100">
        <v>429</v>
      </c>
      <c r="F31" s="85" t="str">
        <f>VLOOKUP(E31,VIP!$A$2:$O11474,2,0)</f>
        <v>DRBR429</v>
      </c>
      <c r="G31" s="99" t="str">
        <f>VLOOKUP(E31,'LISTADO ATM'!$A$2:$B$894,2,0)</f>
        <v xml:space="preserve">ATM Oficina Jumbo La Romana </v>
      </c>
      <c r="H31" s="99" t="str">
        <f>VLOOKUP(E31,VIP!$A$2:$O16395,7,FALSE)</f>
        <v>Si</v>
      </c>
      <c r="I31" s="99" t="str">
        <f>VLOOKUP(E31,VIP!$A$2:$O8360,8,FALSE)</f>
        <v>Si</v>
      </c>
      <c r="J31" s="99" t="str">
        <f>VLOOKUP(E31,VIP!$A$2:$O8310,8,FALSE)</f>
        <v>Si</v>
      </c>
      <c r="K31" s="99" t="str">
        <f>VLOOKUP(E31,VIP!$A$2:$O11884,6,0)</f>
        <v>NO</v>
      </c>
      <c r="L31" s="108" t="s">
        <v>2463</v>
      </c>
      <c r="M31" s="107" t="s">
        <v>2473</v>
      </c>
      <c r="N31" s="106" t="s">
        <v>2481</v>
      </c>
      <c r="O31" s="104" t="s">
        <v>2483</v>
      </c>
      <c r="P31" s="108"/>
      <c r="Q31" s="107" t="s">
        <v>2463</v>
      </c>
    </row>
    <row r="32" spans="1:17" ht="17.399999999999999" x14ac:dyDescent="0.3">
      <c r="A32" s="85" t="str">
        <f>VLOOKUP(E32,'LISTADO ATM'!$A$2:$C$895,3,0)</f>
        <v>DISTRITO NACIONAL</v>
      </c>
      <c r="B32" s="114">
        <v>335769350</v>
      </c>
      <c r="C32" s="105">
        <v>44216.687615740739</v>
      </c>
      <c r="D32" s="104" t="s">
        <v>2494</v>
      </c>
      <c r="E32" s="100">
        <v>743</v>
      </c>
      <c r="F32" s="85" t="str">
        <f>VLOOKUP(E32,VIP!$A$2:$O11478,2,0)</f>
        <v>DRBR287</v>
      </c>
      <c r="G32" s="99" t="str">
        <f>VLOOKUP(E32,'LISTADO ATM'!$A$2:$B$894,2,0)</f>
        <v xml:space="preserve">ATM Oficina Los Frailes </v>
      </c>
      <c r="H32" s="99" t="str">
        <f>VLOOKUP(E32,VIP!$A$2:$O16399,7,FALSE)</f>
        <v>Si</v>
      </c>
      <c r="I32" s="99" t="str">
        <f>VLOOKUP(E32,VIP!$A$2:$O8364,8,FALSE)</f>
        <v>Si</v>
      </c>
      <c r="J32" s="99" t="str">
        <f>VLOOKUP(E32,VIP!$A$2:$O8314,8,FALSE)</f>
        <v>Si</v>
      </c>
      <c r="K32" s="99" t="str">
        <f>VLOOKUP(E32,VIP!$A$2:$O11888,6,0)</f>
        <v>SI</v>
      </c>
      <c r="L32" s="108" t="s">
        <v>2501</v>
      </c>
      <c r="M32" s="107" t="s">
        <v>2473</v>
      </c>
      <c r="N32" s="106" t="s">
        <v>2481</v>
      </c>
      <c r="O32" s="104" t="s">
        <v>2495</v>
      </c>
      <c r="P32" s="108"/>
      <c r="Q32" s="107" t="s">
        <v>2430</v>
      </c>
    </row>
    <row r="33" spans="1:17" ht="17.399999999999999" x14ac:dyDescent="0.3">
      <c r="A33" s="85" t="str">
        <f>VLOOKUP(E33,'LISTADO ATM'!$A$2:$C$895,3,0)</f>
        <v>DISTRITO NACIONAL</v>
      </c>
      <c r="B33" s="114">
        <v>335769361</v>
      </c>
      <c r="C33" s="105">
        <v>44216.693923611114</v>
      </c>
      <c r="D33" s="104" t="s">
        <v>2477</v>
      </c>
      <c r="E33" s="100">
        <v>908</v>
      </c>
      <c r="F33" s="85" t="str">
        <f>VLOOKUP(E33,VIP!$A$2:$O11477,2,0)</f>
        <v>DRBR16D</v>
      </c>
      <c r="G33" s="99" t="str">
        <f>VLOOKUP(E33,'LISTADO ATM'!$A$2:$B$894,2,0)</f>
        <v xml:space="preserve">ATM Oficina Plaza Botánika </v>
      </c>
      <c r="H33" s="99" t="str">
        <f>VLOOKUP(E33,VIP!$A$2:$O16398,7,FALSE)</f>
        <v>Si</v>
      </c>
      <c r="I33" s="99" t="str">
        <f>VLOOKUP(E33,VIP!$A$2:$O8363,8,FALSE)</f>
        <v>Si</v>
      </c>
      <c r="J33" s="99" t="str">
        <f>VLOOKUP(E33,VIP!$A$2:$O8313,8,FALSE)</f>
        <v>Si</v>
      </c>
      <c r="K33" s="99" t="str">
        <f>VLOOKUP(E33,VIP!$A$2:$O11887,6,0)</f>
        <v>NO</v>
      </c>
      <c r="L33" s="108" t="s">
        <v>2466</v>
      </c>
      <c r="M33" s="107" t="s">
        <v>2473</v>
      </c>
      <c r="N33" s="106" t="s">
        <v>2481</v>
      </c>
      <c r="O33" s="104" t="s">
        <v>2482</v>
      </c>
      <c r="P33" s="108"/>
      <c r="Q33" s="107" t="s">
        <v>2466</v>
      </c>
    </row>
    <row r="34" spans="1:17" ht="17.399999999999999" x14ac:dyDescent="0.3">
      <c r="A34" s="85" t="str">
        <f>VLOOKUP(E34,'LISTADO ATM'!$A$2:$C$895,3,0)</f>
        <v>DISTRITO NACIONAL</v>
      </c>
      <c r="B34" s="114">
        <v>335769364</v>
      </c>
      <c r="C34" s="105">
        <v>44216.695405092592</v>
      </c>
      <c r="D34" s="104" t="s">
        <v>2189</v>
      </c>
      <c r="E34" s="100">
        <v>160</v>
      </c>
      <c r="F34" s="85" t="str">
        <f>VLOOKUP(E34,VIP!$A$2:$O11476,2,0)</f>
        <v>DRBR160</v>
      </c>
      <c r="G34" s="99" t="str">
        <f>VLOOKUP(E34,'LISTADO ATM'!$A$2:$B$894,2,0)</f>
        <v xml:space="preserve">ATM Oficina Herrera </v>
      </c>
      <c r="H34" s="99" t="str">
        <f>VLOOKUP(E34,VIP!$A$2:$O16397,7,FALSE)</f>
        <v>Si</v>
      </c>
      <c r="I34" s="99" t="str">
        <f>VLOOKUP(E34,VIP!$A$2:$O8362,8,FALSE)</f>
        <v>Si</v>
      </c>
      <c r="J34" s="99" t="str">
        <f>VLOOKUP(E34,VIP!$A$2:$O8312,8,FALSE)</f>
        <v>Si</v>
      </c>
      <c r="K34" s="99" t="str">
        <f>VLOOKUP(E34,VIP!$A$2:$O11886,6,0)</f>
        <v>NO</v>
      </c>
      <c r="L34" s="108" t="s">
        <v>2504</v>
      </c>
      <c r="M34" s="107" t="s">
        <v>2473</v>
      </c>
      <c r="N34" s="106" t="s">
        <v>2481</v>
      </c>
      <c r="O34" s="104" t="s">
        <v>2483</v>
      </c>
      <c r="P34" s="108"/>
      <c r="Q34" s="107" t="s">
        <v>2504</v>
      </c>
    </row>
    <row r="35" spans="1:17" ht="17.399999999999999" x14ac:dyDescent="0.3">
      <c r="A35" s="85" t="str">
        <f>VLOOKUP(E35,'LISTADO ATM'!$A$2:$C$895,3,0)</f>
        <v>DISTRITO NACIONAL</v>
      </c>
      <c r="B35" s="114">
        <v>335769375</v>
      </c>
      <c r="C35" s="105">
        <v>44216.698842592596</v>
      </c>
      <c r="D35" s="104" t="s">
        <v>2477</v>
      </c>
      <c r="E35" s="100">
        <v>949</v>
      </c>
      <c r="F35" s="85" t="str">
        <f>VLOOKUP(E35,VIP!$A$2:$O11475,2,0)</f>
        <v>DRBR23D</v>
      </c>
      <c r="G35" s="99" t="str">
        <f>VLOOKUP(E35,'LISTADO ATM'!$A$2:$B$894,2,0)</f>
        <v xml:space="preserve">ATM S/M Bravo San Isidro Coral Mall </v>
      </c>
      <c r="H35" s="99" t="str">
        <f>VLOOKUP(E35,VIP!$A$2:$O16396,7,FALSE)</f>
        <v>Si</v>
      </c>
      <c r="I35" s="99" t="str">
        <f>VLOOKUP(E35,VIP!$A$2:$O8361,8,FALSE)</f>
        <v>No</v>
      </c>
      <c r="J35" s="99" t="str">
        <f>VLOOKUP(E35,VIP!$A$2:$O8311,8,FALSE)</f>
        <v>No</v>
      </c>
      <c r="K35" s="99" t="str">
        <f>VLOOKUP(E35,VIP!$A$2:$O11885,6,0)</f>
        <v>NO</v>
      </c>
      <c r="L35" s="108" t="s">
        <v>2466</v>
      </c>
      <c r="M35" s="107" t="s">
        <v>2473</v>
      </c>
      <c r="N35" s="106" t="s">
        <v>2481</v>
      </c>
      <c r="O35" s="104" t="s">
        <v>2482</v>
      </c>
      <c r="P35" s="108"/>
      <c r="Q35" s="107" t="s">
        <v>2466</v>
      </c>
    </row>
    <row r="36" spans="1:17" ht="17.399999999999999" x14ac:dyDescent="0.3">
      <c r="A36" s="85" t="str">
        <f>VLOOKUP(E36,'LISTADO ATM'!$A$2:$C$895,3,0)</f>
        <v>ESTE</v>
      </c>
      <c r="B36" s="114">
        <v>335769386</v>
      </c>
      <c r="C36" s="105">
        <v>44216.704618055555</v>
      </c>
      <c r="D36" s="104" t="s">
        <v>2477</v>
      </c>
      <c r="E36" s="100">
        <v>843</v>
      </c>
      <c r="F36" s="85" t="str">
        <f>VLOOKUP(E36,VIP!$A$2:$O11474,2,0)</f>
        <v>DRBR843</v>
      </c>
      <c r="G36" s="99" t="str">
        <f>VLOOKUP(E36,'LISTADO ATM'!$A$2:$B$894,2,0)</f>
        <v xml:space="preserve">ATM Oficina Romana Centro </v>
      </c>
      <c r="H36" s="99" t="str">
        <f>VLOOKUP(E36,VIP!$A$2:$O16395,7,FALSE)</f>
        <v>Si</v>
      </c>
      <c r="I36" s="99" t="str">
        <f>VLOOKUP(E36,VIP!$A$2:$O8360,8,FALSE)</f>
        <v>Si</v>
      </c>
      <c r="J36" s="99" t="str">
        <f>VLOOKUP(E36,VIP!$A$2:$O8310,8,FALSE)</f>
        <v>Si</v>
      </c>
      <c r="K36" s="99" t="str">
        <f>VLOOKUP(E36,VIP!$A$2:$O11884,6,0)</f>
        <v>NO</v>
      </c>
      <c r="L36" s="108" t="s">
        <v>2466</v>
      </c>
      <c r="M36" s="107" t="s">
        <v>2473</v>
      </c>
      <c r="N36" s="106" t="s">
        <v>2481</v>
      </c>
      <c r="O36" s="104" t="s">
        <v>2482</v>
      </c>
      <c r="P36" s="108"/>
      <c r="Q36" s="107" t="s">
        <v>2466</v>
      </c>
    </row>
    <row r="37" spans="1:17" ht="17.399999999999999" x14ac:dyDescent="0.3">
      <c r="A37" s="85" t="str">
        <f>VLOOKUP(E37,'LISTADO ATM'!$A$2:$C$895,3,0)</f>
        <v>NORTE</v>
      </c>
      <c r="B37" s="114">
        <v>335769408</v>
      </c>
      <c r="C37" s="105">
        <v>44216.716574074075</v>
      </c>
      <c r="D37" s="104" t="s">
        <v>2190</v>
      </c>
      <c r="E37" s="100">
        <v>388</v>
      </c>
      <c r="F37" s="85" t="str">
        <f>VLOOKUP(E37,VIP!$A$2:$O11483,2,0)</f>
        <v>DRBR388</v>
      </c>
      <c r="G37" s="99" t="str">
        <f>VLOOKUP(E37,'LISTADO ATM'!$A$2:$B$894,2,0)</f>
        <v xml:space="preserve">ATM Multicentro La Sirena Puerto Plata </v>
      </c>
      <c r="H37" s="99" t="str">
        <f>VLOOKUP(E37,VIP!$A$2:$O16404,7,FALSE)</f>
        <v>Si</v>
      </c>
      <c r="I37" s="99" t="str">
        <f>VLOOKUP(E37,VIP!$A$2:$O8369,8,FALSE)</f>
        <v>Si</v>
      </c>
      <c r="J37" s="99" t="str">
        <f>VLOOKUP(E37,VIP!$A$2:$O8319,8,FALSE)</f>
        <v>Si</v>
      </c>
      <c r="K37" s="99" t="str">
        <f>VLOOKUP(E37,VIP!$A$2:$O11893,6,0)</f>
        <v>NO</v>
      </c>
      <c r="L37" s="108" t="s">
        <v>2463</v>
      </c>
      <c r="M37" s="107" t="s">
        <v>2473</v>
      </c>
      <c r="N37" s="106" t="s">
        <v>2481</v>
      </c>
      <c r="O37" s="104" t="s">
        <v>2506</v>
      </c>
      <c r="P37" s="108"/>
      <c r="Q37" s="107" t="s">
        <v>2463</v>
      </c>
    </row>
    <row r="38" spans="1:17" ht="17.399999999999999" x14ac:dyDescent="0.3">
      <c r="A38" s="85" t="str">
        <f>VLOOKUP(E38,'LISTADO ATM'!$A$2:$C$895,3,0)</f>
        <v>DISTRITO NACIONAL</v>
      </c>
      <c r="B38" s="114">
        <v>335769426</v>
      </c>
      <c r="C38" s="105">
        <v>44216.722719907404</v>
      </c>
      <c r="D38" s="104" t="s">
        <v>2189</v>
      </c>
      <c r="E38" s="100">
        <v>961</v>
      </c>
      <c r="F38" s="85" t="str">
        <f>VLOOKUP(E38,VIP!$A$2:$O11482,2,0)</f>
        <v>DRBR03H</v>
      </c>
      <c r="G38" s="99" t="str">
        <f>VLOOKUP(E38,'LISTADO ATM'!$A$2:$B$894,2,0)</f>
        <v xml:space="preserve">ATM Listín Diario </v>
      </c>
      <c r="H38" s="99" t="str">
        <f>VLOOKUP(E38,VIP!$A$2:$O16403,7,FALSE)</f>
        <v>Si</v>
      </c>
      <c r="I38" s="99" t="str">
        <f>VLOOKUP(E38,VIP!$A$2:$O8368,8,FALSE)</f>
        <v>Si</v>
      </c>
      <c r="J38" s="99" t="str">
        <f>VLOOKUP(E38,VIP!$A$2:$O8318,8,FALSE)</f>
        <v>Si</v>
      </c>
      <c r="K38" s="99" t="str">
        <f>VLOOKUP(E38,VIP!$A$2:$O11892,6,0)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8"/>
      <c r="Q38" s="107" t="s">
        <v>2228</v>
      </c>
    </row>
    <row r="39" spans="1:17" ht="17.399999999999999" x14ac:dyDescent="0.3">
      <c r="A39" s="85" t="str">
        <f>VLOOKUP(E39,'LISTADO ATM'!$A$2:$C$895,3,0)</f>
        <v>DISTRITO NACIONAL</v>
      </c>
      <c r="B39" s="114">
        <v>335769429</v>
      </c>
      <c r="C39" s="105">
        <v>44216.725381944445</v>
      </c>
      <c r="D39" s="104" t="s">
        <v>2189</v>
      </c>
      <c r="E39" s="100">
        <v>85</v>
      </c>
      <c r="F39" s="85" t="str">
        <f>VLOOKUP(E39,VIP!$A$2:$O11481,2,0)</f>
        <v>DRBR085</v>
      </c>
      <c r="G39" s="99" t="str">
        <f>VLOOKUP(E39,'LISTADO ATM'!$A$2:$B$894,2,0)</f>
        <v xml:space="preserve">ATM Oficina San Isidro (Fuerza Aérea) </v>
      </c>
      <c r="H39" s="99" t="str">
        <f>VLOOKUP(E39,VIP!$A$2:$O16402,7,FALSE)</f>
        <v>Si</v>
      </c>
      <c r="I39" s="99" t="str">
        <f>VLOOKUP(E39,VIP!$A$2:$O8367,8,FALSE)</f>
        <v>Si</v>
      </c>
      <c r="J39" s="99" t="str">
        <f>VLOOKUP(E39,VIP!$A$2:$O8317,8,FALSE)</f>
        <v>Si</v>
      </c>
      <c r="K39" s="99" t="str">
        <f>VLOOKUP(E39,VIP!$A$2:$O11891,6,0)</f>
        <v>NO</v>
      </c>
      <c r="L39" s="108" t="s">
        <v>2463</v>
      </c>
      <c r="M39" s="107" t="s">
        <v>2473</v>
      </c>
      <c r="N39" s="106" t="s">
        <v>2481</v>
      </c>
      <c r="O39" s="104" t="s">
        <v>2483</v>
      </c>
      <c r="P39" s="108"/>
      <c r="Q39" s="107" t="s">
        <v>2463</v>
      </c>
    </row>
    <row r="40" spans="1:17" ht="17.399999999999999" x14ac:dyDescent="0.3">
      <c r="A40" s="85" t="str">
        <f>VLOOKUP(E40,'LISTADO ATM'!$A$2:$C$895,3,0)</f>
        <v>NORTE</v>
      </c>
      <c r="B40" s="114">
        <v>335769437</v>
      </c>
      <c r="C40" s="105">
        <v>44216.732916666668</v>
      </c>
      <c r="D40" s="104" t="s">
        <v>2189</v>
      </c>
      <c r="E40" s="100">
        <v>667</v>
      </c>
      <c r="F40" s="85" t="str">
        <f>VLOOKUP(E40,VIP!$A$2:$O11480,2,0)</f>
        <v>DRBR667</v>
      </c>
      <c r="G40" s="99" t="str">
        <f>VLOOKUP(E40,'LISTADO ATM'!$A$2:$B$894,2,0)</f>
        <v>ATM Zona Franca Emimar (Santiago)</v>
      </c>
      <c r="H40" s="99" t="str">
        <f>VLOOKUP(E40,VIP!$A$2:$O16401,7,FALSE)</f>
        <v>N/A</v>
      </c>
      <c r="I40" s="99" t="str">
        <f>VLOOKUP(E40,VIP!$A$2:$O8366,8,FALSE)</f>
        <v>N/A</v>
      </c>
      <c r="J40" s="99" t="str">
        <f>VLOOKUP(E40,VIP!$A$2:$O8316,8,FALSE)</f>
        <v>N/A</v>
      </c>
      <c r="K40" s="99" t="str">
        <f>VLOOKUP(E40,VIP!$A$2:$O11890,6,0)</f>
        <v>N/A</v>
      </c>
      <c r="L40" s="108" t="s">
        <v>2254</v>
      </c>
      <c r="M40" s="107" t="s">
        <v>2473</v>
      </c>
      <c r="N40" s="106" t="s">
        <v>2481</v>
      </c>
      <c r="O40" s="104" t="s">
        <v>2506</v>
      </c>
      <c r="P40" s="108"/>
      <c r="Q40" s="107" t="s">
        <v>2254</v>
      </c>
    </row>
    <row r="41" spans="1:17" ht="17.399999999999999" x14ac:dyDescent="0.3">
      <c r="A41" s="85" t="str">
        <f>VLOOKUP(E41,'LISTADO ATM'!$A$2:$C$895,3,0)</f>
        <v>NORTE</v>
      </c>
      <c r="B41" s="114">
        <v>335769456</v>
      </c>
      <c r="C41" s="105">
        <v>44216.76599537037</v>
      </c>
      <c r="D41" s="104" t="s">
        <v>2190</v>
      </c>
      <c r="E41" s="100">
        <v>172</v>
      </c>
      <c r="F41" s="85" t="str">
        <f>VLOOKUP(E41,VIP!$A$2:$O11479,2,0)</f>
        <v>DRBR172</v>
      </c>
      <c r="G41" s="99" t="str">
        <f>VLOOKUP(E41,'LISTADO ATM'!$A$2:$B$894,2,0)</f>
        <v xml:space="preserve">ATM UNP Guaucí </v>
      </c>
      <c r="H41" s="99" t="str">
        <f>VLOOKUP(E41,VIP!$A$2:$O16400,7,FALSE)</f>
        <v>Si</v>
      </c>
      <c r="I41" s="99" t="str">
        <f>VLOOKUP(E41,VIP!$A$2:$O8365,8,FALSE)</f>
        <v>Si</v>
      </c>
      <c r="J41" s="99" t="str">
        <f>VLOOKUP(E41,VIP!$A$2:$O8315,8,FALSE)</f>
        <v>Si</v>
      </c>
      <c r="K41" s="99" t="str">
        <f>VLOOKUP(E41,VIP!$A$2:$O11889,6,0)</f>
        <v>NO</v>
      </c>
      <c r="L41" s="108" t="s">
        <v>2463</v>
      </c>
      <c r="M41" s="107" t="s">
        <v>2473</v>
      </c>
      <c r="N41" s="106" t="s">
        <v>2481</v>
      </c>
      <c r="O41" s="104" t="s">
        <v>2506</v>
      </c>
      <c r="P41" s="107"/>
      <c r="Q41" s="107" t="s">
        <v>2463</v>
      </c>
    </row>
    <row r="42" spans="1:17" ht="17.399999999999999" x14ac:dyDescent="0.3">
      <c r="A42" s="85" t="str">
        <f>VLOOKUP(E42,'LISTADO ATM'!$A$2:$C$895,3,0)</f>
        <v>NORTE</v>
      </c>
      <c r="B42" s="114">
        <v>335769461</v>
      </c>
      <c r="C42" s="105">
        <v>44216.76902777778</v>
      </c>
      <c r="D42" s="104" t="s">
        <v>2190</v>
      </c>
      <c r="E42" s="100">
        <v>290</v>
      </c>
      <c r="F42" s="85" t="str">
        <f>VLOOKUP(E42,VIP!$A$2:$O11478,2,0)</f>
        <v>DRBR290</v>
      </c>
      <c r="G42" s="99" t="str">
        <f>VLOOKUP(E42,'LISTADO ATM'!$A$2:$B$894,2,0)</f>
        <v xml:space="preserve">ATM Oficina San Francisco de Macorís </v>
      </c>
      <c r="H42" s="99" t="str">
        <f>VLOOKUP(E42,VIP!$A$2:$O16399,7,FALSE)</f>
        <v>Si</v>
      </c>
      <c r="I42" s="99" t="str">
        <f>VLOOKUP(E42,VIP!$A$2:$O8364,8,FALSE)</f>
        <v>Si</v>
      </c>
      <c r="J42" s="99" t="str">
        <f>VLOOKUP(E42,VIP!$A$2:$O8314,8,FALSE)</f>
        <v>Si</v>
      </c>
      <c r="K42" s="99" t="str">
        <f>VLOOKUP(E42,VIP!$A$2:$O11888,6,0)</f>
        <v>NO</v>
      </c>
      <c r="L42" s="108" t="s">
        <v>2463</v>
      </c>
      <c r="M42" s="107" t="s">
        <v>2473</v>
      </c>
      <c r="N42" s="106" t="s">
        <v>2481</v>
      </c>
      <c r="O42" s="104" t="s">
        <v>2506</v>
      </c>
      <c r="P42" s="108"/>
      <c r="Q42" s="107" t="s">
        <v>2463</v>
      </c>
    </row>
    <row r="43" spans="1:17" ht="17.399999999999999" x14ac:dyDescent="0.3">
      <c r="A43" s="85" t="str">
        <f>VLOOKUP(E43,'LISTADO ATM'!$A$2:$C$895,3,0)</f>
        <v>DISTRITO NACIONAL</v>
      </c>
      <c r="B43" s="114">
        <v>335769462</v>
      </c>
      <c r="C43" s="105">
        <v>44216.769814814812</v>
      </c>
      <c r="D43" s="104" t="s">
        <v>2189</v>
      </c>
      <c r="E43" s="100">
        <v>239</v>
      </c>
      <c r="F43" s="85" t="str">
        <f>VLOOKUP(E43,VIP!$A$2:$O11477,2,0)</f>
        <v>DRBR239</v>
      </c>
      <c r="G43" s="99" t="str">
        <f>VLOOKUP(E43,'LISTADO ATM'!$A$2:$B$894,2,0)</f>
        <v xml:space="preserve">ATM Autobanco Charles de Gaulle </v>
      </c>
      <c r="H43" s="99" t="str">
        <f>VLOOKUP(E43,VIP!$A$2:$O16398,7,FALSE)</f>
        <v>Si</v>
      </c>
      <c r="I43" s="99" t="str">
        <f>VLOOKUP(E43,VIP!$A$2:$O8363,8,FALSE)</f>
        <v>Si</v>
      </c>
      <c r="J43" s="99" t="str">
        <f>VLOOKUP(E43,VIP!$A$2:$O8313,8,FALSE)</f>
        <v>Si</v>
      </c>
      <c r="K43" s="99" t="str">
        <f>VLOOKUP(E43,VIP!$A$2:$O11887,6,0)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8"/>
      <c r="Q43" s="107" t="s">
        <v>2228</v>
      </c>
    </row>
    <row r="44" spans="1:17" ht="17.399999999999999" x14ac:dyDescent="0.3">
      <c r="A44" s="85" t="str">
        <f>VLOOKUP(E44,'LISTADO ATM'!$A$2:$C$895,3,0)</f>
        <v>DISTRITO NACIONAL</v>
      </c>
      <c r="B44" s="114">
        <v>335769464</v>
      </c>
      <c r="C44" s="105">
        <v>44216.772870370369</v>
      </c>
      <c r="D44" s="104" t="s">
        <v>2477</v>
      </c>
      <c r="E44" s="100">
        <v>377</v>
      </c>
      <c r="F44" s="85" t="str">
        <f>VLOOKUP(E44,VIP!$A$2:$O11476,2,0)</f>
        <v>DRBR377</v>
      </c>
      <c r="G44" s="99" t="str">
        <f>VLOOKUP(E44,'LISTADO ATM'!$A$2:$B$894,2,0)</f>
        <v>ATM Estación del Metro Eduardo Brito</v>
      </c>
      <c r="H44" s="99" t="str">
        <f>VLOOKUP(E44,VIP!$A$2:$O16397,7,FALSE)</f>
        <v>Si</v>
      </c>
      <c r="I44" s="99" t="str">
        <f>VLOOKUP(E44,VIP!$A$2:$O8362,8,FALSE)</f>
        <v>Si</v>
      </c>
      <c r="J44" s="99" t="str">
        <f>VLOOKUP(E44,VIP!$A$2:$O8312,8,FALSE)</f>
        <v>Si</v>
      </c>
      <c r="K44" s="99" t="str">
        <f>VLOOKUP(E44,VIP!$A$2:$O11886,6,0)</f>
        <v>NO</v>
      </c>
      <c r="L44" s="108" t="s">
        <v>2501</v>
      </c>
      <c r="M44" s="107" t="s">
        <v>2473</v>
      </c>
      <c r="N44" s="106" t="s">
        <v>2481</v>
      </c>
      <c r="O44" s="104" t="s">
        <v>2482</v>
      </c>
      <c r="P44" s="108"/>
      <c r="Q44" s="107" t="s">
        <v>2430</v>
      </c>
    </row>
    <row r="45" spans="1:17" ht="17.399999999999999" x14ac:dyDescent="0.3">
      <c r="A45" s="85" t="str">
        <f>VLOOKUP(E45,'LISTADO ATM'!$A$2:$C$895,3,0)</f>
        <v>DISTRITO NACIONAL</v>
      </c>
      <c r="B45" s="114">
        <v>335769465</v>
      </c>
      <c r="C45" s="105">
        <v>44216.775902777779</v>
      </c>
      <c r="D45" s="104" t="s">
        <v>2189</v>
      </c>
      <c r="E45" s="100">
        <v>39</v>
      </c>
      <c r="F45" s="85" t="str">
        <f>VLOOKUP(E45,VIP!$A$2:$O11475,2,0)</f>
        <v>DRBR039</v>
      </c>
      <c r="G45" s="99" t="str">
        <f>VLOOKUP(E45,'LISTADO ATM'!$A$2:$B$894,2,0)</f>
        <v xml:space="preserve">ATM Oficina Ovando </v>
      </c>
      <c r="H45" s="99" t="str">
        <f>VLOOKUP(E45,VIP!$A$2:$O16396,7,FALSE)</f>
        <v>Si</v>
      </c>
      <c r="I45" s="99" t="str">
        <f>VLOOKUP(E45,VIP!$A$2:$O8361,8,FALSE)</f>
        <v>No</v>
      </c>
      <c r="J45" s="99" t="str">
        <f>VLOOKUP(E45,VIP!$A$2:$O8311,8,FALSE)</f>
        <v>No</v>
      </c>
      <c r="K45" s="99" t="str">
        <f>VLOOKUP(E45,VIP!$A$2:$O11885,6,0)</f>
        <v>NO</v>
      </c>
      <c r="L45" s="108" t="s">
        <v>2254</v>
      </c>
      <c r="M45" s="107" t="s">
        <v>2473</v>
      </c>
      <c r="N45" s="106" t="s">
        <v>2481</v>
      </c>
      <c r="O45" s="104" t="s">
        <v>2483</v>
      </c>
      <c r="P45" s="108"/>
      <c r="Q45" s="107" t="s">
        <v>2254</v>
      </c>
    </row>
    <row r="46" spans="1:17" ht="17.399999999999999" x14ac:dyDescent="0.3">
      <c r="A46" s="85" t="str">
        <f>VLOOKUP(E46,'LISTADO ATM'!$A$2:$C$895,3,0)</f>
        <v>ESTE</v>
      </c>
      <c r="B46" s="114">
        <v>335769466</v>
      </c>
      <c r="C46" s="105">
        <v>44216.783333333333</v>
      </c>
      <c r="D46" s="104" t="s">
        <v>2189</v>
      </c>
      <c r="E46" s="100">
        <v>519</v>
      </c>
      <c r="F46" s="85" t="str">
        <f>VLOOKUP(E46,VIP!$A$2:$O11485,2,0)</f>
        <v>DRBR519</v>
      </c>
      <c r="G46" s="99" t="str">
        <f>VLOOKUP(E46,'LISTADO ATM'!$A$2:$B$894,2,0)</f>
        <v xml:space="preserve">ATM Plaza Estrella (Bávaro) </v>
      </c>
      <c r="H46" s="99" t="str">
        <f>VLOOKUP(E46,VIP!$A$2:$O16406,7,FALSE)</f>
        <v>Si</v>
      </c>
      <c r="I46" s="99" t="str">
        <f>VLOOKUP(E46,VIP!$A$2:$O8371,8,FALSE)</f>
        <v>Si</v>
      </c>
      <c r="J46" s="99" t="str">
        <f>VLOOKUP(E46,VIP!$A$2:$O8321,8,FALSE)</f>
        <v>Si</v>
      </c>
      <c r="K46" s="99" t="str">
        <f>VLOOKUP(E46,VIP!$A$2:$O11895,6,0)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8"/>
      <c r="Q46" s="107" t="s">
        <v>2228</v>
      </c>
    </row>
    <row r="47" spans="1:17" ht="17.399999999999999" x14ac:dyDescent="0.3">
      <c r="A47" s="85" t="str">
        <f>VLOOKUP(E47,'LISTADO ATM'!$A$2:$C$895,3,0)</f>
        <v>DISTRITO NACIONAL</v>
      </c>
      <c r="B47" s="114">
        <v>335769470</v>
      </c>
      <c r="C47" s="105">
        <v>44216.790034722224</v>
      </c>
      <c r="D47" s="104" t="s">
        <v>2477</v>
      </c>
      <c r="E47" s="100">
        <v>318</v>
      </c>
      <c r="F47" s="85" t="str">
        <f>VLOOKUP(E47,VIP!$A$2:$O11497,2,0)</f>
        <v>DRBR318</v>
      </c>
      <c r="G47" s="99" t="str">
        <f>VLOOKUP(E47,'LISTADO ATM'!$A$2:$B$894,2,0)</f>
        <v>ATM Autoservicio Lope de Vega</v>
      </c>
      <c r="H47" s="99" t="str">
        <f>VLOOKUP(E47,VIP!$A$2:$O16418,7,FALSE)</f>
        <v>Si</v>
      </c>
      <c r="I47" s="99" t="str">
        <f>VLOOKUP(E47,VIP!$A$2:$O8383,8,FALSE)</f>
        <v>Si</v>
      </c>
      <c r="J47" s="99" t="str">
        <f>VLOOKUP(E47,VIP!$A$2:$O8333,8,FALSE)</f>
        <v>Si</v>
      </c>
      <c r="K47" s="99" t="str">
        <f>VLOOKUP(E47,VIP!$A$2:$O11907,6,0)</f>
        <v>NO</v>
      </c>
      <c r="L47" s="108" t="s">
        <v>2507</v>
      </c>
      <c r="M47" s="107" t="s">
        <v>2473</v>
      </c>
      <c r="N47" s="106" t="s">
        <v>2481</v>
      </c>
      <c r="O47" s="104" t="s">
        <v>2482</v>
      </c>
      <c r="P47" s="108"/>
      <c r="Q47" s="107" t="s">
        <v>2507</v>
      </c>
    </row>
    <row r="48" spans="1:17" ht="17.399999999999999" x14ac:dyDescent="0.3">
      <c r="A48" s="85" t="str">
        <f>VLOOKUP(E48,'LISTADO ATM'!$A$2:$C$895,3,0)</f>
        <v>DISTRITO NACIONAL</v>
      </c>
      <c r="B48" s="114">
        <v>335769473</v>
      </c>
      <c r="C48" s="105">
        <v>44216.803020833337</v>
      </c>
      <c r="D48" s="104" t="s">
        <v>2189</v>
      </c>
      <c r="E48" s="100">
        <v>327</v>
      </c>
      <c r="F48" s="85" t="str">
        <f>VLOOKUP(E48,VIP!$A$2:$O11496,2,0)</f>
        <v>DRBR327</v>
      </c>
      <c r="G48" s="99" t="str">
        <f>VLOOKUP(E48,'LISTADO ATM'!$A$2:$B$894,2,0)</f>
        <v xml:space="preserve">ATM UNP CCN (Nacional 27 de Febrero) </v>
      </c>
      <c r="H48" s="99" t="str">
        <f>VLOOKUP(E48,VIP!$A$2:$O16417,7,FALSE)</f>
        <v>Si</v>
      </c>
      <c r="I48" s="99" t="str">
        <f>VLOOKUP(E48,VIP!$A$2:$O8382,8,FALSE)</f>
        <v>Si</v>
      </c>
      <c r="J48" s="99" t="str">
        <f>VLOOKUP(E48,VIP!$A$2:$O8332,8,FALSE)</f>
        <v>Si</v>
      </c>
      <c r="K48" s="99" t="str">
        <f>VLOOKUP(E48,VIP!$A$2:$O11906,6,0)</f>
        <v>NO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8"/>
      <c r="Q48" s="107" t="s">
        <v>2228</v>
      </c>
    </row>
    <row r="49" spans="1:17" ht="17.399999999999999" x14ac:dyDescent="0.3">
      <c r="A49" s="85" t="str">
        <f>VLOOKUP(E49,'LISTADO ATM'!$A$2:$C$895,3,0)</f>
        <v>ESTE</v>
      </c>
      <c r="B49" s="114">
        <v>335769474</v>
      </c>
      <c r="C49" s="105">
        <v>44216.803819444445</v>
      </c>
      <c r="D49" s="104" t="s">
        <v>2189</v>
      </c>
      <c r="E49" s="100">
        <v>366</v>
      </c>
      <c r="F49" s="85" t="str">
        <f>VLOOKUP(E49,VIP!$A$2:$O11495,2,0)</f>
        <v>DRBR366</v>
      </c>
      <c r="G49" s="99" t="str">
        <f>VLOOKUP(E49,'LISTADO ATM'!$A$2:$B$894,2,0)</f>
        <v>ATM Oficina Boulevard (Higuey) II</v>
      </c>
      <c r="H49" s="99" t="str">
        <f>VLOOKUP(E49,VIP!$A$2:$O16416,7,FALSE)</f>
        <v>N/A</v>
      </c>
      <c r="I49" s="99" t="str">
        <f>VLOOKUP(E49,VIP!$A$2:$O8381,8,FALSE)</f>
        <v>N/A</v>
      </c>
      <c r="J49" s="99" t="str">
        <f>VLOOKUP(E49,VIP!$A$2:$O8331,8,FALSE)</f>
        <v>N/A</v>
      </c>
      <c r="K49" s="99" t="str">
        <f>VLOOKUP(E49,VIP!$A$2:$O11905,6,0)</f>
        <v>N/A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8"/>
      <c r="Q49" s="107" t="s">
        <v>2228</v>
      </c>
    </row>
    <row r="50" spans="1:17" ht="17.399999999999999" x14ac:dyDescent="0.3">
      <c r="A50" s="85" t="str">
        <f>VLOOKUP(E50,'LISTADO ATM'!$A$2:$C$895,3,0)</f>
        <v>DISTRITO NACIONAL</v>
      </c>
      <c r="B50" s="114">
        <v>335769475</v>
      </c>
      <c r="C50" s="105">
        <v>44216.805486111109</v>
      </c>
      <c r="D50" s="104" t="s">
        <v>2189</v>
      </c>
      <c r="E50" s="100">
        <v>487</v>
      </c>
      <c r="F50" s="85" t="str">
        <f>VLOOKUP(E50,VIP!$A$2:$O11494,2,0)</f>
        <v>DRBR487</v>
      </c>
      <c r="G50" s="99" t="str">
        <f>VLOOKUP(E50,'LISTADO ATM'!$A$2:$B$894,2,0)</f>
        <v xml:space="preserve">ATM Olé Hainamosa </v>
      </c>
      <c r="H50" s="99" t="str">
        <f>VLOOKUP(E50,VIP!$A$2:$O16415,7,FALSE)</f>
        <v>Si</v>
      </c>
      <c r="I50" s="99" t="str">
        <f>VLOOKUP(E50,VIP!$A$2:$O8380,8,FALSE)</f>
        <v>Si</v>
      </c>
      <c r="J50" s="99" t="str">
        <f>VLOOKUP(E50,VIP!$A$2:$O8330,8,FALSE)</f>
        <v>Si</v>
      </c>
      <c r="K50" s="99" t="str">
        <f>VLOOKUP(E50,VIP!$A$2:$O11904,6,0)</f>
        <v>SI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8"/>
      <c r="Q50" s="107" t="s">
        <v>2228</v>
      </c>
    </row>
    <row r="51" spans="1:17" ht="17.399999999999999" x14ac:dyDescent="0.3">
      <c r="A51" s="85" t="str">
        <f>VLOOKUP(E51,'LISTADO ATM'!$A$2:$C$895,3,0)</f>
        <v>SUR</v>
      </c>
      <c r="B51" s="114">
        <v>335765346</v>
      </c>
      <c r="C51" s="105">
        <v>44216.805555555555</v>
      </c>
      <c r="D51" s="104" t="s">
        <v>2189</v>
      </c>
      <c r="E51" s="100">
        <v>873</v>
      </c>
      <c r="F51" s="85" t="str">
        <f>VLOOKUP(E51,VIP!$A$2:$O11485,2,0)</f>
        <v>DRBR873</v>
      </c>
      <c r="G51" s="99" t="str">
        <f>VLOOKUP(E51,'LISTADO ATM'!$A$2:$B$894,2,0)</f>
        <v xml:space="preserve">ATM Centro de Caja San Cristóbal II </v>
      </c>
      <c r="H51" s="99" t="str">
        <f>VLOOKUP(E51,VIP!$A$2:$O16406,7,FALSE)</f>
        <v>Si</v>
      </c>
      <c r="I51" s="99" t="str">
        <f>VLOOKUP(E51,VIP!$A$2:$O8371,8,FALSE)</f>
        <v>Si</v>
      </c>
      <c r="J51" s="99" t="str">
        <f>VLOOKUP(E51,VIP!$A$2:$O8321,8,FALSE)</f>
        <v>Si</v>
      </c>
      <c r="K51" s="99" t="str">
        <f>VLOOKUP(E51,VIP!$A$2:$O11895,6,0)</f>
        <v>SI</v>
      </c>
      <c r="L51" s="108" t="s">
        <v>2228</v>
      </c>
      <c r="M51" s="107" t="s">
        <v>2473</v>
      </c>
      <c r="N51" s="106" t="s">
        <v>2505</v>
      </c>
      <c r="O51" s="104" t="s">
        <v>2483</v>
      </c>
      <c r="P51" s="108"/>
      <c r="Q51" s="107" t="s">
        <v>2228</v>
      </c>
    </row>
    <row r="52" spans="1:17" ht="17.399999999999999" x14ac:dyDescent="0.3">
      <c r="A52" s="85" t="str">
        <f>VLOOKUP(E52,'LISTADO ATM'!$A$2:$C$895,3,0)</f>
        <v>SUR</v>
      </c>
      <c r="B52" s="114">
        <v>335769476</v>
      </c>
      <c r="C52" s="105">
        <v>44216.80914351852</v>
      </c>
      <c r="D52" s="104" t="s">
        <v>2189</v>
      </c>
      <c r="E52" s="100">
        <v>131</v>
      </c>
      <c r="F52" s="85" t="str">
        <f>VLOOKUP(E52,VIP!$A$2:$O11493,2,0)</f>
        <v>DRBR131</v>
      </c>
      <c r="G52" s="99" t="str">
        <f>VLOOKUP(E52,'LISTADO ATM'!$A$2:$B$894,2,0)</f>
        <v xml:space="preserve">ATM Oficina Baní I </v>
      </c>
      <c r="H52" s="99" t="str">
        <f>VLOOKUP(E52,VIP!$A$2:$O16414,7,FALSE)</f>
        <v>Si</v>
      </c>
      <c r="I52" s="99" t="str">
        <f>VLOOKUP(E52,VIP!$A$2:$O8379,8,FALSE)</f>
        <v>Si</v>
      </c>
      <c r="J52" s="99" t="str">
        <f>VLOOKUP(E52,VIP!$A$2:$O8329,8,FALSE)</f>
        <v>Si</v>
      </c>
      <c r="K52" s="99" t="str">
        <f>VLOOKUP(E52,VIP!$A$2:$O11903,6,0)</f>
        <v>NO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8"/>
      <c r="Q52" s="107" t="s">
        <v>2228</v>
      </c>
    </row>
    <row r="53" spans="1:17" ht="17.399999999999999" x14ac:dyDescent="0.3">
      <c r="A53" s="85" t="str">
        <f>VLOOKUP(E53,'LISTADO ATM'!$A$2:$C$895,3,0)</f>
        <v>DISTRITO NACIONAL</v>
      </c>
      <c r="B53" s="114">
        <v>335769479</v>
      </c>
      <c r="C53" s="105">
        <v>44216.812083333331</v>
      </c>
      <c r="D53" s="104" t="s">
        <v>2189</v>
      </c>
      <c r="E53" s="100">
        <v>902</v>
      </c>
      <c r="F53" s="85" t="str">
        <f>VLOOKUP(E53,VIP!$A$2:$O11492,2,0)</f>
        <v>DRBR16A</v>
      </c>
      <c r="G53" s="99" t="str">
        <f>VLOOKUP(E53,'LISTADO ATM'!$A$2:$B$894,2,0)</f>
        <v xml:space="preserve">ATM Oficina Plaza Florida </v>
      </c>
      <c r="H53" s="99" t="str">
        <f>VLOOKUP(E53,VIP!$A$2:$O16413,7,FALSE)</f>
        <v>Si</v>
      </c>
      <c r="I53" s="99" t="str">
        <f>VLOOKUP(E53,VIP!$A$2:$O8378,8,FALSE)</f>
        <v>Si</v>
      </c>
      <c r="J53" s="99" t="str">
        <f>VLOOKUP(E53,VIP!$A$2:$O8328,8,FALSE)</f>
        <v>Si</v>
      </c>
      <c r="K53" s="99" t="str">
        <f>VLOOKUP(E53,VIP!$A$2:$O11902,6,0)</f>
        <v>NO</v>
      </c>
      <c r="L53" s="108" t="s">
        <v>2228</v>
      </c>
      <c r="M53" s="107" t="s">
        <v>2473</v>
      </c>
      <c r="N53" s="106" t="s">
        <v>2481</v>
      </c>
      <c r="O53" s="104" t="s">
        <v>2483</v>
      </c>
      <c r="P53" s="108"/>
      <c r="Q53" s="107" t="s">
        <v>2228</v>
      </c>
    </row>
    <row r="54" spans="1:17" ht="17.399999999999999" x14ac:dyDescent="0.3">
      <c r="A54" s="85" t="str">
        <f>VLOOKUP(E54,'LISTADO ATM'!$A$2:$C$895,3,0)</f>
        <v>DISTRITO NACIONAL</v>
      </c>
      <c r="B54" s="114">
        <v>335769482</v>
      </c>
      <c r="C54" s="105">
        <v>44216.816817129627</v>
      </c>
      <c r="D54" s="104" t="s">
        <v>2477</v>
      </c>
      <c r="E54" s="100">
        <v>325</v>
      </c>
      <c r="F54" s="85" t="str">
        <f>VLOOKUP(E54,VIP!$A$2:$O11491,2,0)</f>
        <v>DRBR325</v>
      </c>
      <c r="G54" s="99" t="str">
        <f>VLOOKUP(E54,'LISTADO ATM'!$A$2:$B$894,2,0)</f>
        <v>ATM Casa Edwin</v>
      </c>
      <c r="H54" s="99" t="str">
        <f>VLOOKUP(E54,VIP!$A$2:$O16412,7,FALSE)</f>
        <v>Si</v>
      </c>
      <c r="I54" s="99" t="str">
        <f>VLOOKUP(E54,VIP!$A$2:$O8377,8,FALSE)</f>
        <v>Si</v>
      </c>
      <c r="J54" s="99" t="str">
        <f>VLOOKUP(E54,VIP!$A$2:$O8327,8,FALSE)</f>
        <v>Si</v>
      </c>
      <c r="K54" s="99" t="str">
        <f>VLOOKUP(E54,VIP!$A$2:$O11901,6,0)</f>
        <v>NO</v>
      </c>
      <c r="L54" s="108" t="s">
        <v>2430</v>
      </c>
      <c r="M54" s="107" t="s">
        <v>2473</v>
      </c>
      <c r="N54" s="106" t="s">
        <v>2481</v>
      </c>
      <c r="O54" s="104" t="s">
        <v>2482</v>
      </c>
      <c r="P54" s="108"/>
      <c r="Q54" s="107" t="s">
        <v>2430</v>
      </c>
    </row>
    <row r="55" spans="1:17" ht="17.399999999999999" x14ac:dyDescent="0.3">
      <c r="A55" s="85" t="str">
        <f>VLOOKUP(E55,'LISTADO ATM'!$A$2:$C$895,3,0)</f>
        <v>SUR</v>
      </c>
      <c r="B55" s="114">
        <v>335769486</v>
      </c>
      <c r="C55" s="105">
        <v>44216.893240740741</v>
      </c>
      <c r="D55" s="104" t="s">
        <v>2189</v>
      </c>
      <c r="E55" s="100">
        <v>885</v>
      </c>
      <c r="F55" s="85" t="str">
        <f>VLOOKUP(E55,VIP!$A$2:$O11490,2,0)</f>
        <v>DRBR885</v>
      </c>
      <c r="G55" s="99" t="str">
        <f>VLOOKUP(E55,'LISTADO ATM'!$A$2:$B$894,2,0)</f>
        <v xml:space="preserve">ATM UNP Rancho Arriba </v>
      </c>
      <c r="H55" s="99" t="str">
        <f>VLOOKUP(E55,VIP!$A$2:$O16411,7,FALSE)</f>
        <v>Si</v>
      </c>
      <c r="I55" s="99" t="str">
        <f>VLOOKUP(E55,VIP!$A$2:$O8376,8,FALSE)</f>
        <v>Si</v>
      </c>
      <c r="J55" s="99" t="str">
        <f>VLOOKUP(E55,VIP!$A$2:$O8326,8,FALSE)</f>
        <v>Si</v>
      </c>
      <c r="K55" s="99" t="str">
        <f>VLOOKUP(E55,VIP!$A$2:$O11900,6,0)</f>
        <v>NO</v>
      </c>
      <c r="L55" s="108" t="s">
        <v>2254</v>
      </c>
      <c r="M55" s="107" t="s">
        <v>2473</v>
      </c>
      <c r="N55" s="106" t="s">
        <v>2481</v>
      </c>
      <c r="O55" s="104" t="s">
        <v>2483</v>
      </c>
      <c r="P55" s="108"/>
      <c r="Q55" s="107" t="s">
        <v>2254</v>
      </c>
    </row>
    <row r="56" spans="1:17" ht="17.399999999999999" x14ac:dyDescent="0.3">
      <c r="A56" s="85" t="str">
        <f>VLOOKUP(E56,'LISTADO ATM'!$A$2:$C$895,3,0)</f>
        <v>DISTRITO NACIONAL</v>
      </c>
      <c r="B56" s="114">
        <v>335769487</v>
      </c>
      <c r="C56" s="105">
        <v>44216.895115740743</v>
      </c>
      <c r="D56" s="104" t="s">
        <v>2189</v>
      </c>
      <c r="E56" s="100">
        <v>708</v>
      </c>
      <c r="F56" s="85" t="str">
        <f>VLOOKUP(E56,VIP!$A$2:$O11489,2,0)</f>
        <v>DRBR505</v>
      </c>
      <c r="G56" s="99" t="str">
        <f>VLOOKUP(E56,'LISTADO ATM'!$A$2:$B$894,2,0)</f>
        <v xml:space="preserve">ATM El Vestir De Hoy </v>
      </c>
      <c r="H56" s="99" t="str">
        <f>VLOOKUP(E56,VIP!$A$2:$O16410,7,FALSE)</f>
        <v>Si</v>
      </c>
      <c r="I56" s="99" t="str">
        <f>VLOOKUP(E56,VIP!$A$2:$O8375,8,FALSE)</f>
        <v>Si</v>
      </c>
      <c r="J56" s="99" t="str">
        <f>VLOOKUP(E56,VIP!$A$2:$O8325,8,FALSE)</f>
        <v>Si</v>
      </c>
      <c r="K56" s="99" t="str">
        <f>VLOOKUP(E56,VIP!$A$2:$O11899,6,0)</f>
        <v>NO</v>
      </c>
      <c r="L56" s="108" t="s">
        <v>2254</v>
      </c>
      <c r="M56" s="107" t="s">
        <v>2473</v>
      </c>
      <c r="N56" s="106" t="s">
        <v>2481</v>
      </c>
      <c r="O56" s="104" t="s">
        <v>2483</v>
      </c>
      <c r="P56" s="108"/>
      <c r="Q56" s="107" t="s">
        <v>2254</v>
      </c>
    </row>
    <row r="57" spans="1:17" ht="17.399999999999999" x14ac:dyDescent="0.3">
      <c r="A57" s="85" t="str">
        <f>VLOOKUP(E57,'LISTADO ATM'!$A$2:$C$895,3,0)</f>
        <v>DISTRITO NACIONAL</v>
      </c>
      <c r="B57" s="114">
        <v>335769489</v>
      </c>
      <c r="C57" s="105">
        <v>44216.902951388889</v>
      </c>
      <c r="D57" s="104" t="s">
        <v>2189</v>
      </c>
      <c r="E57" s="100">
        <v>671</v>
      </c>
      <c r="F57" s="85" t="str">
        <f>VLOOKUP(E57,VIP!$A$2:$O11488,2,0)</f>
        <v>DRBR671</v>
      </c>
      <c r="G57" s="99" t="str">
        <f>VLOOKUP(E57,'LISTADO ATM'!$A$2:$B$894,2,0)</f>
        <v>ATM Ayuntamiento Sto. Dgo. Norte</v>
      </c>
      <c r="H57" s="99" t="str">
        <f>VLOOKUP(E57,VIP!$A$2:$O16409,7,FALSE)</f>
        <v>Si</v>
      </c>
      <c r="I57" s="99" t="str">
        <f>VLOOKUP(E57,VIP!$A$2:$O8374,8,FALSE)</f>
        <v>Si</v>
      </c>
      <c r="J57" s="99" t="str">
        <f>VLOOKUP(E57,VIP!$A$2:$O8324,8,FALSE)</f>
        <v>Si</v>
      </c>
      <c r="K57" s="99" t="str">
        <f>VLOOKUP(E57,VIP!$A$2:$O11898,6,0)</f>
        <v>NO</v>
      </c>
      <c r="L57" s="108" t="s">
        <v>2254</v>
      </c>
      <c r="M57" s="107" t="s">
        <v>2473</v>
      </c>
      <c r="N57" s="106" t="s">
        <v>2481</v>
      </c>
      <c r="O57" s="104" t="s">
        <v>2483</v>
      </c>
      <c r="P57" s="108"/>
      <c r="Q57" s="107" t="s">
        <v>2254</v>
      </c>
    </row>
    <row r="58" spans="1:17" ht="17.399999999999999" x14ac:dyDescent="0.3">
      <c r="A58" s="85" t="str">
        <f>VLOOKUP(E58,'LISTADO ATM'!$A$2:$C$895,3,0)</f>
        <v>DISTRITO NACIONAL</v>
      </c>
      <c r="B58" s="114">
        <v>335769490</v>
      </c>
      <c r="C58" s="105">
        <v>44216.90697916667</v>
      </c>
      <c r="D58" s="104" t="s">
        <v>2189</v>
      </c>
      <c r="E58" s="100">
        <v>406</v>
      </c>
      <c r="F58" s="85" t="str">
        <f>VLOOKUP(E58,VIP!$A$2:$O11487,2,0)</f>
        <v>DRBR406</v>
      </c>
      <c r="G58" s="99" t="str">
        <f>VLOOKUP(E58,'LISTADO ATM'!$A$2:$B$894,2,0)</f>
        <v xml:space="preserve">ATM UNP Plaza Lama Máximo Gómez </v>
      </c>
      <c r="H58" s="99" t="str">
        <f>VLOOKUP(E58,VIP!$A$2:$O16408,7,FALSE)</f>
        <v>Si</v>
      </c>
      <c r="I58" s="99" t="str">
        <f>VLOOKUP(E58,VIP!$A$2:$O8373,8,FALSE)</f>
        <v>Si</v>
      </c>
      <c r="J58" s="99" t="str">
        <f>VLOOKUP(E58,VIP!$A$2:$O8323,8,FALSE)</f>
        <v>Si</v>
      </c>
      <c r="K58" s="99" t="str">
        <f>VLOOKUP(E58,VIP!$A$2:$O11897,6,0)</f>
        <v>SI</v>
      </c>
      <c r="L58" s="108" t="s">
        <v>2228</v>
      </c>
      <c r="M58" s="107" t="s">
        <v>2473</v>
      </c>
      <c r="N58" s="106" t="s">
        <v>2481</v>
      </c>
      <c r="O58" s="104" t="s">
        <v>2483</v>
      </c>
      <c r="P58" s="108"/>
      <c r="Q58" s="107" t="s">
        <v>2228</v>
      </c>
    </row>
    <row r="59" spans="1:17" ht="17.399999999999999" x14ac:dyDescent="0.3">
      <c r="A59" s="85" t="str">
        <f>VLOOKUP(E59,'LISTADO ATM'!$A$2:$C$895,3,0)</f>
        <v>NORTE</v>
      </c>
      <c r="B59" s="114">
        <v>335769492</v>
      </c>
      <c r="C59" s="105">
        <v>44216.915196759262</v>
      </c>
      <c r="D59" s="104" t="s">
        <v>2498</v>
      </c>
      <c r="E59" s="100">
        <v>538</v>
      </c>
      <c r="F59" s="85" t="str">
        <f>VLOOKUP(E59,VIP!$A$2:$O11486,2,0)</f>
        <v>DRBR538</v>
      </c>
      <c r="G59" s="99" t="str">
        <f>VLOOKUP(E59,'LISTADO ATM'!$A$2:$B$894,2,0)</f>
        <v>ATM  Autoservicio San Fco. Macorís</v>
      </c>
      <c r="H59" s="99" t="str">
        <f>VLOOKUP(E59,VIP!$A$2:$O16407,7,FALSE)</f>
        <v>Si</v>
      </c>
      <c r="I59" s="99" t="str">
        <f>VLOOKUP(E59,VIP!$A$2:$O8372,8,FALSE)</f>
        <v>Si</v>
      </c>
      <c r="J59" s="99" t="str">
        <f>VLOOKUP(E59,VIP!$A$2:$O8322,8,FALSE)</f>
        <v>Si</v>
      </c>
      <c r="K59" s="99" t="str">
        <f>VLOOKUP(E59,VIP!$A$2:$O11896,6,0)</f>
        <v>NO</v>
      </c>
      <c r="L59" s="108" t="s">
        <v>2507</v>
      </c>
      <c r="M59" s="107" t="s">
        <v>2473</v>
      </c>
      <c r="N59" s="106" t="s">
        <v>2481</v>
      </c>
      <c r="O59" s="104" t="s">
        <v>2497</v>
      </c>
      <c r="P59" s="108"/>
      <c r="Q59" s="107" t="s">
        <v>2507</v>
      </c>
    </row>
    <row r="60" spans="1:17" s="87" customFormat="1" ht="17.399999999999999" x14ac:dyDescent="0.3">
      <c r="A60" s="85" t="str">
        <f>VLOOKUP(E60,'LISTADO ATM'!$A$2:$C$895,3,0)</f>
        <v>ESTE</v>
      </c>
      <c r="B60" s="114" t="s">
        <v>2512</v>
      </c>
      <c r="C60" s="105">
        <v>44216.984780092593</v>
      </c>
      <c r="D60" s="104" t="s">
        <v>2189</v>
      </c>
      <c r="E60" s="100">
        <v>219</v>
      </c>
      <c r="F60" s="85" t="str">
        <f>VLOOKUP(E60,VIP!$A$2:$O11490,2,0)</f>
        <v>DRBR219</v>
      </c>
      <c r="G60" s="99" t="str">
        <f>VLOOKUP(E60,'LISTADO ATM'!$A$2:$B$894,2,0)</f>
        <v xml:space="preserve">ATM Oficina La Altagracia (Higuey) </v>
      </c>
      <c r="H60" s="99" t="str">
        <f>VLOOKUP(E60,VIP!$A$2:$O16411,7,FALSE)</f>
        <v>Si</v>
      </c>
      <c r="I60" s="99" t="str">
        <f>VLOOKUP(E60,VIP!$A$2:$O8376,8,FALSE)</f>
        <v>Si</v>
      </c>
      <c r="J60" s="99" t="str">
        <f>VLOOKUP(E60,VIP!$A$2:$O8326,8,FALSE)</f>
        <v>Si</v>
      </c>
      <c r="K60" s="99" t="str">
        <f>VLOOKUP(E60,VIP!$A$2:$O11900,6,0)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8"/>
      <c r="Q60" s="107" t="s">
        <v>2254</v>
      </c>
    </row>
    <row r="61" spans="1:17" s="87" customFormat="1" ht="17.399999999999999" x14ac:dyDescent="0.3">
      <c r="A61" s="85" t="str">
        <f>VLOOKUP(E61,'LISTADO ATM'!$A$2:$C$895,3,0)</f>
        <v>NORTE</v>
      </c>
      <c r="B61" s="114" t="s">
        <v>2511</v>
      </c>
      <c r="C61" s="105">
        <v>44216.985775462963</v>
      </c>
      <c r="D61" s="104" t="s">
        <v>2190</v>
      </c>
      <c r="E61" s="100">
        <v>854</v>
      </c>
      <c r="F61" s="85" t="str">
        <f>VLOOKUP(E61,VIP!$A$2:$O11489,2,0)</f>
        <v>DRBR854</v>
      </c>
      <c r="G61" s="99" t="str">
        <f>VLOOKUP(E61,'LISTADO ATM'!$A$2:$B$894,2,0)</f>
        <v xml:space="preserve">ATM Centro Comercial Blanco Batista </v>
      </c>
      <c r="H61" s="99" t="str">
        <f>VLOOKUP(E61,VIP!$A$2:$O16410,7,FALSE)</f>
        <v>Si</v>
      </c>
      <c r="I61" s="99" t="str">
        <f>VLOOKUP(E61,VIP!$A$2:$O8375,8,FALSE)</f>
        <v>Si</v>
      </c>
      <c r="J61" s="99" t="str">
        <f>VLOOKUP(E61,VIP!$A$2:$O8325,8,FALSE)</f>
        <v>Si</v>
      </c>
      <c r="K61" s="99" t="str">
        <f>VLOOKUP(E61,VIP!$A$2:$O11899,6,0)</f>
        <v>NO</v>
      </c>
      <c r="L61" s="108" t="s">
        <v>2228</v>
      </c>
      <c r="M61" s="107" t="s">
        <v>2473</v>
      </c>
      <c r="N61" s="106" t="s">
        <v>2481</v>
      </c>
      <c r="O61" s="104" t="s">
        <v>2506</v>
      </c>
      <c r="P61" s="108"/>
      <c r="Q61" s="107" t="s">
        <v>2228</v>
      </c>
    </row>
    <row r="62" spans="1:17" s="87" customFormat="1" ht="17.399999999999999" x14ac:dyDescent="0.3">
      <c r="A62" s="85" t="str">
        <f>VLOOKUP(E62,'LISTADO ATM'!$A$2:$C$895,3,0)</f>
        <v>SUR</v>
      </c>
      <c r="B62" s="114" t="s">
        <v>2510</v>
      </c>
      <c r="C62" s="105">
        <v>44217.162604166668</v>
      </c>
      <c r="D62" s="104" t="s">
        <v>2189</v>
      </c>
      <c r="E62" s="100">
        <v>825</v>
      </c>
      <c r="F62" s="85" t="str">
        <f>VLOOKUP(E62,VIP!$A$2:$O11488,2,0)</f>
        <v>DRBR825</v>
      </c>
      <c r="G62" s="99" t="str">
        <f>VLOOKUP(E62,'LISTADO ATM'!$A$2:$B$894,2,0)</f>
        <v xml:space="preserve">ATM Estacion Eco Cibeles (Las Matas de Farfán) </v>
      </c>
      <c r="H62" s="99" t="str">
        <f>VLOOKUP(E62,VIP!$A$2:$O16409,7,FALSE)</f>
        <v>Si</v>
      </c>
      <c r="I62" s="99" t="str">
        <f>VLOOKUP(E62,VIP!$A$2:$O8374,8,FALSE)</f>
        <v>Si</v>
      </c>
      <c r="J62" s="99" t="str">
        <f>VLOOKUP(E62,VIP!$A$2:$O8324,8,FALSE)</f>
        <v>Si</v>
      </c>
      <c r="K62" s="99" t="str">
        <f>VLOOKUP(E62,VIP!$A$2:$O11898,6,0)</f>
        <v>NO</v>
      </c>
      <c r="L62" s="108" t="s">
        <v>2435</v>
      </c>
      <c r="M62" s="107" t="s">
        <v>2473</v>
      </c>
      <c r="N62" s="106" t="s">
        <v>2481</v>
      </c>
      <c r="O62" s="104" t="s">
        <v>2483</v>
      </c>
      <c r="P62" s="108"/>
      <c r="Q62" s="107" t="s">
        <v>2435</v>
      </c>
    </row>
  </sheetData>
  <autoFilter ref="A4:Q42">
    <sortState ref="A5:Q62">
      <sortCondition ref="C4:C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1:B4">
    <cfRule type="duplicateValues" dxfId="226" priority="534"/>
  </conditionalFormatting>
  <conditionalFormatting sqref="E63:E1048576 E19:E59 E1:E4">
    <cfRule type="duplicateValues" dxfId="225" priority="407"/>
  </conditionalFormatting>
  <conditionalFormatting sqref="B63:B1048576">
    <cfRule type="duplicateValues" dxfId="224" priority="324489"/>
  </conditionalFormatting>
  <conditionalFormatting sqref="B63:B1048576">
    <cfRule type="duplicateValues" dxfId="223" priority="324492"/>
  </conditionalFormatting>
  <conditionalFormatting sqref="B63:B1048576 B1:B4">
    <cfRule type="duplicateValues" dxfId="222" priority="324494"/>
    <cfRule type="duplicateValues" dxfId="221" priority="324495"/>
    <cfRule type="duplicateValues" dxfId="220" priority="324496"/>
  </conditionalFormatting>
  <conditionalFormatting sqref="B63:B1048576 B1:B4">
    <cfRule type="duplicateValues" dxfId="219" priority="324503"/>
    <cfRule type="duplicateValues" dxfId="218" priority="324504"/>
  </conditionalFormatting>
  <conditionalFormatting sqref="B63:B1048576">
    <cfRule type="duplicateValues" dxfId="217" priority="324509"/>
    <cfRule type="duplicateValues" dxfId="216" priority="324510"/>
    <cfRule type="duplicateValues" dxfId="215" priority="324511"/>
  </conditionalFormatting>
  <conditionalFormatting sqref="E63:E1048576 E19:E59 E1:E4">
    <cfRule type="duplicateValues" dxfId="214" priority="324515"/>
    <cfRule type="duplicateValues" dxfId="213" priority="324516"/>
  </conditionalFormatting>
  <conditionalFormatting sqref="E63:E1048576 E19:E59">
    <cfRule type="duplicateValues" dxfId="212" priority="324525"/>
    <cfRule type="duplicateValues" dxfId="211" priority="324526"/>
  </conditionalFormatting>
  <conditionalFormatting sqref="E63:E1048576 E19:E59">
    <cfRule type="duplicateValues" dxfId="210" priority="324533"/>
  </conditionalFormatting>
  <conditionalFormatting sqref="E63:E1048576 E19:E59 E1:E4">
    <cfRule type="duplicateValues" dxfId="209" priority="324537"/>
    <cfRule type="duplicateValues" dxfId="208" priority="324538"/>
    <cfRule type="duplicateValues" dxfId="207" priority="324539"/>
  </conditionalFormatting>
  <conditionalFormatting sqref="E63:E1048576 E19:E59">
    <cfRule type="duplicateValues" dxfId="206" priority="324552"/>
    <cfRule type="duplicateValues" dxfId="205" priority="324553"/>
    <cfRule type="duplicateValues" dxfId="204" priority="324554"/>
  </conditionalFormatting>
  <conditionalFormatting sqref="E63:E1048576 E19:E59 E1:E14">
    <cfRule type="duplicateValues" dxfId="203" priority="217"/>
  </conditionalFormatting>
  <conditionalFormatting sqref="E63:E1048576 E1:E59">
    <cfRule type="duplicateValues" dxfId="202" priority="200"/>
  </conditionalFormatting>
  <conditionalFormatting sqref="B15:B17">
    <cfRule type="duplicateValues" dxfId="201" priority="325815"/>
  </conditionalFormatting>
  <conditionalFormatting sqref="B15:B17">
    <cfRule type="duplicateValues" dxfId="200" priority="325816"/>
    <cfRule type="duplicateValues" dxfId="199" priority="325817"/>
    <cfRule type="duplicateValues" dxfId="198" priority="325818"/>
  </conditionalFormatting>
  <conditionalFormatting sqref="B15:B17">
    <cfRule type="duplicateValues" dxfId="197" priority="325819"/>
    <cfRule type="duplicateValues" dxfId="196" priority="325820"/>
  </conditionalFormatting>
  <conditionalFormatting sqref="B18:B27">
    <cfRule type="duplicateValues" dxfId="195" priority="145"/>
  </conditionalFormatting>
  <conditionalFormatting sqref="B18:B27">
    <cfRule type="duplicateValues" dxfId="194" priority="142"/>
    <cfRule type="duplicateValues" dxfId="193" priority="143"/>
    <cfRule type="duplicateValues" dxfId="192" priority="144"/>
  </conditionalFormatting>
  <conditionalFormatting sqref="B18:B27">
    <cfRule type="duplicateValues" dxfId="191" priority="140"/>
    <cfRule type="duplicateValues" dxfId="190" priority="141"/>
  </conditionalFormatting>
  <conditionalFormatting sqref="B63:B1048576 B1:B32">
    <cfRule type="duplicateValues" dxfId="189" priority="130"/>
    <cfRule type="duplicateValues" dxfId="188" priority="132"/>
    <cfRule type="duplicateValues" dxfId="187" priority="133"/>
  </conditionalFormatting>
  <conditionalFormatting sqref="B63:B1048576 B1:B32">
    <cfRule type="duplicateValues" dxfId="186" priority="131"/>
  </conditionalFormatting>
  <conditionalFormatting sqref="B33:B41">
    <cfRule type="duplicateValues" dxfId="185" priority="129"/>
  </conditionalFormatting>
  <conditionalFormatting sqref="B33:B41">
    <cfRule type="duplicateValues" dxfId="184" priority="126"/>
    <cfRule type="duplicateValues" dxfId="183" priority="127"/>
    <cfRule type="duplicateValues" dxfId="182" priority="128"/>
  </conditionalFormatting>
  <conditionalFormatting sqref="B33:B41">
    <cfRule type="duplicateValues" dxfId="181" priority="124"/>
    <cfRule type="duplicateValues" dxfId="180" priority="125"/>
  </conditionalFormatting>
  <conditionalFormatting sqref="B33:B41">
    <cfRule type="duplicateValues" dxfId="179" priority="120"/>
    <cfRule type="duplicateValues" dxfId="178" priority="122"/>
    <cfRule type="duplicateValues" dxfId="177" priority="123"/>
  </conditionalFormatting>
  <conditionalFormatting sqref="B33:B41">
    <cfRule type="duplicateValues" dxfId="176" priority="121"/>
  </conditionalFormatting>
  <conditionalFormatting sqref="B42">
    <cfRule type="duplicateValues" dxfId="175" priority="119"/>
  </conditionalFormatting>
  <conditionalFormatting sqref="B42">
    <cfRule type="duplicateValues" dxfId="174" priority="116"/>
    <cfRule type="duplicateValues" dxfId="173" priority="117"/>
    <cfRule type="duplicateValues" dxfId="172" priority="118"/>
  </conditionalFormatting>
  <conditionalFormatting sqref="B42">
    <cfRule type="duplicateValues" dxfId="171" priority="114"/>
    <cfRule type="duplicateValues" dxfId="170" priority="115"/>
  </conditionalFormatting>
  <conditionalFormatting sqref="B42">
    <cfRule type="duplicateValues" dxfId="169" priority="110"/>
    <cfRule type="duplicateValues" dxfId="168" priority="112"/>
    <cfRule type="duplicateValues" dxfId="167" priority="113"/>
  </conditionalFormatting>
  <conditionalFormatting sqref="B42">
    <cfRule type="duplicateValues" dxfId="166" priority="111"/>
  </conditionalFormatting>
  <conditionalFormatting sqref="E42">
    <cfRule type="duplicateValues" dxfId="165" priority="109"/>
  </conditionalFormatting>
  <conditionalFormatting sqref="E42">
    <cfRule type="duplicateValues" dxfId="164" priority="107"/>
    <cfRule type="duplicateValues" dxfId="163" priority="108"/>
  </conditionalFormatting>
  <conditionalFormatting sqref="E42">
    <cfRule type="duplicateValues" dxfId="162" priority="101"/>
    <cfRule type="duplicateValues" dxfId="161" priority="102"/>
    <cfRule type="duplicateValues" dxfId="160" priority="103"/>
    <cfRule type="duplicateValues" dxfId="159" priority="104"/>
    <cfRule type="duplicateValues" dxfId="158" priority="105"/>
    <cfRule type="duplicateValues" dxfId="157" priority="106"/>
  </conditionalFormatting>
  <conditionalFormatting sqref="B43">
    <cfRule type="duplicateValues" dxfId="156" priority="81"/>
  </conditionalFormatting>
  <conditionalFormatting sqref="B43">
    <cfRule type="duplicateValues" dxfId="155" priority="78"/>
    <cfRule type="duplicateValues" dxfId="154" priority="79"/>
    <cfRule type="duplicateValues" dxfId="153" priority="80"/>
  </conditionalFormatting>
  <conditionalFormatting sqref="B43">
    <cfRule type="duplicateValues" dxfId="152" priority="76"/>
    <cfRule type="duplicateValues" dxfId="151" priority="77"/>
  </conditionalFormatting>
  <conditionalFormatting sqref="B43">
    <cfRule type="duplicateValues" dxfId="150" priority="72"/>
    <cfRule type="duplicateValues" dxfId="149" priority="74"/>
    <cfRule type="duplicateValues" dxfId="148" priority="75"/>
  </conditionalFormatting>
  <conditionalFormatting sqref="B43">
    <cfRule type="duplicateValues" dxfId="147" priority="73"/>
  </conditionalFormatting>
  <conditionalFormatting sqref="E43">
    <cfRule type="duplicateValues" dxfId="146" priority="71"/>
  </conditionalFormatting>
  <conditionalFormatting sqref="E43">
    <cfRule type="duplicateValues" dxfId="145" priority="69"/>
    <cfRule type="duplicateValues" dxfId="144" priority="70"/>
  </conditionalFormatting>
  <conditionalFormatting sqref="E43">
    <cfRule type="duplicateValues" dxfId="143" priority="63"/>
    <cfRule type="duplicateValues" dxfId="142" priority="64"/>
    <cfRule type="duplicateValues" dxfId="141" priority="65"/>
    <cfRule type="duplicateValues" dxfId="140" priority="66"/>
    <cfRule type="duplicateValues" dxfId="139" priority="67"/>
    <cfRule type="duplicateValues" dxfId="138" priority="68"/>
  </conditionalFormatting>
  <conditionalFormatting sqref="B44:B55">
    <cfRule type="duplicateValues" dxfId="137" priority="62"/>
  </conditionalFormatting>
  <conditionalFormatting sqref="B44:B55">
    <cfRule type="duplicateValues" dxfId="136" priority="59"/>
    <cfRule type="duplicateValues" dxfId="135" priority="60"/>
    <cfRule type="duplicateValues" dxfId="134" priority="61"/>
  </conditionalFormatting>
  <conditionalFormatting sqref="B44:B55">
    <cfRule type="duplicateValues" dxfId="133" priority="57"/>
    <cfRule type="duplicateValues" dxfId="132" priority="58"/>
  </conditionalFormatting>
  <conditionalFormatting sqref="B44:B55">
    <cfRule type="duplicateValues" dxfId="131" priority="53"/>
    <cfRule type="duplicateValues" dxfId="130" priority="55"/>
    <cfRule type="duplicateValues" dxfId="129" priority="56"/>
  </conditionalFormatting>
  <conditionalFormatting sqref="B44:B55">
    <cfRule type="duplicateValues" dxfId="128" priority="54"/>
  </conditionalFormatting>
  <conditionalFormatting sqref="B56:B59">
    <cfRule type="duplicateValues" dxfId="127" priority="52"/>
  </conditionalFormatting>
  <conditionalFormatting sqref="B56:B59">
    <cfRule type="duplicateValues" dxfId="126" priority="49"/>
    <cfRule type="duplicateValues" dxfId="125" priority="50"/>
    <cfRule type="duplicateValues" dxfId="124" priority="51"/>
  </conditionalFormatting>
  <conditionalFormatting sqref="B56:B59">
    <cfRule type="duplicateValues" dxfId="123" priority="47"/>
    <cfRule type="duplicateValues" dxfId="122" priority="48"/>
  </conditionalFormatting>
  <conditionalFormatting sqref="B56:B59">
    <cfRule type="duplicateValues" dxfId="121" priority="43"/>
    <cfRule type="duplicateValues" dxfId="120" priority="45"/>
    <cfRule type="duplicateValues" dxfId="119" priority="46"/>
  </conditionalFormatting>
  <conditionalFormatting sqref="B56:B59">
    <cfRule type="duplicateValues" dxfId="118" priority="44"/>
  </conditionalFormatting>
  <conditionalFormatting sqref="E56:E59">
    <cfRule type="duplicateValues" dxfId="117" priority="42"/>
  </conditionalFormatting>
  <conditionalFormatting sqref="E56:E59">
    <cfRule type="duplicateValues" dxfId="116" priority="40"/>
    <cfRule type="duplicateValues" dxfId="115" priority="41"/>
  </conditionalFormatting>
  <conditionalFormatting sqref="E56:E59">
    <cfRule type="duplicateValues" dxfId="114" priority="34"/>
    <cfRule type="duplicateValues" dxfId="113" priority="35"/>
    <cfRule type="duplicateValues" dxfId="112" priority="36"/>
    <cfRule type="duplicateValues" dxfId="111" priority="37"/>
    <cfRule type="duplicateValues" dxfId="110" priority="38"/>
    <cfRule type="duplicateValues" dxfId="109" priority="39"/>
  </conditionalFormatting>
  <conditionalFormatting sqref="E5:E14">
    <cfRule type="duplicateValues" dxfId="108" priority="326049"/>
  </conditionalFormatting>
  <conditionalFormatting sqref="B5:B14">
    <cfRule type="duplicateValues" dxfId="107" priority="326050"/>
  </conditionalFormatting>
  <conditionalFormatting sqref="B5:B14">
    <cfRule type="duplicateValues" dxfId="106" priority="326051"/>
    <cfRule type="duplicateValues" dxfId="105" priority="326052"/>
    <cfRule type="duplicateValues" dxfId="104" priority="326053"/>
  </conditionalFormatting>
  <conditionalFormatting sqref="B5:B14">
    <cfRule type="duplicateValues" dxfId="103" priority="326054"/>
    <cfRule type="duplicateValues" dxfId="102" priority="326055"/>
  </conditionalFormatting>
  <conditionalFormatting sqref="E5:E14">
    <cfRule type="duplicateValues" dxfId="101" priority="326056"/>
    <cfRule type="duplicateValues" dxfId="100" priority="326057"/>
  </conditionalFormatting>
  <conditionalFormatting sqref="E5:E14">
    <cfRule type="duplicateValues" dxfId="99" priority="326058"/>
    <cfRule type="duplicateValues" dxfId="98" priority="326059"/>
    <cfRule type="duplicateValues" dxfId="97" priority="326060"/>
    <cfRule type="duplicateValues" dxfId="96" priority="326061"/>
    <cfRule type="duplicateValues" dxfId="95" priority="326062"/>
    <cfRule type="duplicateValues" dxfId="94" priority="326063"/>
  </conditionalFormatting>
  <conditionalFormatting sqref="B5:B32">
    <cfRule type="duplicateValues" dxfId="93" priority="326075"/>
  </conditionalFormatting>
  <conditionalFormatting sqref="B5:B32">
    <cfRule type="duplicateValues" dxfId="92" priority="326076"/>
    <cfRule type="duplicateValues" dxfId="91" priority="326077"/>
    <cfRule type="duplicateValues" dxfId="90" priority="326078"/>
  </conditionalFormatting>
  <conditionalFormatting sqref="B5:B32">
    <cfRule type="duplicateValues" dxfId="89" priority="326079"/>
    <cfRule type="duplicateValues" dxfId="88" priority="326080"/>
  </conditionalFormatting>
  <conditionalFormatting sqref="E15:E55">
    <cfRule type="duplicateValues" dxfId="87" priority="326158"/>
  </conditionalFormatting>
  <conditionalFormatting sqref="E15:E55">
    <cfRule type="duplicateValues" dxfId="86" priority="326160"/>
    <cfRule type="duplicateValues" dxfId="85" priority="326161"/>
  </conditionalFormatting>
  <conditionalFormatting sqref="E15:E55">
    <cfRule type="duplicateValues" dxfId="84" priority="326164"/>
    <cfRule type="duplicateValues" dxfId="83" priority="326165"/>
    <cfRule type="duplicateValues" dxfId="82" priority="326166"/>
    <cfRule type="duplicateValues" dxfId="81" priority="326167"/>
    <cfRule type="duplicateValues" dxfId="80" priority="326168"/>
    <cfRule type="duplicateValues" dxfId="79" priority="326169"/>
  </conditionalFormatting>
  <conditionalFormatting sqref="E60:E62">
    <cfRule type="duplicateValues" dxfId="17" priority="326201"/>
  </conditionalFormatting>
  <conditionalFormatting sqref="E60:E62">
    <cfRule type="duplicateValues" dxfId="16" priority="326202"/>
    <cfRule type="duplicateValues" dxfId="15" priority="326203"/>
  </conditionalFormatting>
  <conditionalFormatting sqref="E60:E62">
    <cfRule type="duplicateValues" dxfId="14" priority="326207"/>
    <cfRule type="duplicateValues" dxfId="13" priority="326208"/>
    <cfRule type="duplicateValues" dxfId="12" priority="326209"/>
  </conditionalFormatting>
  <conditionalFormatting sqref="B60:B62">
    <cfRule type="duplicateValues" dxfId="11" priority="326215"/>
  </conditionalFormatting>
  <conditionalFormatting sqref="B60:B62">
    <cfRule type="duplicateValues" dxfId="10" priority="326216"/>
    <cfRule type="duplicateValues" dxfId="9" priority="326217"/>
    <cfRule type="duplicateValues" dxfId="8" priority="326218"/>
  </conditionalFormatting>
  <conditionalFormatting sqref="B60:B62">
    <cfRule type="duplicateValues" dxfId="7" priority="326219"/>
    <cfRule type="duplicateValues" dxfId="6" priority="326220"/>
  </conditionalFormatting>
  <conditionalFormatting sqref="E60:E62">
    <cfRule type="duplicateValues" dxfId="5" priority="326228"/>
    <cfRule type="duplicateValues" dxfId="4" priority="326229"/>
    <cfRule type="duplicateValues" dxfId="3" priority="326230"/>
    <cfRule type="duplicateValues" dxfId="2" priority="326231"/>
    <cfRule type="duplicateValues" dxfId="1" priority="326232"/>
    <cfRule type="duplicateValues" dxfId="0" priority="326233"/>
  </conditionalFormatting>
  <hyperlinks>
    <hyperlink ref="O51" r:id="rId7" tooltip="Assignee Pelaez Lugo, Ramon Aristides" display="javascript:showDetailWithPersid(%22cnt:5250656C61657A000000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4" t="s">
        <v>0</v>
      </c>
      <c r="B1" s="15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6" t="s">
        <v>8</v>
      </c>
      <c r="B9" s="15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8" t="s">
        <v>9</v>
      </c>
      <c r="B14" s="15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2" zoomScale="80" zoomScaleNormal="80" workbookViewId="0">
      <selection activeCell="G22" sqref="G22"/>
    </sheetView>
  </sheetViews>
  <sheetFormatPr baseColWidth="10" defaultColWidth="52.6640625" defaultRowHeight="14.4" x14ac:dyDescent="0.3"/>
  <cols>
    <col min="1" max="1" width="25.6640625" style="87" bestFit="1" customWidth="1"/>
    <col min="2" max="2" width="21.6640625" style="87" bestFit="1" customWidth="1"/>
    <col min="3" max="3" width="49.5546875" style="87" bestFit="1" customWidth="1"/>
    <col min="4" max="4" width="39.33203125" style="87" bestFit="1" customWidth="1"/>
    <col min="5" max="5" width="27.33203125" style="87" customWidth="1"/>
    <col min="6" max="16384" width="52.6640625" style="87"/>
  </cols>
  <sheetData>
    <row r="1" spans="1:5" ht="23.4" x14ac:dyDescent="0.3">
      <c r="A1" s="135" t="s">
        <v>2479</v>
      </c>
      <c r="B1" s="136"/>
      <c r="C1" s="136"/>
      <c r="D1" s="136"/>
      <c r="E1" s="137"/>
    </row>
    <row r="2" spans="1:5" ht="23.4" x14ac:dyDescent="0.3">
      <c r="A2" s="135" t="s">
        <v>2158</v>
      </c>
      <c r="B2" s="136"/>
      <c r="C2" s="136"/>
      <c r="D2" s="136"/>
      <c r="E2" s="137"/>
    </row>
    <row r="3" spans="1:5" ht="26.4" x14ac:dyDescent="0.3">
      <c r="A3" s="138" t="s">
        <v>2479</v>
      </c>
      <c r="B3" s="139"/>
      <c r="C3" s="139"/>
      <c r="D3" s="139"/>
      <c r="E3" s="140"/>
    </row>
    <row r="4" spans="1:5" x14ac:dyDescent="0.3">
      <c r="B4" s="111"/>
    </row>
    <row r="5" spans="1:5" ht="18" thickBot="1" x14ac:dyDescent="0.35">
      <c r="A5" s="88" t="s">
        <v>2423</v>
      </c>
      <c r="B5" s="109" t="s">
        <v>2503</v>
      </c>
      <c r="C5" s="89"/>
      <c r="D5" s="90"/>
      <c r="E5" s="91"/>
    </row>
    <row r="6" spans="1:5" ht="18" thickBot="1" x14ac:dyDescent="0.35">
      <c r="A6" s="88" t="s">
        <v>2424</v>
      </c>
      <c r="B6" s="109" t="s">
        <v>2509</v>
      </c>
      <c r="C6" s="89"/>
      <c r="D6" s="90"/>
      <c r="E6" s="91"/>
    </row>
    <row r="7" spans="1:5" ht="15" thickBot="1" x14ac:dyDescent="0.35">
      <c r="B7" s="111"/>
    </row>
    <row r="8" spans="1:5" ht="18" thickBot="1" x14ac:dyDescent="0.35">
      <c r="A8" s="130" t="s">
        <v>2425</v>
      </c>
      <c r="B8" s="131"/>
      <c r="C8" s="131"/>
      <c r="D8" s="131"/>
      <c r="E8" s="132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16" t="e">
        <f>VLOOKUP(B10,'[1]LISTADO ATM'!$A$2:$B$816,2,0)</f>
        <v>#N/A</v>
      </c>
      <c r="D10" s="101" t="s">
        <v>2485</v>
      </c>
      <c r="E10" s="77">
        <v>335768981</v>
      </c>
    </row>
    <row r="11" spans="1:5" ht="18" thickBot="1" x14ac:dyDescent="0.35">
      <c r="A11" s="96" t="s">
        <v>2428</v>
      </c>
      <c r="B11" s="110">
        <f>COUNT(B10:B10)</f>
        <v>0</v>
      </c>
      <c r="C11" s="141"/>
      <c r="D11" s="142"/>
      <c r="E11" s="143"/>
    </row>
    <row r="12" spans="1:5" ht="15" thickBot="1" x14ac:dyDescent="0.35">
      <c r="B12" s="111"/>
    </row>
    <row r="13" spans="1:5" ht="18" thickBot="1" x14ac:dyDescent="0.35">
      <c r="A13" s="130" t="s">
        <v>2430</v>
      </c>
      <c r="B13" s="131"/>
      <c r="C13" s="131"/>
      <c r="D13" s="131"/>
      <c r="E13" s="132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377</v>
      </c>
      <c r="C15" s="100" t="str">
        <f>VLOOKUP(B15,'[2]LISTADO ATM'!$A$2:$B$916,2,0)</f>
        <v>ATM Estación del Metro Eduardo Brito</v>
      </c>
      <c r="D15" s="102" t="s">
        <v>2455</v>
      </c>
      <c r="E15" s="77">
        <v>335769464</v>
      </c>
    </row>
    <row r="16" spans="1:5" ht="17.399999999999999" x14ac:dyDescent="0.3">
      <c r="A16" s="100" t="str">
        <f>VLOOKUP(B16,'[1]LISTADO ATM'!$A$2:$C$817,3,0)</f>
        <v>DISTRITO NACIONAL</v>
      </c>
      <c r="B16" s="100">
        <v>735</v>
      </c>
      <c r="C16" s="100" t="str">
        <f>VLOOKUP(B16,'[2]LISTADO ATM'!$A$2:$B$916,2,0)</f>
        <v xml:space="preserve">ATM Oficina Independencia II  </v>
      </c>
      <c r="D16" s="117" t="s">
        <v>2455</v>
      </c>
      <c r="E16" s="77">
        <v>335768742</v>
      </c>
    </row>
    <row r="17" spans="1:5" ht="17.399999999999999" x14ac:dyDescent="0.3">
      <c r="A17" s="100" t="str">
        <f>VLOOKUP(B17,'[1]LISTADO ATM'!$A$2:$C$817,3,0)</f>
        <v>DISTRITO NACIONAL</v>
      </c>
      <c r="B17" s="100">
        <v>967</v>
      </c>
      <c r="C17" s="100" t="str">
        <f>VLOOKUP(B17,'[2]LISTADO ATM'!$A$2:$B$916,2,0)</f>
        <v xml:space="preserve">ATM UNP Hiper Olé Autopista Duarte </v>
      </c>
      <c r="D17" s="117" t="s">
        <v>2455</v>
      </c>
      <c r="E17" s="77">
        <v>335769126</v>
      </c>
    </row>
    <row r="18" spans="1:5" ht="17.399999999999999" x14ac:dyDescent="0.3">
      <c r="A18" s="100" t="str">
        <f>VLOOKUP(B18,'[1]LISTADO ATM'!$A$2:$C$817,3,0)</f>
        <v>DISTRITO NACIONAL</v>
      </c>
      <c r="B18" s="100">
        <v>812</v>
      </c>
      <c r="C18" s="100" t="str">
        <f>VLOOKUP(B18,'[2]LISTADO ATM'!$A$2:$B$916,2,0)</f>
        <v xml:space="preserve">ATM Canasta del Pueblo </v>
      </c>
      <c r="D18" s="117" t="s">
        <v>2455</v>
      </c>
      <c r="E18" s="77">
        <v>335769134</v>
      </c>
    </row>
    <row r="19" spans="1:5" ht="17.399999999999999" x14ac:dyDescent="0.3">
      <c r="A19" s="100" t="str">
        <f>VLOOKUP(B19,'[1]LISTADO ATM'!$A$2:$C$817,3,0)</f>
        <v>DISTRITO NACIONAL</v>
      </c>
      <c r="B19" s="100">
        <v>955</v>
      </c>
      <c r="C19" s="100" t="str">
        <f>VLOOKUP(B19,'[2]LISTADO ATM'!$A$2:$B$916,2,0)</f>
        <v xml:space="preserve">ATM Oficina Americana Independencia II </v>
      </c>
      <c r="D19" s="117" t="s">
        <v>2455</v>
      </c>
      <c r="E19" s="77">
        <v>335769149</v>
      </c>
    </row>
    <row r="20" spans="1:5" ht="17.399999999999999" x14ac:dyDescent="0.3">
      <c r="A20" s="100" t="str">
        <f>VLOOKUP(B20,'[1]LISTADO ATM'!$A$2:$C$817,3,0)</f>
        <v>DISTRITO NACIONAL</v>
      </c>
      <c r="B20" s="100">
        <v>578</v>
      </c>
      <c r="C20" s="100" t="str">
        <f>VLOOKUP(B20,'[2]LISTADO ATM'!$A$2:$B$916,2,0)</f>
        <v xml:space="preserve">ATM Procuraduría General de la República </v>
      </c>
      <c r="D20" s="117" t="s">
        <v>2455</v>
      </c>
      <c r="E20" s="77">
        <v>335769233</v>
      </c>
    </row>
    <row r="21" spans="1:5" ht="17.399999999999999" x14ac:dyDescent="0.3">
      <c r="A21" s="100" t="str">
        <f>VLOOKUP(B21,'[1]LISTADO ATM'!$A$2:$C$817,3,0)</f>
        <v>DISTRITO NACIONAL</v>
      </c>
      <c r="B21" s="100">
        <v>743</v>
      </c>
      <c r="C21" s="100" t="str">
        <f>VLOOKUP(B21,'[2]LISTADO ATM'!$A$2:$B$916,2,0)</f>
        <v xml:space="preserve">ATM Oficina Los Frailes </v>
      </c>
      <c r="D21" s="117" t="s">
        <v>2455</v>
      </c>
      <c r="E21" s="77">
        <v>335769350</v>
      </c>
    </row>
    <row r="22" spans="1:5" ht="17.399999999999999" x14ac:dyDescent="0.3">
      <c r="A22" s="100" t="str">
        <f>VLOOKUP(B22,'[1]LISTADO ATM'!$A$2:$C$817,3,0)</f>
        <v>DISTRITO NACIONAL</v>
      </c>
      <c r="B22" s="100">
        <v>26</v>
      </c>
      <c r="C22" s="100" t="str">
        <f>VLOOKUP(B22,'[2]LISTADO ATM'!$A$2:$B$916,2,0)</f>
        <v>ATM S/M Jumbo San Isidro</v>
      </c>
      <c r="D22" s="117" t="s">
        <v>2455</v>
      </c>
      <c r="E22" s="77">
        <v>335769251</v>
      </c>
    </row>
    <row r="23" spans="1:5" ht="17.399999999999999" x14ac:dyDescent="0.3">
      <c r="A23" s="100" t="str">
        <f>VLOOKUP(B23,'[1]LISTADO ATM'!$A$2:$C$817,3,0)</f>
        <v>DISTRITO NACIONAL</v>
      </c>
      <c r="B23" s="100">
        <v>325</v>
      </c>
      <c r="C23" s="100" t="str">
        <f>VLOOKUP(B23,'[2]LISTADO ATM'!$A$2:$B$916,2,0)</f>
        <v>ATM Casa Edwin</v>
      </c>
      <c r="D23" s="117" t="s">
        <v>2455</v>
      </c>
      <c r="E23" s="77">
        <v>335769482</v>
      </c>
    </row>
    <row r="24" spans="1:5" ht="17.399999999999999" x14ac:dyDescent="0.3">
      <c r="A24" s="100" t="e">
        <f>VLOOKUP(B24,'[1]LISTADO ATM'!$A$2:$C$817,3,0)</f>
        <v>#N/A</v>
      </c>
      <c r="B24" s="100"/>
      <c r="C24" s="100" t="e">
        <f>VLOOKUP(B24,'[2]LISTADO ATM'!$A$2:$B$916,2,0)</f>
        <v>#N/A</v>
      </c>
      <c r="D24" s="117" t="s">
        <v>2455</v>
      </c>
      <c r="E24" s="77"/>
    </row>
    <row r="25" spans="1:5" ht="17.399999999999999" x14ac:dyDescent="0.3">
      <c r="A25" s="100" t="e">
        <f>VLOOKUP(B25,'[1]LISTADO ATM'!$A$2:$C$817,3,0)</f>
        <v>#N/A</v>
      </c>
      <c r="B25" s="100"/>
      <c r="C25" s="100" t="e">
        <f>VLOOKUP(B25,'[2]LISTADO ATM'!$A$2:$B$916,2,0)</f>
        <v>#N/A</v>
      </c>
      <c r="D25" s="117" t="s">
        <v>2455</v>
      </c>
      <c r="E25" s="77"/>
    </row>
    <row r="26" spans="1:5" ht="17.399999999999999" x14ac:dyDescent="0.3">
      <c r="A26" s="100" t="e">
        <f>VLOOKUP(B26,'[1]LISTADO ATM'!$A$2:$C$817,3,0)</f>
        <v>#N/A</v>
      </c>
      <c r="B26" s="100"/>
      <c r="C26" s="100" t="e">
        <f>VLOOKUP(B26,'[2]LISTADO ATM'!$A$2:$B$916,2,0)</f>
        <v>#N/A</v>
      </c>
      <c r="D26" s="117" t="s">
        <v>2455</v>
      </c>
      <c r="E26" s="77"/>
    </row>
    <row r="27" spans="1:5" ht="17.399999999999999" x14ac:dyDescent="0.3">
      <c r="A27" s="100" t="e">
        <f>VLOOKUP(B27,'[1]LISTADO ATM'!$A$2:$C$817,3,0)</f>
        <v>#N/A</v>
      </c>
      <c r="B27" s="100"/>
      <c r="C27" s="100" t="e">
        <f>VLOOKUP(B27,'[2]LISTADO ATM'!$A$2:$B$916,2,0)</f>
        <v>#N/A</v>
      </c>
      <c r="D27" s="117" t="s">
        <v>2455</v>
      </c>
      <c r="E27" s="77"/>
    </row>
    <row r="28" spans="1:5" ht="17.399999999999999" x14ac:dyDescent="0.3">
      <c r="A28" s="118" t="s">
        <v>2428</v>
      </c>
      <c r="B28" s="119">
        <f>COUNT(B15:B27)</f>
        <v>9</v>
      </c>
      <c r="C28" s="120"/>
      <c r="D28" s="120"/>
      <c r="E28" s="120"/>
    </row>
    <row r="29" spans="1:5" ht="15" thickBot="1" x14ac:dyDescent="0.35">
      <c r="B29" s="111"/>
    </row>
    <row r="30" spans="1:5" ht="18" thickBot="1" x14ac:dyDescent="0.35">
      <c r="A30" s="130" t="s">
        <v>2431</v>
      </c>
      <c r="B30" s="131"/>
      <c r="C30" s="131"/>
      <c r="D30" s="131"/>
      <c r="E30" s="132"/>
    </row>
    <row r="31" spans="1:5" ht="17.399999999999999" x14ac:dyDescent="0.3">
      <c r="A31" s="92" t="s">
        <v>15</v>
      </c>
      <c r="B31" s="92" t="s">
        <v>2426</v>
      </c>
      <c r="C31" s="93" t="s">
        <v>46</v>
      </c>
      <c r="D31" s="93" t="s">
        <v>2433</v>
      </c>
      <c r="E31" s="93" t="s">
        <v>2427</v>
      </c>
    </row>
    <row r="32" spans="1:5" ht="17.399999999999999" x14ac:dyDescent="0.3">
      <c r="A32" s="100" t="str">
        <f>VLOOKUP(B32,'[1]LISTADO ATM'!$A$2:$C$817,3,0)</f>
        <v>ESTE</v>
      </c>
      <c r="B32" s="100">
        <v>673</v>
      </c>
      <c r="C32" s="116" t="str">
        <f>VLOOKUP(B32,'[1]LISTADO ATM'!$A$2:$B$816,2,0)</f>
        <v>ATM Clínica Dr. Cruz Jiminián</v>
      </c>
      <c r="D32" s="100" t="s">
        <v>2459</v>
      </c>
      <c r="E32" s="77">
        <v>335768361</v>
      </c>
    </row>
    <row r="33" spans="1:5" ht="17.399999999999999" x14ac:dyDescent="0.3">
      <c r="A33" s="100" t="str">
        <f>VLOOKUP(B33,'[1]LISTADO ATM'!$A$2:$C$817,3,0)</f>
        <v>DISTRITO NACIONAL</v>
      </c>
      <c r="B33" s="100">
        <v>908</v>
      </c>
      <c r="C33" s="116" t="str">
        <f>VLOOKUP(B33,'[1]LISTADO ATM'!$A$2:$B$816,2,0)</f>
        <v xml:space="preserve">ATM Oficina Plaza Botánika </v>
      </c>
      <c r="D33" s="100" t="s">
        <v>2459</v>
      </c>
      <c r="E33" s="77">
        <v>335769361</v>
      </c>
    </row>
    <row r="34" spans="1:5" ht="17.399999999999999" x14ac:dyDescent="0.3">
      <c r="A34" s="100" t="str">
        <f>VLOOKUP(B34,'[1]LISTADO ATM'!$A$2:$C$817,3,0)</f>
        <v>DISTRITO NACIONAL</v>
      </c>
      <c r="B34" s="100">
        <v>949</v>
      </c>
      <c r="C34" s="116" t="str">
        <f>VLOOKUP(B34,'[1]LISTADO ATM'!$A$2:$B$816,2,0)</f>
        <v xml:space="preserve">ATM S/M Bravo San Isidro Coral Mall </v>
      </c>
      <c r="D34" s="100" t="s">
        <v>2459</v>
      </c>
      <c r="E34" s="77">
        <v>335769375</v>
      </c>
    </row>
    <row r="35" spans="1:5" ht="17.399999999999999" x14ac:dyDescent="0.3">
      <c r="A35" s="100" t="str">
        <f>VLOOKUP(B35,'[1]LISTADO ATM'!$A$2:$C$817,3,0)</f>
        <v>ESTE</v>
      </c>
      <c r="B35" s="100">
        <v>843</v>
      </c>
      <c r="C35" s="116" t="str">
        <f>VLOOKUP(B35,'[1]LISTADO ATM'!$A$2:$B$816,2,0)</f>
        <v xml:space="preserve">ATM Oficina Romana Centro </v>
      </c>
      <c r="D35" s="100" t="s">
        <v>2459</v>
      </c>
      <c r="E35" s="77">
        <v>335769386</v>
      </c>
    </row>
    <row r="36" spans="1:5" ht="17.399999999999999" x14ac:dyDescent="0.3">
      <c r="A36" s="100" t="e">
        <f>VLOOKUP(B36,'[1]LISTADO ATM'!$A$2:$C$817,3,0)</f>
        <v>#N/A</v>
      </c>
      <c r="B36" s="100"/>
      <c r="C36" s="116" t="e">
        <f>VLOOKUP(B36,'[1]LISTADO ATM'!$A$2:$B$816,2,0)</f>
        <v>#N/A</v>
      </c>
      <c r="D36" s="100" t="s">
        <v>2459</v>
      </c>
      <c r="E36" s="77"/>
    </row>
    <row r="37" spans="1:5" ht="17.399999999999999" x14ac:dyDescent="0.3">
      <c r="A37" s="100" t="e">
        <f>VLOOKUP(B37,'[1]LISTADO ATM'!$A$2:$C$817,3,0)</f>
        <v>#N/A</v>
      </c>
      <c r="B37" s="100"/>
      <c r="C37" s="116" t="e">
        <f>VLOOKUP(B37,'[1]LISTADO ATM'!$A$2:$B$816,2,0)</f>
        <v>#N/A</v>
      </c>
      <c r="D37" s="100" t="s">
        <v>2459</v>
      </c>
      <c r="E37" s="77"/>
    </row>
    <row r="38" spans="1:5" ht="17.399999999999999" x14ac:dyDescent="0.3">
      <c r="A38" s="100" t="e">
        <f>VLOOKUP(B38,'[1]LISTADO ATM'!$A$2:$C$817,3,0)</f>
        <v>#N/A</v>
      </c>
      <c r="B38" s="100"/>
      <c r="C38" s="116" t="e">
        <f>VLOOKUP(B38,'[1]LISTADO ATM'!$A$2:$B$816,2,0)</f>
        <v>#N/A</v>
      </c>
      <c r="D38" s="100" t="s">
        <v>2459</v>
      </c>
      <c r="E38" s="77"/>
    </row>
    <row r="39" spans="1:5" ht="17.399999999999999" x14ac:dyDescent="0.3">
      <c r="A39" s="100" t="e">
        <f>VLOOKUP(B39,'[1]LISTADO ATM'!$A$2:$C$817,3,0)</f>
        <v>#N/A</v>
      </c>
      <c r="B39" s="100"/>
      <c r="C39" s="116" t="e">
        <f>VLOOKUP(B39,'[1]LISTADO ATM'!$A$2:$B$816,2,0)</f>
        <v>#N/A</v>
      </c>
      <c r="D39" s="100" t="s">
        <v>2459</v>
      </c>
      <c r="E39" s="77"/>
    </row>
    <row r="40" spans="1:5" ht="17.399999999999999" x14ac:dyDescent="0.3">
      <c r="A40" s="100" t="e">
        <f>VLOOKUP(B40,'[1]LISTADO ATM'!$A$2:$C$817,3,0)</f>
        <v>#N/A</v>
      </c>
      <c r="B40" s="100"/>
      <c r="C40" s="116" t="e">
        <f>VLOOKUP(B40,'[1]LISTADO ATM'!$A$2:$B$816,2,0)</f>
        <v>#N/A</v>
      </c>
      <c r="D40" s="100" t="s">
        <v>2459</v>
      </c>
      <c r="E40" s="77"/>
    </row>
    <row r="41" spans="1:5" ht="18" thickBot="1" x14ac:dyDescent="0.35">
      <c r="A41" s="96" t="s">
        <v>2428</v>
      </c>
      <c r="B41" s="110">
        <f>COUNT(B32:B35)</f>
        <v>4</v>
      </c>
      <c r="C41" s="94"/>
      <c r="D41" s="94"/>
      <c r="E41" s="95"/>
    </row>
    <row r="42" spans="1:5" ht="15" thickBot="1" x14ac:dyDescent="0.35">
      <c r="B42" s="111"/>
    </row>
    <row r="43" spans="1:5" ht="18" thickBot="1" x14ac:dyDescent="0.35">
      <c r="A43" s="146" t="s">
        <v>2429</v>
      </c>
      <c r="B43" s="147"/>
    </row>
    <row r="44" spans="1:5" ht="18" thickBot="1" x14ac:dyDescent="0.35">
      <c r="A44" s="144">
        <f>+B28+B41</f>
        <v>13</v>
      </c>
      <c r="B44" s="145"/>
    </row>
    <row r="45" spans="1:5" ht="15" thickBot="1" x14ac:dyDescent="0.35">
      <c r="B45" s="111"/>
    </row>
    <row r="46" spans="1:5" ht="18" thickBot="1" x14ac:dyDescent="0.35">
      <c r="A46" s="130" t="s">
        <v>2432</v>
      </c>
      <c r="B46" s="131"/>
      <c r="C46" s="131"/>
      <c r="D46" s="131"/>
      <c r="E46" s="132"/>
    </row>
    <row r="47" spans="1:5" ht="17.399999999999999" x14ac:dyDescent="0.3">
      <c r="A47" s="92" t="s">
        <v>15</v>
      </c>
      <c r="B47" s="92" t="s">
        <v>2426</v>
      </c>
      <c r="C47" s="97" t="s">
        <v>46</v>
      </c>
      <c r="D47" s="148" t="s">
        <v>2433</v>
      </c>
      <c r="E47" s="149"/>
    </row>
    <row r="48" spans="1:5" ht="17.399999999999999" x14ac:dyDescent="0.3">
      <c r="A48" s="100" t="str">
        <f>VLOOKUP(B48,'[1]LISTADO ATM'!$A$2:$C$817,3,0)</f>
        <v>DISTRITO NACIONAL</v>
      </c>
      <c r="B48" s="100">
        <v>971</v>
      </c>
      <c r="C48" s="116" t="str">
        <f>VLOOKUP(B48,'[1]LISTADO ATM'!$A$2:$B$816,2,0)</f>
        <v xml:space="preserve">ATM Club Banreservas I </v>
      </c>
      <c r="D48" s="133" t="s">
        <v>2502</v>
      </c>
      <c r="E48" s="134"/>
    </row>
    <row r="49" spans="1:5" ht="17.399999999999999" x14ac:dyDescent="0.3">
      <c r="A49" s="100" t="str">
        <f>VLOOKUP(B49,'[1]LISTADO ATM'!$A$2:$C$817,3,0)</f>
        <v>DISTRITO NACIONAL</v>
      </c>
      <c r="B49" s="100">
        <v>312</v>
      </c>
      <c r="C49" s="116" t="str">
        <f>VLOOKUP(B49,'[1]LISTADO ATM'!$A$2:$B$816,2,0)</f>
        <v xml:space="preserve">ATM Oficina Tiradentes II (Naco) </v>
      </c>
      <c r="D49" s="133" t="s">
        <v>2476</v>
      </c>
      <c r="E49" s="134"/>
    </row>
    <row r="50" spans="1:5" ht="17.399999999999999" x14ac:dyDescent="0.3">
      <c r="A50" s="100" t="str">
        <f>VLOOKUP(B50,'[1]LISTADO ATM'!$A$2:$C$817,3,0)</f>
        <v>DISTRITO NACIONAL</v>
      </c>
      <c r="B50" s="100">
        <v>24</v>
      </c>
      <c r="C50" s="116" t="str">
        <f>VLOOKUP(B50,'[1]LISTADO ATM'!$A$2:$B$816,2,0)</f>
        <v xml:space="preserve">ATM Oficina Eusebio Manzueta </v>
      </c>
      <c r="D50" s="133" t="s">
        <v>2476</v>
      </c>
      <c r="E50" s="134"/>
    </row>
    <row r="51" spans="1:5" ht="17.399999999999999" x14ac:dyDescent="0.3">
      <c r="A51" s="100" t="str">
        <f>VLOOKUP(B51,'[1]LISTADO ATM'!$A$2:$C$817,3,0)</f>
        <v>ESTE</v>
      </c>
      <c r="B51" s="100">
        <v>934</v>
      </c>
      <c r="C51" s="116" t="str">
        <f>VLOOKUP(B51,'[1]LISTADO ATM'!$A$2:$B$816,2,0)</f>
        <v>ATM Hotel Dreams La Romana</v>
      </c>
      <c r="D51" s="133" t="s">
        <v>2502</v>
      </c>
      <c r="E51" s="134"/>
    </row>
    <row r="52" spans="1:5" ht="17.399999999999999" x14ac:dyDescent="0.3">
      <c r="A52" s="100" t="str">
        <f>VLOOKUP(B52,'[1]LISTADO ATM'!$A$2:$C$817,3,0)</f>
        <v>SUR</v>
      </c>
      <c r="B52" s="100">
        <v>870</v>
      </c>
      <c r="C52" s="116" t="str">
        <f>VLOOKUP(B52,'[1]LISTADO ATM'!$A$2:$B$816,2,0)</f>
        <v xml:space="preserve">ATM Willbes Dominicana (Barahona) </v>
      </c>
      <c r="D52" s="133" t="s">
        <v>2476</v>
      </c>
      <c r="E52" s="134"/>
    </row>
    <row r="53" spans="1:5" ht="17.399999999999999" x14ac:dyDescent="0.3">
      <c r="A53" s="100" t="str">
        <f>VLOOKUP(B53,'[1]LISTADO ATM'!$A$2:$C$817,3,0)</f>
        <v>DISTRITO NACIONAL</v>
      </c>
      <c r="B53" s="100">
        <v>192</v>
      </c>
      <c r="C53" s="116" t="str">
        <f>VLOOKUP(B53,'[1]LISTADO ATM'!$A$2:$B$816,2,0)</f>
        <v xml:space="preserve">ATM Autobanco Luperón II </v>
      </c>
      <c r="D53" s="133" t="s">
        <v>2476</v>
      </c>
      <c r="E53" s="134"/>
    </row>
    <row r="54" spans="1:5" ht="17.399999999999999" x14ac:dyDescent="0.3">
      <c r="A54" s="100" t="str">
        <f>VLOOKUP(B54,'[1]LISTADO ATM'!$A$2:$C$817,3,0)</f>
        <v>DISTRITO NACIONAL</v>
      </c>
      <c r="B54" s="100">
        <v>407</v>
      </c>
      <c r="C54" s="116" t="str">
        <f>VLOOKUP(B54,'[1]LISTADO ATM'!$A$2:$B$816,2,0)</f>
        <v xml:space="preserve">ATM Multicentro La Sirena Villa Mella </v>
      </c>
      <c r="D54" s="133" t="s">
        <v>2476</v>
      </c>
      <c r="E54" s="134"/>
    </row>
    <row r="55" spans="1:5" ht="17.399999999999999" x14ac:dyDescent="0.3">
      <c r="A55" s="100" t="str">
        <f>VLOOKUP(B55,'[1]LISTADO ATM'!$A$2:$C$817,3,0)</f>
        <v>DISTRITO NACIONAL</v>
      </c>
      <c r="B55" s="100">
        <v>415</v>
      </c>
      <c r="C55" s="116" t="str">
        <f>VLOOKUP(B55,'[1]LISTADO ATM'!$A$2:$B$816,2,0)</f>
        <v xml:space="preserve">ATM Autobanco San Martín I </v>
      </c>
      <c r="D55" s="133" t="s">
        <v>2476</v>
      </c>
      <c r="E55" s="134"/>
    </row>
    <row r="56" spans="1:5" ht="17.399999999999999" x14ac:dyDescent="0.3">
      <c r="A56" s="100" t="str">
        <f>VLOOKUP(B56,'[1]LISTADO ATM'!$A$2:$C$817,3,0)</f>
        <v>DISTRITO NACIONAL</v>
      </c>
      <c r="B56" s="100">
        <v>559</v>
      </c>
      <c r="C56" s="116" t="str">
        <f>VLOOKUP(B56,'[1]LISTADO ATM'!$A$2:$B$816,2,0)</f>
        <v xml:space="preserve">ATM UNP Metro I </v>
      </c>
      <c r="D56" s="133" t="s">
        <v>2476</v>
      </c>
      <c r="E56" s="134"/>
    </row>
    <row r="57" spans="1:5" ht="17.399999999999999" x14ac:dyDescent="0.3">
      <c r="A57" s="100" t="str">
        <f>VLOOKUP(B57,'[1]LISTADO ATM'!$A$2:$C$817,3,0)</f>
        <v>DISTRITO NACIONAL</v>
      </c>
      <c r="B57" s="100">
        <v>709</v>
      </c>
      <c r="C57" s="116" t="str">
        <f>VLOOKUP(B57,'[1]LISTADO ATM'!$A$2:$B$816,2,0)</f>
        <v xml:space="preserve">ATM Seguros Maestro SEMMA  </v>
      </c>
      <c r="D57" s="133" t="s">
        <v>2502</v>
      </c>
      <c r="E57" s="134"/>
    </row>
    <row r="58" spans="1:5" ht="17.399999999999999" x14ac:dyDescent="0.3">
      <c r="A58" s="100" t="e">
        <f>VLOOKUP(B58,'[1]LISTADO ATM'!$A$2:$C$817,3,0)</f>
        <v>#N/A</v>
      </c>
      <c r="B58" s="100"/>
      <c r="C58" s="116" t="e">
        <f>VLOOKUP(B58,'[1]LISTADO ATM'!$A$2:$B$816,2,0)</f>
        <v>#N/A</v>
      </c>
      <c r="D58" s="122"/>
      <c r="E58" s="123"/>
    </row>
    <row r="59" spans="1:5" ht="17.399999999999999" x14ac:dyDescent="0.3">
      <c r="A59" s="100" t="e">
        <f>VLOOKUP(B59,'[1]LISTADO ATM'!$A$2:$C$817,3,0)</f>
        <v>#N/A</v>
      </c>
      <c r="B59" s="100"/>
      <c r="C59" s="116" t="e">
        <f>VLOOKUP(B59,'[1]LISTADO ATM'!$A$2:$B$816,2,0)</f>
        <v>#N/A</v>
      </c>
      <c r="D59" s="122"/>
      <c r="E59" s="123"/>
    </row>
    <row r="60" spans="1:5" ht="17.399999999999999" x14ac:dyDescent="0.3">
      <c r="A60" s="100" t="e">
        <f>VLOOKUP(B60,'[1]LISTADO ATM'!$A$2:$C$817,3,0)</f>
        <v>#N/A</v>
      </c>
      <c r="B60" s="100"/>
      <c r="C60" s="116" t="e">
        <f>VLOOKUP(B60,'[1]LISTADO ATM'!$A$2:$B$816,2,0)</f>
        <v>#N/A</v>
      </c>
      <c r="D60" s="122"/>
      <c r="E60" s="123"/>
    </row>
    <row r="61" spans="1:5" ht="17.399999999999999" x14ac:dyDescent="0.3">
      <c r="A61" s="100" t="e">
        <f>VLOOKUP(B61,'[1]LISTADO ATM'!$A$2:$C$817,3,0)</f>
        <v>#N/A</v>
      </c>
      <c r="B61" s="100"/>
      <c r="C61" s="116" t="e">
        <f>VLOOKUP(B61,'[1]LISTADO ATM'!$A$2:$B$816,2,0)</f>
        <v>#N/A</v>
      </c>
      <c r="D61" s="122"/>
      <c r="E61" s="123"/>
    </row>
    <row r="62" spans="1:5" ht="17.399999999999999" x14ac:dyDescent="0.3">
      <c r="A62" s="100" t="e">
        <f>VLOOKUP(B62,'[1]LISTADO ATM'!$A$2:$C$817,3,0)</f>
        <v>#N/A</v>
      </c>
      <c r="B62" s="100"/>
      <c r="C62" s="116" t="e">
        <f>VLOOKUP(B62,'[1]LISTADO ATM'!$A$2:$B$816,2,0)</f>
        <v>#N/A</v>
      </c>
      <c r="D62" s="122"/>
      <c r="E62" s="123"/>
    </row>
    <row r="63" spans="1:5" ht="17.399999999999999" x14ac:dyDescent="0.3">
      <c r="A63" s="100" t="e">
        <f>VLOOKUP(B63,'[1]LISTADO ATM'!$A$2:$C$817,3,0)</f>
        <v>#N/A</v>
      </c>
      <c r="B63" s="100"/>
      <c r="C63" s="116" t="e">
        <f>VLOOKUP(B63,'[1]LISTADO ATM'!$A$2:$B$816,2,0)</f>
        <v>#N/A</v>
      </c>
      <c r="D63" s="122"/>
      <c r="E63" s="123"/>
    </row>
    <row r="64" spans="1:5" ht="18" thickBot="1" x14ac:dyDescent="0.35">
      <c r="A64" s="96" t="s">
        <v>2428</v>
      </c>
      <c r="B64" s="110">
        <f>COUNT(B48:B63)</f>
        <v>10</v>
      </c>
      <c r="C64" s="94"/>
      <c r="D64" s="94"/>
      <c r="E64" s="95"/>
    </row>
  </sheetData>
  <mergeCells count="21">
    <mergeCell ref="D57:E57"/>
    <mergeCell ref="A30:E30"/>
    <mergeCell ref="A44:B44"/>
    <mergeCell ref="A46:E46"/>
    <mergeCell ref="D55:E55"/>
    <mergeCell ref="D56:E56"/>
    <mergeCell ref="A43:B43"/>
    <mergeCell ref="D47:E47"/>
    <mergeCell ref="D52:E52"/>
    <mergeCell ref="D53:E53"/>
    <mergeCell ref="D54:E54"/>
    <mergeCell ref="A1:E1"/>
    <mergeCell ref="A8:E8"/>
    <mergeCell ref="A2:E2"/>
    <mergeCell ref="A3:E3"/>
    <mergeCell ref="C11:E11"/>
    <mergeCell ref="A13:E13"/>
    <mergeCell ref="D48:E48"/>
    <mergeCell ref="D49:E49"/>
    <mergeCell ref="D50:E50"/>
    <mergeCell ref="D51:E51"/>
  </mergeCells>
  <phoneticPr fontId="47" type="noConversion"/>
  <conditionalFormatting sqref="B62:B63 B11:B55 B1:B9">
    <cfRule type="duplicateValues" dxfId="78" priority="6"/>
  </conditionalFormatting>
  <conditionalFormatting sqref="B61">
    <cfRule type="duplicateValues" dxfId="77" priority="5"/>
  </conditionalFormatting>
  <conditionalFormatting sqref="B56:B60">
    <cfRule type="duplicateValues" dxfId="76" priority="4"/>
  </conditionalFormatting>
  <conditionalFormatting sqref="B10">
    <cfRule type="duplicateValues" dxfId="75" priority="3"/>
  </conditionalFormatting>
  <conditionalFormatting sqref="B64">
    <cfRule type="duplicateValues" dxfId="74" priority="2"/>
  </conditionalFormatting>
  <conditionalFormatting sqref="B1:B1048576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21">
        <v>384</v>
      </c>
      <c r="B268" s="121" t="s">
        <v>2499</v>
      </c>
      <c r="C268" s="121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0" t="s">
        <v>2437</v>
      </c>
      <c r="B1" s="151"/>
      <c r="C1" s="151"/>
      <c r="D1" s="151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0" t="s">
        <v>2447</v>
      </c>
      <c r="B25" s="151"/>
      <c r="C25" s="151"/>
      <c r="D25" s="151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2021-01-21T10:10:06Z</dcterms:modified>
</cp:coreProperties>
</file>