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1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61" i="1" l="1"/>
  <c r="A62" i="1"/>
  <c r="A63" i="1"/>
  <c r="A64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K58" i="1" l="1"/>
  <c r="J58" i="1"/>
  <c r="I58" i="1"/>
  <c r="H58" i="1"/>
  <c r="G58" i="1"/>
  <c r="F58" i="1"/>
  <c r="A58" i="1"/>
  <c r="K59" i="1"/>
  <c r="J59" i="1"/>
  <c r="I59" i="1"/>
  <c r="H59" i="1"/>
  <c r="G59" i="1"/>
  <c r="F59" i="1"/>
  <c r="A59" i="1"/>
  <c r="K60" i="1"/>
  <c r="J60" i="1"/>
  <c r="I60" i="1"/>
  <c r="H60" i="1"/>
  <c r="G60" i="1"/>
  <c r="F60" i="1"/>
  <c r="A60" i="1"/>
  <c r="A57" i="1" l="1"/>
  <c r="A56" i="1"/>
  <c r="A55" i="1"/>
  <c r="A54" i="1"/>
  <c r="A53" i="1"/>
  <c r="A52" i="1"/>
  <c r="A51" i="1"/>
  <c r="A49" i="1"/>
  <c r="A48" i="1"/>
  <c r="A47" i="1"/>
  <c r="A46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 l="1"/>
  <c r="F50" i="1"/>
  <c r="G50" i="1"/>
  <c r="H50" i="1"/>
  <c r="I50" i="1"/>
  <c r="J50" i="1"/>
  <c r="K50" i="1"/>
  <c r="F20" i="1"/>
  <c r="A45" i="1"/>
  <c r="F45" i="1"/>
  <c r="G45" i="1"/>
  <c r="H45" i="1"/>
  <c r="I45" i="1"/>
  <c r="J45" i="1"/>
  <c r="K45" i="1"/>
  <c r="A36" i="1"/>
  <c r="A44" i="1"/>
  <c r="A43" i="1"/>
  <c r="A42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A33" i="1"/>
  <c r="A32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F24" i="1" l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4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23" i="1" l="1"/>
  <c r="G23" i="1"/>
  <c r="H23" i="1"/>
  <c r="I23" i="1"/>
  <c r="J23" i="1"/>
  <c r="K23" i="1"/>
  <c r="A23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<sst xmlns="http://schemas.openxmlformats.org/spreadsheetml/2006/main" count="13449" uniqueCount="2575">
  <si>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</si>
  <si>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</si>
  <si>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</si>
  <si>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</si>
  <si>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</si>
  <si>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</si>
  <si>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</si>
  <si>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</si>
  <si>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</si>
  <si>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</si>
  <si>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</si>
  <si>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</si>
  <si>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</si>
  <si>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</si>
  <si>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</si>
  <si>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</si>
  <si>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</si>
  <si>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</si>
  <si>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</si>
  <si>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</si>
  <si>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</si>
  <si>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</si>
  <si>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</si>
  <si>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</si>
  <si>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</si>
  <si>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</si>
  <si>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</si>
  <si>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</si>
  <si>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</si>
  <si>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</si>
  <si>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</si>
  <si>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</si>
  <si>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</si>
  <si>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</si>
  <si>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</si>
  <si>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</si>
  <si>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</si>
  <si>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</si>
  <si>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</si>
  <si>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</si>
  <si>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</si>
  <si>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</si>
  <si>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</si>
  <si>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</si>
  <si>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</si>
  <si>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</si>
  <si>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</si>
  <si>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</si>
  <si>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</si>
  <si>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</si>
  <si>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</si>
  <si>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</si>
  <si>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</si>
  <si>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</si>
  <si>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</si>
  <si>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</si>
  <si>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</si>
  <si>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</si>
  <si>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</si>
  <si>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</si>
  <si>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</si>
  <si>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</si>
  <si>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</si>
  <si>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</si>
  <si>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</si>
  <si>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</si>
  <si>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</si>
  <si>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</si>
  <si>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</si>
  <si>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</si>
  <si>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</si>
  <si>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</si>
  <si>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</si>
  <si>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</si>
  <si>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</si>
  <si>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</si>
  <si>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</si>
  <si>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</si>
  <si>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</si>
  <si>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</si>
  <si>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</si>
  <si>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</si>
  <si>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</si>
  <si>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</si>
  <si>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</si>
  <si>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</si>
  <si>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</si>
  <si>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</si>
  <si>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</si>
  <si>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</si>
  <si>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</si>
  <si>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</si>
  <si>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</si>
  <si>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</si>
  <si>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</si>
  <si>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</si>
  <si>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</si>
  <si>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</si>
  <si>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</si>
  <si>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</si>
  <si>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</si>
  <si>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</si>
  <si>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</si>
  <si>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</si>
  <si>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</si>
  <si>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</si>
  <si>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</si>
  <si>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</si>
  <si>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</si>
  <si>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</si>
  <si>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</si>
  <si>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</si>
  <si>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</si>
  <si>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</si>
  <si>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</si>
  <si>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</si>
  <si>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</si>
  <si>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</si>
  <si>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</si>
  <si>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</si>
  <si>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</si>
  <si>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</si>
  <si>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</si>
  <si>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</si>
  <si>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</si>
  <si>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</si>
  <si>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</si>
  <si>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</si>
  <si>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</si>
  <si>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</si>
  <si>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</si>
  <si>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</si>
  <si>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</si>
  <si>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</si>
  <si>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</si>
  <si>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</si>
  <si>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</si>
  <si>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</si>
  <si>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</si>
  <si>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</si>
  <si>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</si>
  <si>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</si>
  <si>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</si>
  <si>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</si>
  <si>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</si>
  <si>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</si>
  <si>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</si>
  <si>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</si>
  <si>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</si>
  <si>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</si>
  <si>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</si>
  <si>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</si>
  <si>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</si>
  <si>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</si>
  <si>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</si>
  <si>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</si>
  <si>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</si>
  <si>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</si>
  <si>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</si>
  <si>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</si>
  <si>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</si>
  <si>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</si>
  <si>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</si>
  <si>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</si>
  <si>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</si>
  <si>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</si>
  <si>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</si>
  <si>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</si>
  <si>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</si>
  <si>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</si>
  <si>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</si>
  <si>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</si>
  <si>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</si>
  <si>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</si>
  <si>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</si>
  <si>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</si>
  <si>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</si>
  <si>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</si>
  <si>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</si>
  <si>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</si>
  <si>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</si>
  <si>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</si>
  <si>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</si>
  <si>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</si>
  <si>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</si>
  <si>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</si>
  <si>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</si>
  <si>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</si>
  <si>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</si>
  <si>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</si>
  <si>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</si>
  <si>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</si>
  <si>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</si>
  <si>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</si>
  <si>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</si>
  <si>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</si>
  <si>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</si>
  <si>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</si>
  <si>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</si>
  <si>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</si>
  <si>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</si>
  <si>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</si>
  <si>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</si>
  <si>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</si>
  <si>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</si>
  <si>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</si>
  <si>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</si>
  <si>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</si>
  <si>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</si>
  <si>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</si>
  <si>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</si>
  <si>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</si>
  <si>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</si>
  <si>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</si>
  <si>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</si>
  <si>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</si>
  <si>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</si>
  <si>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</si>
  <si>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</si>
  <si>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</si>
  <si>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</si>
  <si>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</si>
  <si>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</si>
  <si>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</si>
  <si>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</si>
  <si>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</si>
  <si>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</si>
  <si>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</si>
  <si>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</si>
  <si>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</si>
  <si>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</si>
  <si>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</si>
  <si>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</si>
  <si>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</si>
  <si>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</si>
  <si>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</si>
  <si>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</si>
  <si>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</si>
  <si>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</si>
  <si>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</si>
  <si>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</si>
  <si>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</si>
  <si>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</si>
  <si>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</si>
  <si>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</si>
  <si>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</si>
  <si>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</si>
  <si>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</si>
  <si>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</si>
  <si>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</si>
  <si>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</si>
  <si>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</si>
  <si>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</si>
  <si>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</si>
  <si>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</si>
  <si>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</si>
  <si>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</si>
  <si>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</si>
  <si>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</si>
  <si>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</si>
  <si>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</si>
  <si>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</si>
  <si>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</si>
  <si>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</si>
  <si>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</si>
  <si>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</si>
  <si>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</si>
  <si>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</si>
  <si>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</si>
  <si>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</si>
  <si>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</si>
  <si>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</si>
  <si>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</si>
  <si>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</si>
  <si>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</si>
  <si>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</si>
  <si>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</si>
  <si>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</si>
  <si>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</si>
  <si>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</si>
  <si>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</si>
  <si>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</si>
  <si>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</si>
  <si>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</si>
  <si>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</si>
  <si>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</si>
  <si>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</si>
  <si>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</si>
  <si>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</si>
  <si>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</si>
  <si>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</si>
  <si>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</si>
  <si>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</si>
  <si>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</si>
  <si>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</si>
  <si>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</si>
  <si>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</si>
  <si>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</si>
  <si>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</si>
  <si>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</si>
  <si>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</si>
  <si>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</si>
  <si>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</si>
  <si>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</si>
  <si>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</si>
  <si>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</si>
  <si>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</si>
  <si>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</si>
  <si>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</si>
  <si>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</si>
  <si>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</si>
  <si>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</si>
  <si>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</si>
  <si>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</si>
  <si>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</si>
  <si>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</si>
  <si>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</si>
  <si>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</si>
  <si>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</si>
  <si>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</si>
  <si>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</si>
  <si>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</si>
  <si>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</si>
  <si>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</si>
  <si>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</si>
  <si>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</si>
  <si>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</si>
  <si>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</si>
  <si>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</si>
  <si>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</si>
  <si>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</si>
  <si>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</si>
  <si>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</si>
  <si>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</si>
  <si>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</si>
  <si>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</si>
  <si>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</si>
  <si>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</si>
  <si>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</si>
  <si>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</si>
  <si>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</si>
  <si>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</si>
  <si>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</si>
  <si>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</si>
  <si>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</si>
  <si>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</si>
  <si>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</si>
  <si>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</si>
  <si>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</si>
  <si>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</si>
  <si>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</si>
  <si>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</si>
  <si>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</si>
  <si>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</si>
  <si>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</si>
  <si>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</si>
  <si>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</si>
  <si>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</si>
  <si>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</si>
  <si>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</si>
  <si>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</si>
  <si>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</si>
  <si>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</si>
  <si>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</si>
  <si>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</si>
  <si>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</si>
  <si>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</si>
  <si>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</si>
  <si>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</si>
  <si>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</si>
  <si>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</si>
  <si>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</si>
  <si>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</si>
  <si>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</si>
  <si>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</si>
  <si>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</si>
  <si>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</si>
  <si>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</si>
  <si>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</si>
  <si>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</si>
  <si>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</si>
  <si>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</si>
  <si>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</si>
  <si>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</si>
  <si>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</si>
  <si>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</si>
  <si>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</si>
  <si>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</si>
  <si>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</si>
  <si>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</si>
  <si>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</si>
  <si>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</si>
  <si>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</si>
  <si>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</si>
  <si>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</si>
  <si>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</si>
  <si>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</si>
  <si>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</si>
  <si>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</si>
  <si>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</si>
  <si>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</si>
  <si>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</si>
  <si>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</si>
  <si>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</si>
  <si>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</si>
  <si>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</si>
  <si>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</si>
  <si>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</si>
  <si>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</si>
  <si>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</si>
  <si>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</si>
  <si>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</si>
  <si>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</si>
  <si>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</si>
  <si>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</si>
  <si>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</si>
  <si>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</si>
  <si>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</si>
  <si>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</si>
  <si>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</si>
  <si>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</si>
  <si>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</si>
  <si>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</si>
  <si>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</si>
  <si>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</si>
  <si>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</si>
  <si>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</si>
  <si>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</si>
  <si>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</si>
  <si>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</si>
  <si>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</si>
  <si>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</si>
  <si>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</si>
  <si>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</si>
  <si>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</si>
  <si>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</si>
  <si>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</si>
  <si>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</si>
  <si>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</si>
  <si>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</si>
  <si>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</si>
  <si>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</si>
  <si>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</si>
  <si>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</si>
  <si>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</si>
  <si>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</si>
  <si>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</si>
  <si>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</si>
  <si>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</si>
  <si>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</si>
  <si>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</si>
  <si>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</si>
  <si>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</si>
  <si>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</si>
  <si>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</si>
  <si>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</si>
  <si>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</si>
  <si>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</si>
  <si>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</si>
  <si>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</si>
  <si>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</si>
  <si>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</si>
  <si>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</si>
  <si>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</si>
  <si>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</si>
  <si>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</si>
  <si>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</si>
  <si>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</si>
  <si>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</si>
  <si>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</si>
  <si>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</si>
  <si>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</si>
  <si>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</si>
  <si>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</si>
  <si>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</si>
  <si>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</si>
  <si>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</si>
  <si>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</si>
  <si>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</si>
  <si>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</si>
  <si>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</si>
  <si>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</si>
  <si>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</si>
  <si>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</si>
  <si>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</si>
  <si>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</si>
  <si>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</si>
  <si>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</si>
  <si>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</si>
  <si>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</si>
  <si>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</si>
  <si>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</si>
  <si>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</si>
  <si>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</si>
  <si>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</si>
  <si>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</si>
  <si>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</si>
  <si>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</si>
  <si>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</si>
  <si>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</si>
  <si>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</si>
  <si>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</si>
  <si>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</si>
  <si>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</si>
  <si>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</si>
  <si>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</si>
  <si>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</si>
  <si>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</si>
  <si>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</si>
  <si>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</si>
  <si>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</si>
  <si>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</si>
  <si>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</si>
  <si>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</si>
  <si>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</si>
  <si>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</si>
  <si>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</si>
  <si>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</si>
  <si>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</si>
  <si>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</si>
  <si>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</si>
  <si>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</si>
  <si>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</si>
  <si>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</si>
  <si>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</si>
  <si>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</si>
  <si>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</si>
  <si>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</si>
  <si>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</si>
  <si>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</si>
  <si>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</si>
  <si>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</si>
  <si>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</si>
  <si>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</si>
  <si>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</si>
  <si>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</si>
  <si>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</si>
  <si>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</si>
  <si>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</si>
  <si>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</si>
  <si>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</si>
  <si>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</si>
  <si>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</si>
  <si>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</si>
  <si>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</si>
  <si>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</si>
  <si>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</si>
  <si>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</si>
  <si>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</si>
  <si>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</si>
  <si>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</si>
  <si>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</si>
  <si>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</si>
  <si>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</si>
  <si>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</si>
  <si>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</si>
  <si>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</si>
  <si>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</si>
  <si>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</si>
  <si>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</si>
  <si>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</si>
  <si>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</si>
  <si>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</si>
  <si>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</si>
  <si>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</si>
  <si>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</si>
  <si>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</si>
  <si>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</si>
  <si>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</si>
  <si>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</si>
  <si>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</si>
  <si>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</si>
  <si>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</si>
  <si>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</si>
  <si>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</si>
  <si>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</si>
  <si>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</si>
  <si>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</si>
  <si>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</si>
  <si>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</si>
  <si>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</si>
  <si>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</si>
  <si>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</si>
  <si>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</si>
  <si>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</si>
  <si>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</si>
  <si>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</si>
  <si>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</si>
  <si>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</si>
  <si>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</si>
  <si>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</si>
  <si>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</si>
  <si>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</si>
  <si>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</si>
  <si>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</si>
  <si>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</si>
  <si>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</si>
  <si>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</si>
  <si>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</si>
  <si>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</si>
  <si>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</si>
  <si>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</si>
  <si>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</si>
  <si>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</si>
  <si>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</si>
  <si>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</si>
  <si>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</si>
  <si>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</si>
  <si>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</si>
  <si>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</si>
  <si>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</si>
  <si>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</si>
  <si>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</si>
  <si>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</si>
  <si>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</si>
  <si>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</si>
  <si>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</si>
  <si>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</si>
  <si>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</si>
  <si>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</si>
  <si>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</si>
  <si>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</si>
  <si>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</si>
  <si>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</si>
  <si>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</si>
  <si>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</si>
  <si>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</si>
  <si>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</si>
  <si>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</si>
  <si>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</si>
  <si>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</si>
  <si>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</si>
  <si>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</si>
  <si>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</si>
  <si>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</si>
  <si>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</si>
  <si>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</si>
  <si>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</si>
  <si>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</si>
  <si>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</si>
  <si>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</si>
  <si>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</si>
  <si>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</si>
  <si>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</si>
  <si>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</si>
  <si>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</si>
  <si>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</si>
  <si>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</si>
  <si>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</si>
  <si>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</si>
  <si>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</si>
  <si>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</si>
  <si>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</si>
  <si>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</si>
  <si>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</si>
  <si>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</si>
  <si>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</si>
  <si>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</si>
  <si>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</si>
  <si>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</si>
  <si>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</si>
  <si>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</si>
  <si>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</si>
  <si>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</si>
  <si>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</si>
  <si>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</si>
  <si>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</si>
  <si>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</si>
  <si>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</si>
  <si>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</si>
  <si>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</si>
  <si>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</si>
  <si>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</si>
  <si>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</si>
  <si>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</si>
  <si>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</si>
  <si>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</si>
  <si>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</si>
  <si>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</si>
  <si>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</si>
  <si>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</si>
  <si>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</si>
  <si>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</si>
  <si>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</si>
  <si>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</si>
  <si>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</si>
  <si>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</si>
  <si>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</si>
  <si>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</si>
  <si>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</si>
  <si>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</si>
  <si>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</si>
  <si>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</si>
  <si>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</si>
  <si>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</si>
  <si>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</si>
  <si>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</si>
  <si>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</si>
  <si>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</si>
  <si>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</si>
  <si>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</si>
  <si>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</si>
  <si>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</si>
  <si>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</si>
  <si>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</si>
  <si>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</si>
  <si>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</si>
  <si>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</si>
  <si>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</si>
  <si>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</si>
  <si>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</si>
  <si>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</si>
  <si>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</si>
  <si>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</si>
  <si>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</si>
  <si>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</si>
  <si>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</si>
  <si>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</si>
  <si>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</si>
  <si>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</si>
  <si>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</si>
  <si>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</si>
  <si>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</si>
  <si>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</si>
  <si>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</si>
  <si>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</si>
  <si>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</si>
  <si>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</si>
  <si>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</si>
  <si>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</si>
  <si>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</si>
  <si>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</si>
  <si>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</si>
  <si>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</si>
  <si>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</si>
  <si>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</si>
  <si>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</si>
  <si>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</si>
  <si>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</si>
  <si>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</si>
  <si>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</si>
  <si>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</si>
  <si>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</si>
  <si>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</si>
  <si>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</si>
  <si>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</si>
  <si>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</si>
  <si>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</si>
  <si>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</si>
  <si>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</si>
  <si>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</si>
  <si>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</si>
  <si>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</si>
  <si>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</si>
  <si>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</si>
  <si>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</si>
  <si>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</si>
  <si>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</si>
  <si>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</si>
  <si>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</si>
  <si>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</si>
  <si>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</si>
  <si>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</si>
  <si>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</si>
  <si>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</si>
  <si>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</si>
  <si>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</si>
  <si>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</si>
  <si>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</si>
  <si>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</si>
  <si>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</si>
  <si>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</si>
  <si>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</si>
  <si>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</si>
  <si>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</si>
  <si>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</si>
  <si>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</si>
  <si>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</si>
  <si>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</si>
  <si>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</si>
  <si>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</si>
  <si>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</si>
  <si>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</si>
  <si>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</si>
  <si>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</si>
  <si>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</si>
  <si>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</si>
  <si>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</si>
  <si>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</si>
  <si>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</si>
  <si>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</si>
  <si>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</si>
  <si>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</si>
  <si>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</si>
  <si>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</si>
  <si>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</si>
  <si>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</si>
  <si>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</si>
  <si>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</si>
  <si>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</si>
  <si>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</si>
  <si>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</si>
  <si>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</si>
  <si>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</si>
  <si>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</si>
  <si>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</si>
  <si>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</si>
  <si>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</si>
  <si>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</si>
  <si>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</si>
  <si>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</si>
  <si>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</si>
  <si>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</si>
  <si>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</si>
  <si>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</si>
  <si>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</si>
  <si>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</si>
  <si>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</si>
  <si>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</si>
  <si>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</si>
  <si>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</si>
  <si>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</si>
  <si>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</si>
  <si>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</si>
  <si>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</si>
  <si>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</si>
  <si>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</si>
  <si>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</si>
  <si>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</si>
  <si>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</si>
  <si>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</si>
  <si>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</si>
  <si>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</si>
  <si>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</si>
  <si>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</si>
  <si>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</si>
  <si>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</si>
  <si>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</si>
  <si>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</si>
  <si>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</si>
  <si>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</si>
  <si>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</si>
  <si>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</si>
  <si>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</si>
  <si>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</si>
  <si>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</si>
  <si>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</si>
  <si>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</si>
  <si>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</si>
  <si>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</si>
  <si>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</si>
  <si>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</si>
  <si>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</si>
  <si>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</si>
  <si>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</si>
  <si>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</si>
  <si>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</si>
  <si>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</si>
  <si>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</si>
  <si>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</si>
  <si>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</si>
  <si>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</si>
  <si>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</si>
  <si>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</si>
  <si>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</si>
  <si>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</si>
  <si>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</si>
  <si>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</si>
  <si>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</si>
  <si>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</si>
  <si>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</si>
  <si>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</si>
  <si>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</si>
  <si>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</si>
  <si>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</si>
  <si>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</si>
  <si>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</si>
  <si>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</si>
  <si>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</si>
  <si>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</si>
  <si>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</si>
  <si>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</si>
  <si>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</si>
  <si>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</si>
  <si>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</si>
  <si>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</si>
  <si>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</si>
  <si>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</si>
  <si>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</si>
  <si>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</si>
  <si>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</si>
  <si>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</si>
  <si>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</si>
  <si>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</si>
  <si>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</si>
  <si>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</si>
  <si>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</si>
  <si>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</si>
  <si>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</si>
  <si>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</si>
  <si>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</si>
  <si>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</si>
  <si>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</si>
  <si>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</si>
  <si>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</si>
  <si>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</si>
  <si>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</si>
  <si>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</si>
  <si>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</si>
  <si>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</si>
  <si>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</si>
  <si>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</si>
  <si>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</si>
  <si>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</si>
  <si>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</si>
  <si>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</si>
  <si>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</si>
  <si>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</si>
  <si>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</si>
  <si>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</si>
  <si>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</si>
  <si>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</si>
  <si>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</si>
  <si>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</si>
  <si>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</si>
  <si>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</si>
  <si>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</si>
  <si>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</si>
  <si>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</si>
  <si>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</si>
  <si>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</si>
  <si>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</si>
  <si>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</si>
  <si>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</si>
  <si>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</si>
  <si>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</si>
  <si>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</si>
  <si>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</si>
  <si>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</si>
  <si>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</si>
  <si>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</si>
  <si>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</si>
  <si>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</si>
  <si>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</si>
  <si>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</si>
  <si>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</si>
  <si>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</si>
  <si>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</si>
  <si>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</si>
  <si>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</si>
  <si>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</si>
  <si>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</si>
  <si>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</si>
  <si>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</si>
  <si>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</si>
  <si>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</si>
  <si>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</si>
  <si>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</si>
  <si>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</si>
  <si>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</si>
  <si>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</si>
  <si>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</si>
  <si>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</si>
  <si>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</si>
  <si>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</si>
  <si>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</si>
  <si>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</si>
  <si>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</si>
  <si>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</si>
  <si>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</si>
  <si>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</si>
  <si>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</si>
  <si>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</si>
  <si>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</si>
  <si>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</si>
  <si>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</si>
  <si>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</si>
  <si>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</si>
  <si>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</si>
  <si>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</si>
  <si>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</si>
  <si>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</si>
  <si>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</si>
  <si>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</si>
  <si>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</si>
  <si>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</si>
  <si>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</si>
  <si>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</si>
  <si>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</si>
  <si>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</si>
  <si>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</si>
  <si>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</si>
  <si>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</si>
  <si>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</si>
  <si>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</si>
  <si>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</si>
  <si>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</si>
  <si>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</si>
  <si>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</si>
  <si>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</si>
  <si>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</si>
  <si>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</si>
  <si>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</si>
  <si>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</si>
  <si>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</si>
  <si>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</si>
  <si>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</si>
  <si>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</si>
  <si>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</si>
  <si>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</si>
  <si>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</si>
  <si>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</si>
  <si>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</si>
  <si>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</si>
  <si>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</si>
  <si>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</si>
  <si>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</si>
  <si>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</si>
  <si>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</si>
  <si>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</si>
  <si>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</si>
  <si>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</si>
  <si>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</si>
  <si>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</si>
  <si>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</si>
  <si>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</si>
  <si>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</si>
  <si>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</si>
  <si>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</si>
  <si>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</si>
  <si>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</si>
  <si>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</si>
  <si>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</si>
  <si>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</si>
  <si>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</si>
  <si>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</si>
  <si>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</si>
  <si>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</si>
  <si>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</si>
  <si>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</si>
  <si>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</si>
  <si>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</si>
  <si>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</si>
  <si>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</si>
  <si>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</si>
  <si>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</si>
  <si>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</si>
  <si>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</si>
  <si>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</si>
  <si>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</si>
  <si>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</si>
  <si>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</si>
  <si>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</si>
  <si>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</si>
  <si>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</si>
  <si>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</si>
  <si>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</si>
  <si>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</si>
  <si>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</si>
  <si>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</si>
  <si>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</si>
  <si>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</si>
  <si>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</si>
  <si>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</si>
  <si>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</si>
  <si>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</si>
  <si>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</si>
  <si>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</si>
  <si>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</si>
  <si>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</si>
  <si>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</si>
  <si>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</si>
  <si>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</si>
  <si>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</si>
  <si>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</si>
  <si>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</si>
  <si>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</si>
  <si>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</si>
  <si>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</si>
  <si>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</si>
  <si>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</si>
  <si>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</si>
  <si>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</si>
  <si>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</si>
  <si>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</si>
  <si>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</si>
  <si>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</si>
  <si>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</si>
  <si>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</si>
  <si>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</si>
  <si>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</si>
  <si>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</si>
  <si>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</si>
  <si>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</si>
  <si>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</si>
  <si>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</si>
  <si>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</si>
  <si>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</si>
  <si>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</si>
  <si>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</si>
  <si>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</si>
  <si>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</si>
  <si>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</si>
  <si>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</si>
  <si>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</si>
  <si>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</si>
  <si>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</si>
  <si>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</si>
  <si>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</si>
  <si>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</si>
  <si>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</si>
  <si>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</si>
  <si>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</si>
  <si>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</si>
  <si>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</si>
  <si>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</si>
  <si>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</si>
  <si>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</si>
  <si>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</si>
  <si>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</si>
  <si>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</si>
  <si>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</si>
  <si>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</si>
  <si>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</si>
  <si>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</si>
  <si>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</si>
  <si>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</si>
  <si>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</si>
  <si>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</si>
  <si>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</si>
  <si>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</si>
  <si>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</si>
  <si>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</si>
  <si>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</si>
  <si>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</si>
  <si>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</si>
  <si>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</si>
  <si>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</si>
  <si>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</si>
  <si>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</si>
  <si>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</si>
  <si>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</si>
  <si>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</si>
  <si>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</si>
  <si>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</si>
  <si>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</si>
  <si>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</si>
  <si>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</si>
  <si>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</si>
  <si>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</si>
  <si>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</si>
  <si>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</si>
  <si>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</si>
  <si>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</si>
  <si>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</si>
  <si>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</si>
  <si>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</si>
  <si>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</si>
  <si>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</si>
  <si>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</si>
  <si>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</si>
  <si>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</si>
  <si>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</si>
  <si>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</si>
  <si>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</si>
  <si>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</si>
  <si>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</si>
  <si>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</si>
  <si>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</si>
  <si>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</si>
  <si>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</si>
  <si>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</si>
  <si>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</si>
  <si>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</si>
  <si>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</si>
  <si>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</si>
  <si>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</si>
  <si>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</si>
  <si>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</si>
  <si>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</si>
  <si>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</si>
  <si>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</si>
  <si>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</si>
  <si>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</si>
  <si>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</si>
  <si>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</si>
  <si>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</si>
  <si>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</si>
  <si>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</si>
  <si>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</si>
  <si>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</si>
  <si>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</si>
  <si>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</si>
  <si>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</si>
  <si>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</si>
  <si>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</si>
  <si>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</si>
  <si>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</si>
  <si>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</si>
  <si>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</si>
  <si>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</si>
  <si>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</si>
  <si>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</si>
  <si>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</si>
  <si>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</si>
  <si>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</si>
  <si>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</si>
  <si>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</si>
  <si>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</si>
  <si>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</si>
  <si>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</si>
  <si>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</si>
  <si>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</si>
  <si>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</si>
  <si>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</si>
  <si>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</si>
  <si>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</si>
  <si>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</si>
  <si>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</si>
  <si>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</si>
  <si>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</si>
  <si>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</si>
  <si>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</si>
  <si>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</si>
  <si>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</si>
  <si>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</si>
  <si>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</si>
  <si>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</si>
  <si>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</si>
  <si>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</si>
  <si>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</si>
  <si>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</si>
  <si>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</si>
  <si>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</si>
  <si>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</si>
  <si>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</si>
  <si>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</si>
  <si>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</si>
  <si>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</si>
  <si>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</si>
  <si>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</si>
  <si>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</si>
  <si>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</si>
  <si>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</si>
  <si>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</si>
  <si>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</si>
  <si>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</si>
  <si>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</si>
  <si>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</si>
  <si>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</si>
  <si>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</si>
  <si>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</si>
  <si>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</si>
  <si>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</si>
  <si>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</si>
  <si>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</si>
  <si>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</si>
  <si>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</si>
  <si>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</si>
  <si>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</si>
  <si>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</si>
  <si>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</si>
  <si>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</si>
  <si>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</si>
  <si>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</si>
  <si>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</si>
  <si>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</si>
  <si>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</si>
  <si>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</si>
  <si>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</si>
  <si>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</si>
  <si>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</si>
  <si>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</si>
  <si>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</si>
  <si>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</si>
  <si>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</si>
  <si>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</si>
  <si>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</si>
  <si>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</si>
  <si>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</si>
  <si>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</si>
  <si>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</si>
  <si>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</si>
  <si>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</si>
  <si>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</si>
  <si>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</si>
  <si>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</si>
  <si>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</si>
  <si>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</si>
  <si>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</si>
  <si>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</si>
  <si>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</si>
  <si>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</si>
  <si>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</si>
  <si>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</si>
  <si>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</si>
  <si>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</si>
  <si>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</si>
  <si>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</si>
  <si>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</si>
  <si>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</si>
  <si>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</si>
  <si>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</si>
  <si>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</si>
  <si>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</si>
  <si>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</si>
  <si>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</si>
  <si>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</si>
  <si>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</si>
  <si>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</si>
  <si>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</si>
  <si>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</si>
  <si>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</si>
  <si>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</si>
  <si>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</si>
  <si>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</si>
  <si>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</si>
  <si>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</si>
  <si>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</si>
  <si>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</si>
  <si>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</si>
  <si>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</si>
  <si>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</si>
  <si>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</si>
  <si>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</si>
  <si>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</si>
  <si>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</si>
  <si>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</si>
  <si>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</si>
  <si>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</si>
  <si>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</si>
  <si>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</si>
  <si>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</si>
  <si>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</si>
  <si>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</si>
  <si>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</si>
  <si>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</si>
  <si>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</si>
  <si>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</si>
  <si>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</si>
  <si>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</si>
  <si>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</si>
  <si>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</si>
  <si>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</si>
  <si>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</si>
  <si>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</si>
  <si>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</si>
  <si>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</si>
  <si>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</si>
  <si>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</si>
  <si>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</si>
  <si>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</si>
  <si>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</si>
  <si>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</si>
  <si>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</si>
  <si>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</si>
  <si>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</si>
  <si>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</si>
  <si>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</si>
  <si>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</si>
  <si>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</si>
  <si>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</si>
  <si>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</si>
  <si>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</si>
  <si>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</si>
  <si>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</si>
  <si>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</si>
  <si>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</si>
  <si>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</si>
  <si>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</si>
  <si>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</si>
  <si>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</si>
  <si>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</si>
  <si>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</si>
  <si>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</si>
  <si>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</si>
  <si>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</si>
  <si>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</si>
  <si>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</si>
  <si>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</si>
  <si>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</si>
  <si>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</si>
  <si>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</si>
  <si>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</si>
  <si>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</si>
  <si>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</si>
  <si>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</si>
  <si>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</si>
  <si>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</si>
  <si>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</si>
  <si>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</si>
  <si>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</si>
  <si>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</si>
  <si>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</si>
  <si>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</si>
  <si>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</si>
  <si>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</si>
  <si>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</si>
  <si>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</si>
  <si>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</si>
  <si>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</si>
  <si>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</si>
  <si>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</si>
  <si>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</si>
  <si>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</si>
  <si>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</si>
  <si>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</si>
  <si>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</si>
  <si>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</si>
  <si>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</si>
  <si>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</si>
  <si>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</si>
  <si>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</si>
  <si>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</si>
  <si>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</si>
  <si>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</si>
  <si>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</si>
  <si>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</si>
  <si>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</si>
  <si>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</si>
  <si>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</si>
  <si>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</si>
  <si>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</si>
  <si>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</si>
  <si>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</si>
  <si>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</si>
  <si>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</si>
  <si>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</si>
  <si>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</si>
  <si>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</si>
  <si>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</si>
  <si>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</si>
  <si>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</si>
  <si>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</si>
  <si>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</si>
  <si>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</si>
  <si>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</si>
  <si>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</si>
  <si>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</si>
  <si>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</si>
  <si>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</si>
  <si>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</si>
  <si>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</si>
  <si>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</si>
  <si>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</si>
  <si>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</si>
  <si>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</si>
  <si>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</si>
  <si>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</si>
  <si>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</si>
  <si>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</si>
  <si>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</si>
  <si>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</si>
  <si>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</si>
  <si>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</si>
  <si>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</si>
  <si>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</si>
  <si>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</si>
  <si>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</si>
  <si>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</si>
  <si>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</si>
  <si>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</si>
  <si>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</si>
  <si>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</si>
  <si>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</si>
  <si>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</si>
  <si>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</si>
  <si>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</si>
  <si>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</si>
  <si>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</si>
  <si>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</si>
  <si>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</si>
  <si>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</si>
  <si>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</si>
  <si>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</si>
  <si>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</si>
  <si>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</si>
  <si>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</si>
  <si>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</si>
  <si>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</si>
  <si>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</si>
  <si>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</si>
  <si>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</si>
  <si>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</si>
  <si>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</si>
  <si>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</si>
  <si>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</si>
  <si>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</si>
  <si>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</si>
  <si>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</si>
  <si>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</si>
  <si>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</si>
  <si>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</si>
  <si>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</si>
  <si>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</si>
  <si>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</si>
  <si>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</si>
  <si>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</si>
  <si>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</si>
  <si>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</si>
  <si>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</si>
  <si>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</si>
  <si>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</si>
  <si>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</si>
  <si>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</si>
  <si>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</si>
  <si>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</si>
  <si>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</si>
  <si>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</si>
  <si>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</si>
  <si>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</si>
  <si>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</si>
  <si>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</si>
  <si>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</si>
  <si>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</si>
  <si>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</si>
  <si>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</si>
  <si>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</si>
  <si>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</si>
  <si>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</si>
  <si>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</si>
  <si>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</si>
  <si>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</si>
  <si>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</si>
  <si>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</si>
  <si>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</si>
  <si>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</si>
  <si>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</si>
  <si>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</si>
  <si>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</si>
  <si>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</si>
  <si>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</si>
  <si>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</si>
  <si>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</si>
  <si>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</si>
  <si>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</si>
  <si>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</si>
  <si>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</si>
  <si>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</si>
  <si>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</si>
  <si>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</si>
  <si>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</si>
  <si>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</si>
  <si>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</si>
  <si>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</si>
  <si>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</si>
  <si>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</si>
  <si>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</si>
  <si>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</si>
  <si>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</si>
  <si>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</si>
  <si>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</si>
  <si>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</si>
  <si>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</si>
  <si>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</si>
  <si>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</si>
  <si>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</si>
  <si>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</si>
  <si>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</si>
  <si>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</si>
  <si>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</si>
  <si>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</si>
  <si>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</si>
  <si>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</si>
  <si>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</si>
  <si>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</si>
  <si>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</si>
  <si>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</si>
  <si>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</si>
  <si>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</si>
  <si>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</si>
  <si>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</si>
  <si>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</si>
  <si>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</si>
  <si>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</si>
  <si>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</si>
  <si>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</si>
  <si>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</si>
  <si>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</si>
  <si>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</si>
  <si>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</si>
  <si>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</si>
  <si>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</si>
  <si>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</si>
  <si>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</si>
  <si>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</si>
  <si>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</si>
  <si>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</si>
  <si>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</si>
  <si>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</si>
  <si>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</si>
  <si>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</si>
  <si>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</si>
  <si>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</si>
  <si>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</si>
  <si>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</si>
  <si>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</si>
  <si>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</si>
  <si>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</si>
  <si>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</si>
  <si>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</si>
  <si>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</si>
  <si>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</si>
  <si>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</si>
  <si>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</si>
  <si>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</si>
  <si>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</si>
  <si>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</si>
  <si>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</si>
  <si>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</si>
  <si>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</si>
  <si>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</si>
  <si>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</si>
  <si>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</si>
  <si>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</si>
  <si>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</si>
  <si>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</si>
  <si>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</si>
  <si>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</si>
  <si>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</si>
  <si>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</si>
  <si>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</si>
  <si>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</si>
  <si>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</si>
  <si>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</si>
  <si>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</si>
  <si>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</si>
  <si>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</si>
  <si>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</si>
  <si>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</si>
  <si>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</si>
  <si>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</si>
  <si>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</si>
  <si>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</si>
  <si>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</si>
  <si>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</si>
  <si>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</si>
  <si>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</si>
  <si>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</si>
  <si>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</si>
  <si>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</si>
  <si>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</si>
  <si>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</si>
  <si>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</si>
  <si>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</si>
  <si>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</si>
  <si>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</si>
  <si>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</si>
  <si>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</si>
  <si>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</si>
  <si>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</si>
  <si>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</si>
  <si>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</si>
  <si>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</si>
  <si>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</si>
  <si>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</si>
  <si>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</si>
  <si>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</si>
  <si>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</si>
  <si>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</si>
  <si>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</si>
  <si>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</si>
  <si>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</si>
  <si>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</si>
  <si>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</si>
  <si>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</si>
  <si>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</si>
  <si>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</si>
  <si>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</si>
  <si>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</si>
  <si>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</si>
  <si>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</si>
  <si>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</si>
  <si>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</si>
  <si>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</si>
  <si>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</si>
  <si>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</si>
  <si>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</si>
  <si>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</si>
  <si>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</si>
  <si>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</si>
  <si>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</si>
  <si>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</si>
  <si>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</si>
  <si>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</si>
  <si>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</si>
  <si>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</si>
  <si>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</si>
  <si>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</si>
  <si>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</si>
  <si>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</si>
  <si>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</si>
  <si>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</si>
  <si>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</si>
  <si>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</si>
  <si>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</si>
  <si>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</si>
  <si>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</si>
  <si>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</si>
  <si>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</si>
  <si>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</si>
  <si>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</si>
  <si>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</si>
  <si>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</si>
  <si>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</si>
  <si>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</si>
  <si>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</si>
  <si>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</si>
  <si>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</si>
  <si>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</si>
  <si>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</si>
  <si>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</si>
  <si>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</si>
  <si>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</si>
  <si>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</si>
  <si>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</si>
  <si>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</si>
  <si>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</si>
  <si>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</si>
  <si>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</si>
  <si>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</si>
  <si>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</si>
  <si>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</si>
  <si>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</si>
  <si>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</si>
  <si>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</si>
  <si>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</si>
  <si>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</si>
  <si>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</si>
  <si>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</si>
  <si>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</si>
  <si>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</si>
  <si>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</si>
  <si>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</si>
  <si>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</si>
  <si>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</si>
  <si>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</si>
  <si>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</si>
  <si>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</si>
  <si>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</si>
  <si>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</si>
  <si>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</si>
  <si>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</si>
  <si>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</si>
  <si>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</si>
  <si>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</si>
  <si>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</si>
  <si>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</si>
  <si>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</si>
  <si>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</si>
  <si>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</si>
  <si>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</si>
  <si>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</si>
  <si>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</si>
  <si>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</si>
  <si>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</si>
  <si>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</si>
  <si>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</si>
  <si>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</si>
  <si>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</si>
  <si>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</si>
  <si>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</si>
  <si>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</si>
  <si>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</si>
  <si>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</si>
  <si>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</si>
  <si>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</si>
  <si>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</si>
  <si>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</si>
  <si>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</si>
  <si>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</si>
  <si>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</si>
  <si>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</si>
  <si>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</si>
  <si>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</si>
  <si>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</si>
  <si>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</si>
  <si>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</si>
  <si>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</si>
  <si>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</si>
  <si>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</si>
  <si>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</si>
  <si>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</si>
  <si>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</si>
  <si>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</si>
  <si>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</si>
  <si>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</si>
  <si>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</si>
  <si>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</si>
  <si>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</si>
  <si>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</si>
  <si>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</si>
  <si>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</si>
  <si>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</si>
  <si>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</si>
  <si>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</si>
  <si>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</si>
  <si>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</si>
  <si>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</si>
  <si>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</si>
  <si>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</si>
  <si>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</si>
  <si>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</si>
  <si>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</si>
  <si>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</si>
  <si>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</si>
  <si>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</si>
  <si>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</si>
  <si>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</si>
  <si>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</si>
  <si>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</si>
  <si>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</si>
  <si>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</si>
  <si>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</si>
  <si>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</si>
  <si>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</si>
  <si>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</si>
  <si>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</si>
  <si>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</si>
  <si>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</si>
  <si>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</si>
  <si>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</si>
  <si>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</si>
  <si>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</si>
  <si>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</si>
  <si>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</si>
  <si>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</si>
  <si>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</si>
  <si>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</si>
  <si>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</si>
  <si>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</si>
  <si>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</si>
  <si>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</si>
  <si>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</si>
  <si>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</si>
  <si>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</si>
  <si>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</si>
  <si>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</si>
  <si>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</si>
  <si>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</si>
  <si>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</si>
  <si>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</si>
  <si>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</si>
  <si>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</si>
  <si>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</si>
  <si>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</si>
  <si>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</si>
  <si>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</si>
  <si>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</si>
  <si>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</si>
  <si>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</si>
  <si>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</si>
  <si>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</si>
  <si>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</si>
  <si>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</si>
  <si>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</si>
  <si>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</si>
  <si>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</si>
  <si>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</si>
  <si>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</si>
  <si>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</si>
  <si>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</si>
  <si>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</si>
  <si>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</si>
  <si>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</si>
  <si>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</si>
  <si>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</si>
  <si>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</si>
  <si>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</si>
  <si>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</si>
  <si>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</si>
  <si>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</si>
  <si>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</si>
  <si>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</si>
  <si>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</si>
  <si>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</si>
  <si>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</si>
  <si>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</si>
  <si>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</si>
  <si>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</si>
  <si>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</si>
  <si>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</si>
  <si>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</si>
  <si>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</si>
  <si>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</si>
  <si>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</si>
  <si>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</si>
  <si>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</si>
  <si>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</si>
  <si>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</si>
  <si>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</si>
  <si>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</si>
  <si>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</si>
  <si>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</si>
  <si>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</si>
  <si>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</si>
  <si>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</si>
  <si>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</si>
  <si>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</si>
  <si>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</si>
  <si>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</si>
  <si>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</si>
  <si>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</si>
  <si>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</si>
  <si>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</si>
  <si>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</si>
  <si>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</si>
  <si>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</si>
  <si>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</si>
  <si>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</si>
  <si>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</si>
  <si>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</si>
  <si>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</si>
  <si>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</si>
  <si>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</si>
  <si>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</si>
  <si>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</si>
  <si>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</si>
  <si>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</si>
  <si>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</si>
  <si>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</si>
  <si>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</si>
  <si>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</si>
  <si>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</si>
  <si>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</si>
  <si>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</si>
  <si>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</si>
  <si>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</si>
  <si>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</si>
  <si>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</si>
  <si>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</si>
  <si>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</si>
  <si>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</si>
  <si>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</si>
  <si>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</si>
  <si>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</si>
  <si>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</si>
  <si>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</si>
  <si>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</si>
  <si>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</si>
  <si>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</si>
  <si>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</si>
  <si>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</si>
  <si>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</si>
  <si>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</si>
  <si>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</si>
  <si>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</si>
  <si>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</si>
  <si>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</si>
  <si>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</si>
  <si>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</si>
  <si>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</si>
  <si>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</si>
  <si>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</si>
  <si>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</si>
  <si>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</si>
  <si>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</si>
  <si>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</si>
  <si>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</si>
  <si>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</si>
  <si>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</si>
  <si>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</si>
  <si>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</si>
  <si>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</si>
  <si>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</si>
  <si>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</si>
  <si>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</si>
  <si>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</si>
  <si>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</si>
  <si>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</si>
  <si>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</si>
  <si>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</si>
  <si>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</si>
  <si>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</si>
  <si>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</si>
  <si>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</si>
  <si>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</si>
  <si>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</si>
  <si>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</si>
  <si>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</si>
  <si>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</si>
  <si>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</si>
  <si>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</si>
  <si>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</si>
  <si>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</si>
  <si>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</si>
  <si>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</si>
  <si>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</si>
  <si>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</si>
  <si>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</si>
  <si>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</si>
  <si>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</si>
  <si>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</si>
  <si>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</si>
  <si>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</si>
  <si>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</si>
  <si>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</si>
  <si>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</si>
  <si>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</si>
  <si>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</si>
  <si>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</si>
  <si>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</si>
  <si>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</si>
  <si>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</si>
  <si>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</si>
  <si>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</si>
  <si>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</si>
  <si>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</si>
  <si>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</si>
  <si>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</si>
  <si>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</si>
  <si>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</si>
  <si>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</si>
  <si>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</si>
  <si>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</si>
  <si>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</si>
  <si>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</si>
  <si>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</si>
  <si>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</si>
  <si>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</si>
  <si>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</si>
  <si>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</si>
  <si>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</si>
  <si>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</si>
  <si>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</si>
  <si>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</si>
  <si>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</si>
  <si>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</si>
  <si>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</si>
  <si>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</si>
  <si>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</si>
  <si>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</si>
  <si>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</si>
  <si>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</si>
  <si>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</si>
  <si>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</si>
  <si>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</si>
  <si>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</si>
  <si>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</si>
  <si>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</si>
  <si>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</si>
  <si>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</si>
  <si>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</si>
  <si>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</si>
  <si>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</si>
  <si>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</si>
  <si>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</si>
  <si>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</si>
  <si>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</si>
  <si>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</si>
  <si>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</si>
  <si>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</si>
  <si>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</si>
  <si>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</si>
  <si>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</si>
  <si>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</si>
  <si>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</si>
  <si>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</si>
  <si>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</si>
  <si>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</si>
  <si>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</si>
  <si>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</si>
  <si>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</si>
  <si>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</si>
  <si>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</si>
  <si>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</si>
  <si>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</si>
  <si>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</si>
  <si>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</si>
  <si>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</si>
  <si>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</si>
  <si>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</si>
  <si>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</si>
  <si>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</si>
  <si>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</si>
  <si>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</si>
  <si>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</si>
  <si>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</si>
  <si>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</si>
  <si>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</si>
  <si>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</si>
  <si>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</si>
  <si>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</si>
  <si>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</si>
  <si>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</si>
  <si>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</si>
  <si>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</si>
  <si>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</si>
  <si>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</si>
  <si>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</si>
  <si>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</si>
  <si>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</si>
  <si>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</si>
  <si>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</si>
  <si>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</si>
  <si>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</si>
  <si>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</si>
  <si>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</si>
  <si>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</si>
  <si>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</si>
  <si>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</si>
  <si>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</si>
  <si>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</si>
  <si>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</si>
  <si>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</si>
  <si>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</si>
  <si>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</si>
  <si>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</si>
  <si>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</si>
  <si>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</si>
  <si>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</si>
  <si>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</si>
  <si>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</si>
  <si>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</si>
  <si>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</si>
  <si>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</si>
  <si>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</si>
  <si>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</si>
  <si>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</si>
  <si>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</si>
  <si>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</si>
  <si>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</si>
  <si>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</si>
  <si>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</si>
  <si>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</si>
  <si>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</si>
  <si>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</si>
  <si>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</si>
  <si>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</si>
  <si>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</si>
  <si>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</si>
  <si>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</si>
  <si>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</si>
  <si>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</si>
  <si>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</si>
  <si>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</si>
  <si>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</si>
  <si>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</si>
  <si>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</si>
  <si>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</si>
  <si>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</si>
  <si>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</si>
  <si>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</si>
  <si>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</si>
  <si>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</si>
  <si>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</si>
  <si>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</si>
  <si>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</si>
  <si>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</si>
  <si>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</si>
  <si>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</si>
  <si>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</si>
  <si>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</si>
  <si>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</si>
  <si>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</si>
  <si>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</si>
  <si>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</si>
  <si>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</si>
  <si>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</si>
  <si>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</si>
  <si>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</si>
  <si>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</si>
  <si>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</si>
  <si>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</si>
  <si>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</si>
  <si>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</si>
  <si>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</si>
  <si>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</si>
  <si>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</si>
  <si>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</si>
  <si>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</si>
  <si>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</si>
  <si>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</si>
  <si>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</si>
  <si>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</si>
  <si>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</si>
  <si>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</si>
  <si>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</si>
  <si>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</si>
  <si>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</si>
  <si>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</si>
  <si>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</si>
  <si>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</si>
  <si>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</si>
  <si>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</si>
  <si>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</si>
  <si>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</si>
  <si>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</si>
  <si>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</si>
  <si>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</si>
  <si>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</si>
  <si>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</si>
  <si>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</si>
  <si>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</si>
  <si>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</si>
  <si>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</si>
  <si>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</si>
  <si>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</si>
  <si>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</si>
  <si>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</si>
  <si>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</si>
  <si>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</si>
  <si>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</si>
  <si>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</si>
  <si>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</si>
  <si>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</si>
  <si>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</si>
  <si>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</si>
  <si>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</si>
  <si>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</si>
  <si>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</si>
  <si>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</si>
  <si>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</si>
  <si>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</si>
  <si>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</si>
  <si>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</si>
  <si>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</si>
  <si>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</si>
  <si>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</si>
  <si>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</si>
  <si>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</si>
  <si>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</si>
  <si>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</si>
  <si>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</si>
  <si>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</si>
  <si>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</si>
  <si>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</si>
  <si>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</si>
  <si>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</si>
  <si>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</si>
  <si>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</si>
  <si>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</si>
  <si>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</si>
  <si>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</si>
  <si>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</si>
  <si>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</si>
  <si>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</si>
  <si>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</si>
  <si>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</si>
  <si>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</si>
  <si>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</si>
  <si>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</si>
  <si>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</si>
  <si>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</si>
  <si>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</si>
  <si>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</si>
  <si>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</si>
  <si>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</si>
  <si>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</si>
  <si>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</si>
  <si>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</si>
  <si>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</si>
  <si>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</si>
  <si>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</si>
  <si>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</si>
  <si>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</si>
  <si>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</si>
  <si>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</si>
  <si>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</si>
  <si>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</si>
  <si>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</si>
  <si>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</si>
  <si>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</si>
  <si>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</si>
  <si>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</si>
  <si>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</si>
  <si>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</si>
  <si>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</si>
  <si>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</si>
  <si>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</si>
  <si>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</si>
  <si>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</si>
  <si>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</si>
  <si>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</si>
  <si>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</si>
  <si>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</si>
  <si>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</si>
  <si>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</si>
  <si>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</si>
  <si>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</si>
  <si>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</si>
  <si>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</si>
  <si>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</si>
  <si>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</si>
  <si>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</si>
  <si>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</si>
  <si>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</si>
  <si>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</si>
  <si>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</si>
  <si>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</si>
  <si>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</si>
  <si>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</si>
  <si>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</si>
  <si>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</si>
  <si>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</si>
  <si>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</si>
  <si>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</si>
  <si>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</si>
  <si>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</si>
  <si>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</si>
  <si>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</si>
  <si>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</si>
  <si>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</si>
  <si>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</si>
  <si>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</si>
  <si>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</si>
  <si>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</si>
  <si>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</si>
  <si>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</si>
  <si>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</si>
  <si>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</si>
  <si>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</si>
  <si>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</si>
  <si>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</si>
  <si>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</si>
  <si>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</si>
  <si>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</si>
  <si>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</si>
  <si>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</si>
  <si>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</si>
  <si>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</si>
  <si>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</si>
  <si>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</si>
  <si>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</si>
  <si>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</si>
  <si>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</si>
  <si>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</si>
  <si>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</si>
  <si>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</si>
  <si>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</si>
  <si>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</si>
  <si>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</si>
  <si>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</si>
  <si>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</si>
  <si>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</si>
  <si>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</si>
  <si>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</si>
  <si>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</si>
  <si>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</si>
  <si>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</si>
  <si>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</si>
  <si>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</si>
  <si>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</si>
  <si>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</si>
  <si>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</si>
  <si>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</si>
  <si>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</si>
  <si>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</si>
  <si>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</si>
  <si>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</si>
  <si>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</si>
  <si>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</si>
  <si>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</si>
  <si>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</si>
  <si>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</si>
  <si>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</si>
  <si>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</si>
  <si>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</si>
  <si>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</si>
  <si>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</si>
  <si>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</si>
  <si>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</si>
  <si>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</si>
  <si>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</si>
  <si>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</si>
  <si>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</si>
  <si>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</si>
  <si>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</si>
  <si>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</si>
  <si>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</si>
  <si>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</si>
  <si>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</si>
  <si>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</si>
  <si>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</si>
  <si>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</si>
  <si>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</si>
  <si>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</si>
  <si>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</si>
  <si>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</si>
  <si>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</si>
  <si>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</si>
  <si>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</si>
  <si>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</si>
  <si>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</si>
  <si>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</si>
  <si>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</si>
  <si>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</si>
  <si>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</si>
  <si>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</si>
  <si>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</si>
  <si>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</si>
  <si>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</si>
  <si>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</si>
  <si>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</si>
  <si>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</si>
  <si>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</si>
  <si>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</si>
  <si>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</si>
  <si>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</si>
  <si>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</si>
  <si>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</si>
  <si>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</si>
  <si>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</si>
  <si>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</si>
  <si>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</si>
  <si>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</si>
  <si>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</si>
  <si>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</si>
  <si>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</si>
  <si>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</si>
  <si>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</si>
  <si>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</si>
  <si>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</si>
  <si>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</si>
  <si>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</si>
  <si>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</si>
  <si>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</si>
  <si>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</si>
  <si>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</si>
  <si>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</si>
  <si>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</si>
  <si>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</si>
  <si>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</si>
  <si>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</si>
  <si>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</si>
  <si>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</si>
  <si>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</si>
  <si>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</si>
  <si>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</si>
  <si>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</si>
  <si>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</si>
  <si>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</si>
  <si>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</si>
  <si>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</si>
  <si>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</si>
  <si>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</si>
  <si>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</si>
  <si>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</si>
  <si>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</si>
  <si>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</si>
  <si>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</si>
  <si>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</si>
  <si>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</si>
  <si>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</si>
  <si>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</si>
  <si>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</si>
  <si>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</si>
  <si>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</si>
  <si>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</si>
  <si>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</si>
  <si>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</si>
  <si>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</si>
  <si>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</si>
  <si>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</si>
  <si>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</si>
  <si>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</si>
  <si>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</si>
  <si>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</si>
  <si>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</si>
  <si>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</si>
  <si>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</si>
  <si>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</si>
  <si>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</si>
  <si>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</si>
  <si>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</si>
  <si>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</si>
  <si>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</si>
  <si>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</si>
  <si>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</si>
  <si>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</si>
  <si>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</si>
  <si>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</si>
  <si>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</si>
  <si>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</si>
  <si>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</si>
  <si>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</si>
  <si>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</si>
  <si>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</si>
  <si>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</si>
  <si>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</si>
  <si>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</si>
  <si>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</si>
  <si>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</si>
  <si>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</si>
  <si>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</si>
  <si>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</si>
  <si>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</si>
  <si>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</si>
  <si>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</si>
  <si>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</si>
  <si>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</si>
  <si>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</si>
  <si>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</si>
  <si>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</si>
  <si>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</si>
  <si>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</si>
  <si>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</si>
  <si>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</si>
  <si>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</si>
  <si>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</si>
  <si>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335768361</t>
  </si>
  <si>
    <t>20/1/2021 17:00 PM</t>
  </si>
  <si>
    <t>DISPENASDOR</t>
  </si>
  <si>
    <t>Hold</t>
  </si>
  <si>
    <t>Cepeda, Ricardo Alberto</t>
  </si>
  <si>
    <t>GAVETA DE DEPOSITOS LLENA</t>
  </si>
  <si>
    <t>21 Enero de 2021</t>
  </si>
  <si>
    <t>335769503</t>
  </si>
  <si>
    <t>335769500</t>
  </si>
  <si>
    <t>335769499</t>
  </si>
  <si>
    <t>335769509</t>
  </si>
  <si>
    <t>335769511</t>
  </si>
  <si>
    <t>335769512</t>
  </si>
  <si>
    <t>335769513</t>
  </si>
  <si>
    <t>En Servicio</t>
  </si>
  <si>
    <t>21/01/2021 11:08</t>
  </si>
  <si>
    <t>ERROR EN PANTALLA</t>
  </si>
  <si>
    <t>Closed</t>
  </si>
  <si>
    <t>REINICIO EXITOSO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</si>
  <si>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</si>
  <si>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</si>
  <si>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</si>
  <si>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</si>
  <si>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</si>
  <si>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</si>
  <si>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</si>
  <si>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335769532</t>
  </si>
  <si>
    <t>335769533</t>
  </si>
  <si>
    <t>335769534</t>
  </si>
  <si>
    <t>335769535</t>
  </si>
  <si>
    <t>335769536</t>
  </si>
  <si>
    <t>335769541</t>
  </si>
  <si>
    <t>335769542</t>
  </si>
  <si>
    <t>335769544</t>
  </si>
  <si>
    <t>335769545</t>
  </si>
  <si>
    <t>335769546</t>
  </si>
  <si>
    <t>335769547</t>
  </si>
  <si>
    <t>335769548</t>
  </si>
  <si>
    <t>335769549</t>
  </si>
  <si>
    <t>335769551</t>
  </si>
  <si>
    <t>335769552</t>
  </si>
  <si>
    <t>335769553</t>
  </si>
  <si>
    <t>335769554</t>
  </si>
  <si>
    <t>335769555</t>
  </si>
  <si>
    <t>De La Cruz Marcelo, Mawel Andres</t>
  </si>
  <si>
    <t>21/01/2021 14:17</t>
  </si>
  <si>
    <t>CARGA EXITOSA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</si>
  <si>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</si>
  <si>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</si>
  <si>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</si>
  <si>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</si>
  <si>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</si>
  <si>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</si>
  <si>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</si>
  <si>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335769596</t>
  </si>
  <si>
    <t>335769597</t>
  </si>
  <si>
    <t>335769598</t>
  </si>
  <si>
    <t>335769599</t>
  </si>
  <si>
    <t>335769600</t>
  </si>
  <si>
    <t>335769601</t>
  </si>
  <si>
    <t>335769602</t>
  </si>
  <si>
    <t>335769603</t>
  </si>
  <si>
    <t>335769604</t>
  </si>
  <si>
    <t>335769605</t>
  </si>
  <si>
    <t>335769606</t>
  </si>
  <si>
    <t>335769607</t>
  </si>
  <si>
    <t>335769608</t>
  </si>
  <si>
    <t>335769609</t>
  </si>
  <si>
    <t>335769610</t>
  </si>
  <si>
    <t>335769611</t>
  </si>
  <si>
    <t>Diaz Cuevas, Reynaldo Amable</t>
  </si>
  <si>
    <t>21/1/2021 03:00 PM</t>
  </si>
  <si>
    <t>2 Gavetas Vacías y 1 Fallando</t>
  </si>
  <si>
    <t>1 Gavetas Vacías + 2 Fallando</t>
  </si>
  <si>
    <t>3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</si>
</sst>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6"/>
      <tableStyleElement type="headerRow" dxfId="295"/>
      <tableStyleElement type="totalRow" dxfId="294"/>
      <tableStyleElement type="firstColumn" dxfId="293"/>
      <tableStyleElement type="lastColumn" dxfId="292"/>
      <tableStyleElement type="firstRowStripe" dxfId="291"/>
      <tableStyleElement type="firstColumnStripe" dxfId="2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77495" TargetMode="External"/><Relationship Id="rId18" Type="http://schemas.openxmlformats.org/officeDocument/2006/relationships/hyperlink" Target="http://s460-helpdesk/CAisd/pdmweb.exe?OP=SEARCH+FACTORY=in+SKIPLIST=1+QBE.EQ.id=3477489" TargetMode="External"/><Relationship Id="rId26" Type="http://schemas.openxmlformats.org/officeDocument/2006/relationships/hyperlink" Target="http://s460-helpdesk/CAisd/pdmweb.exe?OP=SEARCH+FACTORY=in+SKIPLIST=1+QBE.EQ.id=3477476" TargetMode="External"/><Relationship Id="rId39" Type="http://schemas.openxmlformats.org/officeDocument/2006/relationships/hyperlink" Target="http://s460-helpdesk/CAisd/pdmweb.exe?OP=SEARCH+FACTORY=in+SKIPLIST=1+QBE.EQ.id=3477550" TargetMode="External"/><Relationship Id="rId21" Type="http://schemas.openxmlformats.org/officeDocument/2006/relationships/hyperlink" Target="http://s460-helpdesk/CAisd/pdmweb.exe?OP=SEARCH+FACTORY=in+SKIPLIST=1+QBE.EQ.id=3477486" TargetMode="External"/><Relationship Id="rId34" Type="http://schemas.openxmlformats.org/officeDocument/2006/relationships/hyperlink" Target="http://s460-helpdesk/CAisd/pdmweb.exe?OP=SEARCH+FACTORY=in+SKIPLIST=1+QBE.EQ.id=3477466" TargetMode="External"/><Relationship Id="rId42" Type="http://schemas.openxmlformats.org/officeDocument/2006/relationships/hyperlink" Target="http://s460-helpdesk/CAisd/pdmweb.exe?OP=SEARCH+FACTORY=in+SKIPLIST=1+QBE.EQ.id=3477547" TargetMode="External"/><Relationship Id="rId47" Type="http://schemas.openxmlformats.org/officeDocument/2006/relationships/hyperlink" Target="http://s460-helpdesk/CAisd/pdmweb.exe?OP=SEARCH+FACTORY=in+SKIPLIST=1+QBE.EQ.id=3477542" TargetMode="External"/><Relationship Id="rId50" Type="http://schemas.openxmlformats.org/officeDocument/2006/relationships/hyperlink" Target="http://s460-helpdesk/CAisd/pdmweb.exe?OP=SEARCH+FACTORY=in+SKIPLIST=1+QBE.EQ.id=3477539" TargetMode="External"/><Relationship Id="rId55" Type="http://schemas.openxmlformats.org/officeDocument/2006/relationships/hyperlink" Target="http://s460-helpdesk/CAisd/pdmweb.exe?OP=SEARCH+FACTORY=in+SKIPLIST=1+QBE.EQ.id=3477534" TargetMode="External"/><Relationship Id="rId7" Type="http://schemas.openxmlformats.org/officeDocument/2006/relationships/hyperlink" Target="javascript:showDetailWithPersid(%22cnt:5250656C61657A000000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77492" TargetMode="External"/><Relationship Id="rId29" Type="http://schemas.openxmlformats.org/officeDocument/2006/relationships/hyperlink" Target="http://s460-helpdesk/CAisd/pdmweb.exe?OP=SEARCH+FACTORY=in+SKIPLIST=1+QBE.EQ.id=3477473" TargetMode="External"/><Relationship Id="rId11" Type="http://schemas.openxmlformats.org/officeDocument/2006/relationships/hyperlink" Target="http://s460-helpdesk/CAisd/pdmweb.exe?OP=SEARCH+FACTORY=in+SKIPLIST=1+QBE.EQ.id=3477450" TargetMode="External"/><Relationship Id="rId24" Type="http://schemas.openxmlformats.org/officeDocument/2006/relationships/hyperlink" Target="http://s460-helpdesk/CAisd/pdmweb.exe?OP=SEARCH+FACTORY=in+SKIPLIST=1+QBE.EQ.id=3477482" TargetMode="External"/><Relationship Id="rId32" Type="http://schemas.openxmlformats.org/officeDocument/2006/relationships/hyperlink" Target="http://s460-helpdesk/CAisd/pdmweb.exe?OP=SEARCH+FACTORY=in+SKIPLIST=1+QBE.EQ.id=3477468" TargetMode="External"/><Relationship Id="rId37" Type="http://schemas.openxmlformats.org/officeDocument/2006/relationships/hyperlink" Target="http://s460-helpdesk/CAisd/pdmweb.exe?OP=SEARCH+FACTORY=in+SKIPLIST=1+QBE.EQ.id=3477552" TargetMode="External"/><Relationship Id="rId40" Type="http://schemas.openxmlformats.org/officeDocument/2006/relationships/hyperlink" Target="http://s460-helpdesk/CAisd/pdmweb.exe?OP=SEARCH+FACTORY=in+SKIPLIST=1+QBE.EQ.id=3477549" TargetMode="External"/><Relationship Id="rId45" Type="http://schemas.openxmlformats.org/officeDocument/2006/relationships/hyperlink" Target="http://s460-helpdesk/CAisd/pdmweb.exe?OP=SEARCH+FACTORY=in+SKIPLIST=1+QBE.EQ.id=3477544" TargetMode="External"/><Relationship Id="rId53" Type="http://schemas.openxmlformats.org/officeDocument/2006/relationships/hyperlink" Target="http://s460-helpdesk/CAisd/pdmweb.exe?OP=SEARCH+FACTORY=in+SKIPLIST=1+QBE.EQ.id=3477536" TargetMode="External"/><Relationship Id="rId58" Type="http://schemas.openxmlformats.org/officeDocument/2006/relationships/hyperlink" Target="http://s460-helpdesk/CAisd/pdmweb.exe?OP=SEARCH+FACTORY=in+SKIPLIST=1+QBE.EQ.id=3477531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vmlDrawing" Target="../drawings/vmlDrawing1.vml"/><Relationship Id="rId19" Type="http://schemas.openxmlformats.org/officeDocument/2006/relationships/hyperlink" Target="http://s460-helpdesk/CAisd/pdmweb.exe?OP=SEARCH+FACTORY=in+SKIPLIST=1+QBE.EQ.id=3477488" TargetMode="External"/><Relationship Id="rId14" Type="http://schemas.openxmlformats.org/officeDocument/2006/relationships/hyperlink" Target="http://s460-helpdesk/CAisd/pdmweb.exe?OP=SEARCH+FACTORY=in+SKIPLIST=1+QBE.EQ.id=3477494" TargetMode="External"/><Relationship Id="rId22" Type="http://schemas.openxmlformats.org/officeDocument/2006/relationships/hyperlink" Target="http://s460-helpdesk/CAisd/pdmweb.exe?OP=SEARCH+FACTORY=in+SKIPLIST=1+QBE.EQ.id=3477485" TargetMode="External"/><Relationship Id="rId27" Type="http://schemas.openxmlformats.org/officeDocument/2006/relationships/hyperlink" Target="http://s460-helpdesk/CAisd/pdmweb.exe?OP=SEARCH+FACTORY=in+SKIPLIST=1+QBE.EQ.id=3477475" TargetMode="External"/><Relationship Id="rId30" Type="http://schemas.openxmlformats.org/officeDocument/2006/relationships/hyperlink" Target="http://s460-helpdesk/CAisd/pdmweb.exe?OP=SEARCH+FACTORY=in+SKIPLIST=1+QBE.EQ.id=3477472" TargetMode="External"/><Relationship Id="rId35" Type="http://schemas.openxmlformats.org/officeDocument/2006/relationships/hyperlink" Target="http://s460-helpdesk/CAisd/pdmweb.exe?OP=SEARCH+FACTORY=in+SKIPLIST=1+QBE.EQ.id=3477465" TargetMode="External"/><Relationship Id="rId43" Type="http://schemas.openxmlformats.org/officeDocument/2006/relationships/hyperlink" Target="http://s460-helpdesk/CAisd/pdmweb.exe?OP=SEARCH+FACTORY=in+SKIPLIST=1+QBE.EQ.id=3477546" TargetMode="External"/><Relationship Id="rId48" Type="http://schemas.openxmlformats.org/officeDocument/2006/relationships/hyperlink" Target="http://s460-helpdesk/CAisd/pdmweb.exe?OP=SEARCH+FACTORY=in+SKIPLIST=1+QBE.EQ.id=3477541" TargetMode="External"/><Relationship Id="rId56" Type="http://schemas.openxmlformats.org/officeDocument/2006/relationships/hyperlink" Target="http://s460-helpdesk/CAisd/pdmweb.exe?OP=SEARCH+FACTORY=in+SKIPLIST=1+QBE.EQ.id=3477533" TargetMode="External"/><Relationship Id="rId8" Type="http://schemas.openxmlformats.org/officeDocument/2006/relationships/hyperlink" Target="http://s460-helpdesk/CAisd/pdmweb.exe?OP=SEARCH+FACTORY=in+SKIPLIST=1+QBE.EQ.id=3477454" TargetMode="External"/><Relationship Id="rId51" Type="http://schemas.openxmlformats.org/officeDocument/2006/relationships/hyperlink" Target="http://s460-helpdesk/CAisd/pdmweb.exe?OP=SEARCH+FACTORY=in+SKIPLIST=1+QBE.EQ.id=3477538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77496" TargetMode="External"/><Relationship Id="rId17" Type="http://schemas.openxmlformats.org/officeDocument/2006/relationships/hyperlink" Target="http://s460-helpdesk/CAisd/pdmweb.exe?OP=SEARCH+FACTORY=in+SKIPLIST=1+QBE.EQ.id=3477490" TargetMode="External"/><Relationship Id="rId25" Type="http://schemas.openxmlformats.org/officeDocument/2006/relationships/hyperlink" Target="http://s460-helpdesk/CAisd/pdmweb.exe?OP=SEARCH+FACTORY=in+SKIPLIST=1+QBE.EQ.id=3477477" TargetMode="External"/><Relationship Id="rId33" Type="http://schemas.openxmlformats.org/officeDocument/2006/relationships/hyperlink" Target="http://s460-helpdesk/CAisd/pdmweb.exe?OP=SEARCH+FACTORY=in+SKIPLIST=1+QBE.EQ.id=3477467" TargetMode="External"/><Relationship Id="rId38" Type="http://schemas.openxmlformats.org/officeDocument/2006/relationships/hyperlink" Target="http://s460-helpdesk/CAisd/pdmweb.exe?OP=SEARCH+FACTORY=in+SKIPLIST=1+QBE.EQ.id=3477551" TargetMode="External"/><Relationship Id="rId46" Type="http://schemas.openxmlformats.org/officeDocument/2006/relationships/hyperlink" Target="http://s460-helpdesk/CAisd/pdmweb.exe?OP=SEARCH+FACTORY=in+SKIPLIST=1+QBE.EQ.id=3477543" TargetMode="External"/><Relationship Id="rId59" Type="http://schemas.openxmlformats.org/officeDocument/2006/relationships/hyperlink" Target="http://s460-helpdesk/CAisd/pdmweb.exe?OP=SEARCH+FACTORY=in+SKIPLIST=1+QBE.EQ.id=3477530" TargetMode="External"/><Relationship Id="rId20" Type="http://schemas.openxmlformats.org/officeDocument/2006/relationships/hyperlink" Target="http://s460-helpdesk/CAisd/pdmweb.exe?OP=SEARCH+FACTORY=in+SKIPLIST=1+QBE.EQ.id=3477487" TargetMode="External"/><Relationship Id="rId41" Type="http://schemas.openxmlformats.org/officeDocument/2006/relationships/hyperlink" Target="http://s460-helpdesk/CAisd/pdmweb.exe?OP=SEARCH+FACTORY=in+SKIPLIST=1+QBE.EQ.id=3477548" TargetMode="External"/><Relationship Id="rId54" Type="http://schemas.openxmlformats.org/officeDocument/2006/relationships/hyperlink" Target="http://s460-helpdesk/CAisd/pdmweb.exe?OP=SEARCH+FACTORY=in+SKIPLIST=1+QBE.EQ.id=3477535" TargetMode="External"/><Relationship Id="rId62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77493" TargetMode="External"/><Relationship Id="rId23" Type="http://schemas.openxmlformats.org/officeDocument/2006/relationships/hyperlink" Target="http://s460-helpdesk/CAisd/pdmweb.exe?OP=SEARCH+FACTORY=in+SKIPLIST=1+QBE.EQ.id=3477483" TargetMode="External"/><Relationship Id="rId28" Type="http://schemas.openxmlformats.org/officeDocument/2006/relationships/hyperlink" Target="http://s460-helpdesk/CAisd/pdmweb.exe?OP=SEARCH+FACTORY=in+SKIPLIST=1+QBE.EQ.id=3477474" TargetMode="External"/><Relationship Id="rId36" Type="http://schemas.openxmlformats.org/officeDocument/2006/relationships/hyperlink" Target="http://s460-helpdesk/CAisd/pdmweb.exe?OP=SEARCH+FACTORY=in+SKIPLIST=1+QBE.EQ.id=3477464" TargetMode="External"/><Relationship Id="rId49" Type="http://schemas.openxmlformats.org/officeDocument/2006/relationships/hyperlink" Target="http://s460-helpdesk/CAisd/pdmweb.exe?OP=SEARCH+FACTORY=in+SKIPLIST=1+QBE.EQ.id=3477540" TargetMode="External"/><Relationship Id="rId57" Type="http://schemas.openxmlformats.org/officeDocument/2006/relationships/hyperlink" Target="http://s460-helpdesk/CAisd/pdmweb.exe?OP=SEARCH+FACTORY=in+SKIPLIST=1+QBE.EQ.id=3477532" TargetMode="External"/><Relationship Id="rId10" Type="http://schemas.openxmlformats.org/officeDocument/2006/relationships/hyperlink" Target="http://s460-helpdesk/CAisd/pdmweb.exe?OP=SEARCH+FACTORY=in+SKIPLIST=1+QBE.EQ.id=3477452" TargetMode="External"/><Relationship Id="rId31" Type="http://schemas.openxmlformats.org/officeDocument/2006/relationships/hyperlink" Target="http://s460-helpdesk/CAisd/pdmweb.exe?OP=SEARCH+FACTORY=in+SKIPLIST=1+QBE.EQ.id=3477469" TargetMode="External"/><Relationship Id="rId44" Type="http://schemas.openxmlformats.org/officeDocument/2006/relationships/hyperlink" Target="http://s460-helpdesk/CAisd/pdmweb.exe?OP=SEARCH+FACTORY=in+SKIPLIST=1+QBE.EQ.id=3477545" TargetMode="External"/><Relationship Id="rId52" Type="http://schemas.openxmlformats.org/officeDocument/2006/relationships/hyperlink" Target="http://s460-helpdesk/CAisd/pdmweb.exe?OP=SEARCH+FACTORY=in+SKIPLIST=1+QBE.EQ.id=3477537" TargetMode="External"/><Relationship Id="rId6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7745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12"/>
  <sheetViews>
    <sheetView tabSelected="1" topLeftCell="H1" zoomScale="75" zoomScaleNormal="75" workbookViewId="0">
      <pane ySplit="4" topLeftCell="A85" activePane="bottomLeft" state="frozen"/>
      <selection pane="bottomLeft" activeCell="P91" sqref="P91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8.28515625" style="48" bestFit="1" customWidth="1"/>
    <col min="13" max="13" width="20.5703125" style="70" bestFit="1" customWidth="1"/>
    <col min="14" max="14" width="18.28515625" style="86" bestFit="1" customWidth="1"/>
    <col min="15" max="15" width="40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2506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2496</v>
      </c>
      <c r="M5" s="107" t="s">
        <v>2473</v>
      </c>
      <c r="N5" s="106" t="s">
        <v>2503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2502</v>
      </c>
      <c r="M6" s="107" t="s">
        <v>2473</v>
      </c>
      <c r="N6" s="106" t="s">
        <v>2503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2502</v>
      </c>
      <c r="M7" s="107" t="s">
        <v>2473</v>
      </c>
      <c r="N7" s="106" t="s">
        <v>2503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3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2502</v>
      </c>
      <c r="M8" s="107" t="s">
        <v>2473</v>
      </c>
      <c r="N8" s="106" t="s">
        <v>2503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3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2502</v>
      </c>
      <c r="M9" s="107" t="s">
        <v>2473</v>
      </c>
      <c r="N9" s="106" t="s">
        <v>2481</v>
      </c>
      <c r="O9" s="104" t="s">
        <v>2483</v>
      </c>
      <c r="P9" s="104"/>
      <c r="Q9" s="107" t="s">
        <v>2502</v>
      </c>
    </row>
    <row r="10" spans="1:17" ht="18" x14ac:dyDescent="0.25">
      <c r="A10" s="85" t="str">
        <f>VLOOKUP(E10,'LISTADO ATM'!$A$2:$C$895,3,0)</f>
        <v>DISTRITO NACIONAL</v>
      </c>
      <c r="B10" s="113">
        <v>335768080</v>
      </c>
      <c r="C10" s="105">
        <v>44215.627627314818</v>
      </c>
      <c r="D10" s="104" t="s">
        <v>2189</v>
      </c>
      <c r="E10" s="100">
        <v>225</v>
      </c>
      <c r="F10" s="85" t="str">
        <f>VLOOKUP(E10,VIP!$A$2:$O11438,2,0)</f>
        <v>DRBR225</v>
      </c>
      <c r="G10" s="99" t="str">
        <f>VLOOKUP(E10,'LISTADO ATM'!$A$2:$B$894,2,0)</f>
        <v xml:space="preserve">ATM S/M Nacional Arroyo Hondo </v>
      </c>
      <c r="H10" s="99" t="str">
        <f>VLOOKUP(E10,VIP!$A$2:$O16359,7,FALSE)</f>
        <v>Si</v>
      </c>
      <c r="I10" s="99" t="str">
        <f>VLOOKUP(E10,VIP!$A$2:$O8324,8,FALSE)</f>
        <v>Si</v>
      </c>
      <c r="J10" s="99" t="str">
        <f>VLOOKUP(E10,VIP!$A$2:$O8274,8,FALSE)</f>
        <v>Si</v>
      </c>
      <c r="K10" s="99" t="str">
        <f>VLOOKUP(E10,VIP!$A$2:$O11848,6,0)</f>
        <v>NO</v>
      </c>
      <c r="L10" s="108" t="s">
        <v>2502</v>
      </c>
      <c r="M10" s="157" t="s">
        <v>2514</v>
      </c>
      <c r="N10" s="106" t="s">
        <v>2503</v>
      </c>
      <c r="O10" s="104" t="s">
        <v>2483</v>
      </c>
      <c r="P10" s="104"/>
      <c r="Q10" s="157" t="s">
        <v>2515</v>
      </c>
    </row>
    <row r="11" spans="1:17" ht="18" x14ac:dyDescent="0.25">
      <c r="A11" s="85" t="s">
        <v>2500</v>
      </c>
      <c r="B11" s="113">
        <v>335768361</v>
      </c>
      <c r="C11" s="105">
        <v>44215.864930555559</v>
      </c>
      <c r="D11" s="104" t="s">
        <v>2477</v>
      </c>
      <c r="E11" s="100">
        <v>673</v>
      </c>
      <c r="F11" s="85" t="str">
        <f>VLOOKUP(E11,VIP!$A$2:$O11430,2,0)</f>
        <v>DRBR673</v>
      </c>
      <c r="G11" s="99" t="str">
        <f>VLOOKUP(E11,'LISTADO ATM'!$A$2:$B$894,2,0)</f>
        <v>ATM Clínica Dr. Cruz Jiminián</v>
      </c>
      <c r="H11" s="99" t="str">
        <f>VLOOKUP(E11,VIP!$A$2:$O16351,7,FALSE)</f>
        <v>Si</v>
      </c>
      <c r="I11" s="99" t="str">
        <f>VLOOKUP(E11,VIP!$A$2:$O8316,8,FALSE)</f>
        <v>Si</v>
      </c>
      <c r="J11" s="99" t="str">
        <f>VLOOKUP(E11,VIP!$A$2:$O8266,8,FALSE)</f>
        <v>Si</v>
      </c>
      <c r="K11" s="99" t="str">
        <f>VLOOKUP(E11,VIP!$A$2:$O11840,6,0)</f>
        <v>NO</v>
      </c>
      <c r="L11" s="108" t="s">
        <v>2466</v>
      </c>
      <c r="M11" s="107" t="s">
        <v>2473</v>
      </c>
      <c r="N11" s="106" t="s">
        <v>2481</v>
      </c>
      <c r="O11" s="104" t="s">
        <v>2482</v>
      </c>
      <c r="P11" s="104"/>
      <c r="Q11" s="107" t="s">
        <v>2466</v>
      </c>
    </row>
    <row r="12" spans="1:17" ht="18" x14ac:dyDescent="0.25">
      <c r="A12" s="85" t="str">
        <f>VLOOKUP(E12,'LISTADO ATM'!$A$2:$C$895,3,0)</f>
        <v>DISTRITO NACIONAL</v>
      </c>
      <c r="B12" s="113">
        <v>335768742</v>
      </c>
      <c r="C12" s="105">
        <v>44216.436053240737</v>
      </c>
      <c r="D12" s="104" t="s">
        <v>2494</v>
      </c>
      <c r="E12" s="100">
        <v>735</v>
      </c>
      <c r="F12" s="85" t="str">
        <f>VLOOKUP(E12,VIP!$A$2:$O11443,2,0)</f>
        <v>DRBR179</v>
      </c>
      <c r="G12" s="99" t="str">
        <f>VLOOKUP(E12,'LISTADO ATM'!$A$2:$B$894,2,0)</f>
        <v xml:space="preserve">ATM Oficina Independencia II  </v>
      </c>
      <c r="H12" s="99" t="str">
        <f>VLOOKUP(E12,VIP!$A$2:$O16364,7,FALSE)</f>
        <v>Si</v>
      </c>
      <c r="I12" s="99" t="str">
        <f>VLOOKUP(E12,VIP!$A$2:$O8329,8,FALSE)</f>
        <v>Si</v>
      </c>
      <c r="J12" s="99" t="str">
        <f>VLOOKUP(E12,VIP!$A$2:$O8279,8,FALSE)</f>
        <v>Si</v>
      </c>
      <c r="K12" s="99" t="str">
        <f>VLOOKUP(E12,VIP!$A$2:$O11853,6,0)</f>
        <v>NO</v>
      </c>
      <c r="L12" s="108" t="s">
        <v>2430</v>
      </c>
      <c r="M12" s="157" t="s">
        <v>2514</v>
      </c>
      <c r="N12" s="106" t="s">
        <v>2481</v>
      </c>
      <c r="O12" s="104" t="s">
        <v>2495</v>
      </c>
      <c r="P12" s="104"/>
      <c r="Q12" s="157" t="s">
        <v>2545</v>
      </c>
    </row>
    <row r="13" spans="1:17" ht="18" x14ac:dyDescent="0.25">
      <c r="A13" s="85" t="str">
        <f>VLOOKUP(E13,'LISTADO ATM'!$A$2:$C$895,3,0)</f>
        <v>DISTRITO NACIONAL</v>
      </c>
      <c r="B13" s="113">
        <v>335768820</v>
      </c>
      <c r="C13" s="105">
        <v>44216.462361111109</v>
      </c>
      <c r="D13" s="104" t="s">
        <v>2189</v>
      </c>
      <c r="E13" s="100">
        <v>169</v>
      </c>
      <c r="F13" s="85" t="str">
        <f>VLOOKUP(E13,VIP!$A$2:$O11499,2,0)</f>
        <v>DRBR169</v>
      </c>
      <c r="G13" s="99" t="str">
        <f>VLOOKUP(E13,'LISTADO ATM'!$A$2:$B$894,2,0)</f>
        <v xml:space="preserve">ATM Oficina Caonabo </v>
      </c>
      <c r="H13" s="99" t="str">
        <f>VLOOKUP(E13,VIP!$A$2:$O16420,7,FALSE)</f>
        <v>Si</v>
      </c>
      <c r="I13" s="99" t="str">
        <f>VLOOKUP(E13,VIP!$A$2:$O8385,8,FALSE)</f>
        <v>Si</v>
      </c>
      <c r="J13" s="99" t="str">
        <f>VLOOKUP(E13,VIP!$A$2:$O8335,8,FALSE)</f>
        <v>Si</v>
      </c>
      <c r="K13" s="99" t="str">
        <f>VLOOKUP(E13,VIP!$A$2:$O11909,6,0)</f>
        <v>NO</v>
      </c>
      <c r="L13" s="108" t="s">
        <v>2502</v>
      </c>
      <c r="M13" s="107" t="s">
        <v>2473</v>
      </c>
      <c r="N13" s="106" t="s">
        <v>2481</v>
      </c>
      <c r="O13" s="104" t="s">
        <v>2483</v>
      </c>
      <c r="P13" s="104"/>
      <c r="Q13" s="107" t="s">
        <v>2228</v>
      </c>
    </row>
    <row r="14" spans="1:17" ht="18" x14ac:dyDescent="0.25">
      <c r="A14" s="85" t="str">
        <f>VLOOKUP(E14,'LISTADO ATM'!$A$2:$C$895,3,0)</f>
        <v>DISTRITO NACIONAL</v>
      </c>
      <c r="B14" s="113">
        <v>335768832</v>
      </c>
      <c r="C14" s="105">
        <v>44216.466134259259</v>
      </c>
      <c r="D14" s="104" t="s">
        <v>2189</v>
      </c>
      <c r="E14" s="100">
        <v>722</v>
      </c>
      <c r="F14" s="85" t="str">
        <f>VLOOKUP(E14,VIP!$A$2:$O11498,2,0)</f>
        <v>DRBR393</v>
      </c>
      <c r="G14" s="99" t="str">
        <f>VLOOKUP(E14,'LISTADO ATM'!$A$2:$B$894,2,0)</f>
        <v xml:space="preserve">ATM Oficina Charles de Gaulle III </v>
      </c>
      <c r="H14" s="99" t="str">
        <f>VLOOKUP(E14,VIP!$A$2:$O16419,7,FALSE)</f>
        <v>Si</v>
      </c>
      <c r="I14" s="99" t="str">
        <f>VLOOKUP(E14,VIP!$A$2:$O8384,8,FALSE)</f>
        <v>Si</v>
      </c>
      <c r="J14" s="99" t="str">
        <f>VLOOKUP(E14,VIP!$A$2:$O8334,8,FALSE)</f>
        <v>Si</v>
      </c>
      <c r="K14" s="99" t="str">
        <f>VLOOKUP(E14,VIP!$A$2:$O11908,6,0)</f>
        <v>SI</v>
      </c>
      <c r="L14" s="108" t="s">
        <v>2496</v>
      </c>
      <c r="M14" s="107" t="s">
        <v>2473</v>
      </c>
      <c r="N14" s="106" t="s">
        <v>2481</v>
      </c>
      <c r="O14" s="104" t="s">
        <v>2483</v>
      </c>
      <c r="P14" s="104"/>
      <c r="Q14" s="107" t="s">
        <v>2496</v>
      </c>
    </row>
    <row r="15" spans="1:17" ht="18" x14ac:dyDescent="0.25">
      <c r="A15" s="85" t="str">
        <f>VLOOKUP(E15,'LISTADO ATM'!$A$2:$C$895,3,0)</f>
        <v>DISTRITO NACIONAL</v>
      </c>
      <c r="B15" s="113">
        <v>335768978</v>
      </c>
      <c r="C15" s="105">
        <v>44216.522858796299</v>
      </c>
      <c r="D15" s="104" t="s">
        <v>2189</v>
      </c>
      <c r="E15" s="100">
        <v>908</v>
      </c>
      <c r="F15" s="85" t="str">
        <f>VLOOKUP(E15,VIP!$A$2:$O11488,2,0)</f>
        <v>DRBR16D</v>
      </c>
      <c r="G15" s="99" t="str">
        <f>VLOOKUP(E15,'LISTADO ATM'!$A$2:$B$894,2,0)</f>
        <v xml:space="preserve">ATM Oficina Plaza Botánika </v>
      </c>
      <c r="H15" s="99" t="str">
        <f>VLOOKUP(E15,VIP!$A$2:$O16409,7,FALSE)</f>
        <v>Si</v>
      </c>
      <c r="I15" s="99" t="str">
        <f>VLOOKUP(E15,VIP!$A$2:$O8374,8,FALSE)</f>
        <v>Si</v>
      </c>
      <c r="J15" s="99" t="str">
        <f>VLOOKUP(E15,VIP!$A$2:$O8324,8,FALSE)</f>
        <v>Si</v>
      </c>
      <c r="K15" s="99" t="str">
        <f>VLOOKUP(E15,VIP!$A$2:$O11898,6,0)</f>
        <v>NO</v>
      </c>
      <c r="L15" s="108" t="s">
        <v>2502</v>
      </c>
      <c r="M15" s="157" t="s">
        <v>2514</v>
      </c>
      <c r="N15" s="106" t="s">
        <v>2481</v>
      </c>
      <c r="O15" s="104" t="s">
        <v>2483</v>
      </c>
      <c r="P15" s="104"/>
      <c r="Q15" s="157" t="s">
        <v>2515</v>
      </c>
    </row>
    <row r="16" spans="1:17" ht="18" x14ac:dyDescent="0.25">
      <c r="A16" s="85" t="str">
        <f>VLOOKUP(E16,'LISTADO ATM'!$A$2:$C$895,3,0)</f>
        <v>DISTRITO NACIONAL</v>
      </c>
      <c r="B16" s="113">
        <v>335768988</v>
      </c>
      <c r="C16" s="105">
        <v>44216.52752314815</v>
      </c>
      <c r="D16" s="104" t="s">
        <v>2189</v>
      </c>
      <c r="E16" s="100">
        <v>536</v>
      </c>
      <c r="F16" s="85" t="str">
        <f>VLOOKUP(E16,VIP!$A$2:$O11485,2,0)</f>
        <v>DRBR509</v>
      </c>
      <c r="G16" s="99" t="str">
        <f>VLOOKUP(E16,'LISTADO ATM'!$A$2:$B$894,2,0)</f>
        <v xml:space="preserve">ATM Super Lama San Isidro </v>
      </c>
      <c r="H16" s="99" t="str">
        <f>VLOOKUP(E16,VIP!$A$2:$O16406,7,FALSE)</f>
        <v>Si</v>
      </c>
      <c r="I16" s="99" t="str">
        <f>VLOOKUP(E16,VIP!$A$2:$O8371,8,FALSE)</f>
        <v>Si</v>
      </c>
      <c r="J16" s="99" t="str">
        <f>VLOOKUP(E16,VIP!$A$2:$O8321,8,FALSE)</f>
        <v>Si</v>
      </c>
      <c r="K16" s="99" t="str">
        <f>VLOOKUP(E16,VIP!$A$2:$O11895,6,0)</f>
        <v>NO</v>
      </c>
      <c r="L16" s="108" t="s">
        <v>2496</v>
      </c>
      <c r="M16" s="157" t="s">
        <v>2514</v>
      </c>
      <c r="N16" s="106" t="s">
        <v>2481</v>
      </c>
      <c r="O16" s="104" t="s">
        <v>2483</v>
      </c>
      <c r="P16" s="104"/>
      <c r="Q16" s="157" t="s">
        <v>2545</v>
      </c>
    </row>
    <row r="17" spans="1:17" ht="18" x14ac:dyDescent="0.25">
      <c r="A17" s="85" t="str">
        <f>VLOOKUP(E17,'LISTADO ATM'!$A$2:$C$895,3,0)</f>
        <v>DISTRITO NACIONAL</v>
      </c>
      <c r="B17" s="113">
        <v>335769023</v>
      </c>
      <c r="C17" s="105">
        <v>44216.534328703703</v>
      </c>
      <c r="D17" s="104" t="s">
        <v>2189</v>
      </c>
      <c r="E17" s="100">
        <v>321</v>
      </c>
      <c r="F17" s="85" t="str">
        <f>VLOOKUP(E17,VIP!$A$2:$O11483,2,0)</f>
        <v>DRBR321</v>
      </c>
      <c r="G17" s="99" t="str">
        <f>VLOOKUP(E17,'LISTADO ATM'!$A$2:$B$894,2,0)</f>
        <v xml:space="preserve">ATM Oficina Jiménez Moya I </v>
      </c>
      <c r="H17" s="99" t="str">
        <f>VLOOKUP(E17,VIP!$A$2:$O16404,7,FALSE)</f>
        <v>Si</v>
      </c>
      <c r="I17" s="99" t="str">
        <f>VLOOKUP(E17,VIP!$A$2:$O8369,8,FALSE)</f>
        <v>Si</v>
      </c>
      <c r="J17" s="99" t="str">
        <f>VLOOKUP(E17,VIP!$A$2:$O8319,8,FALSE)</f>
        <v>Si</v>
      </c>
      <c r="K17" s="99" t="str">
        <f>VLOOKUP(E17,VIP!$A$2:$O11893,6,0)</f>
        <v>NO</v>
      </c>
      <c r="L17" s="108" t="s">
        <v>2502</v>
      </c>
      <c r="M17" s="157" t="s">
        <v>2514</v>
      </c>
      <c r="N17" s="106" t="s">
        <v>2481</v>
      </c>
      <c r="O17" s="104" t="s">
        <v>2483</v>
      </c>
      <c r="P17" s="104"/>
      <c r="Q17" s="157" t="s">
        <v>2515</v>
      </c>
    </row>
    <row r="18" spans="1:17" ht="18" x14ac:dyDescent="0.25">
      <c r="A18" s="85" t="str">
        <f>VLOOKUP(E18,'LISTADO ATM'!$A$2:$C$895,3,0)</f>
        <v>DISTRITO NACIONAL</v>
      </c>
      <c r="B18" s="113">
        <v>335769035</v>
      </c>
      <c r="C18" s="105">
        <v>44216.546666666669</v>
      </c>
      <c r="D18" s="104" t="s">
        <v>2189</v>
      </c>
      <c r="E18" s="100">
        <v>420</v>
      </c>
      <c r="F18" s="85" t="str">
        <f>VLOOKUP(E18,VIP!$A$2:$O11482,2,0)</f>
        <v>DRBR420</v>
      </c>
      <c r="G18" s="99" t="str">
        <f>VLOOKUP(E18,'LISTADO ATM'!$A$2:$B$894,2,0)</f>
        <v xml:space="preserve">ATM DGII Av. Lincoln </v>
      </c>
      <c r="H18" s="99" t="str">
        <f>VLOOKUP(E18,VIP!$A$2:$O16403,7,FALSE)</f>
        <v>Si</v>
      </c>
      <c r="I18" s="99" t="str">
        <f>VLOOKUP(E18,VIP!$A$2:$O8368,8,FALSE)</f>
        <v>Si</v>
      </c>
      <c r="J18" s="99" t="str">
        <f>VLOOKUP(E18,VIP!$A$2:$O8318,8,FALSE)</f>
        <v>Si</v>
      </c>
      <c r="K18" s="99" t="str">
        <f>VLOOKUP(E18,VIP!$A$2:$O11892,6,0)</f>
        <v>NO</v>
      </c>
      <c r="L18" s="108" t="s">
        <v>2463</v>
      </c>
      <c r="M18" s="157" t="s">
        <v>2514</v>
      </c>
      <c r="N18" s="106" t="s">
        <v>2481</v>
      </c>
      <c r="O18" s="104" t="s">
        <v>2483</v>
      </c>
      <c r="P18" s="104"/>
      <c r="Q18" s="157" t="s">
        <v>2545</v>
      </c>
    </row>
    <row r="19" spans="1:17" ht="18" x14ac:dyDescent="0.25">
      <c r="A19" s="85" t="str">
        <f>VLOOKUP(E19,'LISTADO ATM'!$A$2:$C$895,3,0)</f>
        <v>DISTRITO NACIONAL</v>
      </c>
      <c r="B19" s="113">
        <v>335769061</v>
      </c>
      <c r="C19" s="105">
        <v>44216.556747685187</v>
      </c>
      <c r="D19" s="104" t="s">
        <v>2189</v>
      </c>
      <c r="E19" s="100">
        <v>152</v>
      </c>
      <c r="F19" s="85" t="str">
        <f>VLOOKUP(E19,VIP!$A$2:$O11480,2,0)</f>
        <v>DRBR152</v>
      </c>
      <c r="G19" s="99" t="str">
        <f>VLOOKUP(E19,'LISTADO ATM'!$A$2:$B$894,2,0)</f>
        <v xml:space="preserve">ATM Kiosco Megacentro II </v>
      </c>
      <c r="H19" s="99" t="str">
        <f>VLOOKUP(E19,VIP!$A$2:$O16401,7,FALSE)</f>
        <v>Si</v>
      </c>
      <c r="I19" s="99" t="str">
        <f>VLOOKUP(E19,VIP!$A$2:$O8366,8,FALSE)</f>
        <v>Si</v>
      </c>
      <c r="J19" s="99" t="str">
        <f>VLOOKUP(E19,VIP!$A$2:$O8316,8,FALSE)</f>
        <v>Si</v>
      </c>
      <c r="K19" s="99" t="str">
        <f>VLOOKUP(E19,VIP!$A$2:$O11890,6,0)</f>
        <v>NO</v>
      </c>
      <c r="L19" s="108" t="s">
        <v>2463</v>
      </c>
      <c r="M19" s="157" t="s">
        <v>2514</v>
      </c>
      <c r="N19" s="106" t="s">
        <v>2481</v>
      </c>
      <c r="O19" s="104" t="s">
        <v>2483</v>
      </c>
      <c r="P19" s="104"/>
      <c r="Q19" s="157" t="s">
        <v>2515</v>
      </c>
    </row>
    <row r="20" spans="1:17" ht="18" x14ac:dyDescent="0.25">
      <c r="A20" s="85" t="str">
        <f>VLOOKUP(E20,'LISTADO ATM'!$A$2:$C$895,3,0)</f>
        <v>NORTE</v>
      </c>
      <c r="B20" s="113">
        <v>335769104</v>
      </c>
      <c r="C20" s="105">
        <v>44216.567858796298</v>
      </c>
      <c r="D20" s="104" t="s">
        <v>2190</v>
      </c>
      <c r="E20" s="100">
        <v>936</v>
      </c>
      <c r="F20" s="85" t="str">
        <f>VLOOKUP(E20,VIP!$A$2:$O11478,2,0)</f>
        <v>DRBR936</v>
      </c>
      <c r="G20" s="99" t="str">
        <f>VLOOKUP(E20,'LISTADO ATM'!$A$2:$B$894,2,0)</f>
        <v xml:space="preserve">ATM Autobanco Oficina La Vega I </v>
      </c>
      <c r="H20" s="99" t="str">
        <f>VLOOKUP(E20,VIP!$A$2:$O16399,7,FALSE)</f>
        <v>Si</v>
      </c>
      <c r="I20" s="99" t="str">
        <f>VLOOKUP(E20,VIP!$A$2:$O8364,8,FALSE)</f>
        <v>Si</v>
      </c>
      <c r="J20" s="99" t="str">
        <f>VLOOKUP(E20,VIP!$A$2:$O8314,8,FALSE)</f>
        <v>Si</v>
      </c>
      <c r="K20" s="99" t="str">
        <f>VLOOKUP(E20,VIP!$A$2:$O11888,6,0)</f>
        <v>NO</v>
      </c>
      <c r="L20" s="108" t="s">
        <v>2502</v>
      </c>
      <c r="M20" s="157" t="s">
        <v>2514</v>
      </c>
      <c r="N20" s="106" t="s">
        <v>2481</v>
      </c>
      <c r="O20" s="104" t="s">
        <v>2490</v>
      </c>
      <c r="P20" s="104"/>
      <c r="Q20" s="157" t="s">
        <v>2515</v>
      </c>
    </row>
    <row r="21" spans="1:17" ht="18" x14ac:dyDescent="0.25">
      <c r="A21" s="85" t="str">
        <f>VLOOKUP(E21,'LISTADO ATM'!$A$2:$C$895,3,0)</f>
        <v>DISTRITO NACIONAL</v>
      </c>
      <c r="B21" s="113">
        <v>335769126</v>
      </c>
      <c r="C21" s="105">
        <v>44216.591608796298</v>
      </c>
      <c r="D21" s="104" t="s">
        <v>2477</v>
      </c>
      <c r="E21" s="100">
        <v>967</v>
      </c>
      <c r="F21" s="85" t="str">
        <f>VLOOKUP(E21,VIP!$A$2:$O11477,2,0)</f>
        <v>DRBR967</v>
      </c>
      <c r="G21" s="99" t="str">
        <f>VLOOKUP(E21,'LISTADO ATM'!$A$2:$B$894,2,0)</f>
        <v xml:space="preserve">ATM UNP Hiper Olé Autopista Duarte </v>
      </c>
      <c r="H21" s="99" t="str">
        <f>VLOOKUP(E21,VIP!$A$2:$O16398,7,FALSE)</f>
        <v>Si</v>
      </c>
      <c r="I21" s="99" t="str">
        <f>VLOOKUP(E21,VIP!$A$2:$O8363,8,FALSE)</f>
        <v>Si</v>
      </c>
      <c r="J21" s="99" t="str">
        <f>VLOOKUP(E21,VIP!$A$2:$O8313,8,FALSE)</f>
        <v>Si</v>
      </c>
      <c r="K21" s="99" t="str">
        <f>VLOOKUP(E21,VIP!$A$2:$O11887,6,0)</f>
        <v>NO</v>
      </c>
      <c r="L21" s="108" t="s">
        <v>2430</v>
      </c>
      <c r="M21" s="157" t="s">
        <v>2514</v>
      </c>
      <c r="N21" s="106" t="s">
        <v>2481</v>
      </c>
      <c r="O21" s="104" t="s">
        <v>2482</v>
      </c>
      <c r="P21" s="104"/>
      <c r="Q21" s="157" t="s">
        <v>2515</v>
      </c>
    </row>
    <row r="22" spans="1:17" ht="18" x14ac:dyDescent="0.25">
      <c r="A22" s="85" t="str">
        <f>VLOOKUP(E22,'LISTADO ATM'!$A$2:$C$895,3,0)</f>
        <v>DISTRITO NACIONAL</v>
      </c>
      <c r="B22" s="113">
        <v>335769134</v>
      </c>
      <c r="C22" s="105">
        <v>44216.59642361111</v>
      </c>
      <c r="D22" s="104" t="s">
        <v>2477</v>
      </c>
      <c r="E22" s="100">
        <v>812</v>
      </c>
      <c r="F22" s="85" t="str">
        <f>VLOOKUP(E22,VIP!$A$2:$O11476,2,0)</f>
        <v>DRBR812</v>
      </c>
      <c r="G22" s="99" t="str">
        <f>VLOOKUP(E22,'LISTADO ATM'!$A$2:$B$894,2,0)</f>
        <v xml:space="preserve">ATM Canasta del Pueblo 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2430</v>
      </c>
      <c r="M22" s="157" t="s">
        <v>2514</v>
      </c>
      <c r="N22" s="106" t="s">
        <v>2481</v>
      </c>
      <c r="O22" s="104" t="s">
        <v>2482</v>
      </c>
      <c r="P22" s="104"/>
      <c r="Q22" s="157" t="s">
        <v>2515</v>
      </c>
    </row>
    <row r="23" spans="1:17" ht="18" x14ac:dyDescent="0.25">
      <c r="A23" s="85" t="str">
        <f>VLOOKUP(E23,'LISTADO ATM'!$A$2:$C$895,3,0)</f>
        <v>DISTRITO NACIONAL</v>
      </c>
      <c r="B23" s="113">
        <v>335769143</v>
      </c>
      <c r="C23" s="105">
        <v>44216.599305555559</v>
      </c>
      <c r="D23" s="104" t="s">
        <v>2189</v>
      </c>
      <c r="E23" s="100">
        <v>240</v>
      </c>
      <c r="F23" s="85" t="str">
        <f>VLOOKUP(E23,VIP!$A$2:$O11446,2,0)</f>
        <v>DRBR24D</v>
      </c>
      <c r="G23" s="99" t="str">
        <f>VLOOKUP(E23,'LISTADO ATM'!$A$2:$B$894,2,0)</f>
        <v xml:space="preserve">ATM Oficina Carrefour I </v>
      </c>
      <c r="H23" s="99" t="str">
        <f>VLOOKUP(E23,VIP!$A$2:$O16367,7,FALSE)</f>
        <v>Si</v>
      </c>
      <c r="I23" s="99" t="str">
        <f>VLOOKUP(E23,VIP!$A$2:$O8332,8,FALSE)</f>
        <v>Si</v>
      </c>
      <c r="J23" s="99" t="str">
        <f>VLOOKUP(E23,VIP!$A$2:$O8282,8,FALSE)</f>
        <v>Si</v>
      </c>
      <c r="K23" s="99" t="str">
        <f>VLOOKUP(E23,VIP!$A$2:$O11856,6,0)</f>
        <v>SI</v>
      </c>
      <c r="L23" s="108" t="s">
        <v>2502</v>
      </c>
      <c r="M23" s="157" t="s">
        <v>2514</v>
      </c>
      <c r="N23" s="106" t="s">
        <v>2481</v>
      </c>
      <c r="O23" s="104" t="s">
        <v>2483</v>
      </c>
      <c r="P23" s="104"/>
      <c r="Q23" s="157" t="s">
        <v>2515</v>
      </c>
    </row>
    <row r="24" spans="1:17" ht="18" x14ac:dyDescent="0.25">
      <c r="A24" s="85" t="str">
        <f>VLOOKUP(E24,'LISTADO ATM'!$A$2:$C$895,3,0)</f>
        <v>DISTRITO NACIONAL</v>
      </c>
      <c r="B24" s="113">
        <v>335769149</v>
      </c>
      <c r="C24" s="105">
        <v>44216.600729166668</v>
      </c>
      <c r="D24" s="104" t="s">
        <v>2477</v>
      </c>
      <c r="E24" s="100">
        <v>955</v>
      </c>
      <c r="F24" s="85" t="str">
        <f>VLOOKUP(E24,VIP!$A$2:$O11473,2,0)</f>
        <v>DRBR955</v>
      </c>
      <c r="G24" s="99" t="str">
        <f>VLOOKUP(E24,'LISTADO ATM'!$A$2:$B$894,2,0)</f>
        <v xml:space="preserve">ATM Oficina Americana Independencia II </v>
      </c>
      <c r="H24" s="99" t="str">
        <f>VLOOKUP(E24,VIP!$A$2:$O16394,7,FALSE)</f>
        <v>Si</v>
      </c>
      <c r="I24" s="99" t="str">
        <f>VLOOKUP(E24,VIP!$A$2:$O8359,8,FALSE)</f>
        <v>Si</v>
      </c>
      <c r="J24" s="99" t="str">
        <f>VLOOKUP(E24,VIP!$A$2:$O8309,8,FALSE)</f>
        <v>Si</v>
      </c>
      <c r="K24" s="99" t="str">
        <f>VLOOKUP(E24,VIP!$A$2:$O11883,6,0)</f>
        <v>NO</v>
      </c>
      <c r="L24" s="108" t="s">
        <v>2430</v>
      </c>
      <c r="M24" s="107" t="s">
        <v>2473</v>
      </c>
      <c r="N24" s="106" t="s">
        <v>2481</v>
      </c>
      <c r="O24" s="104" t="s">
        <v>2482</v>
      </c>
      <c r="P24" s="104"/>
      <c r="Q24" s="107" t="s">
        <v>2430</v>
      </c>
    </row>
    <row r="25" spans="1:17" ht="18" x14ac:dyDescent="0.25">
      <c r="A25" s="85" t="str">
        <f>VLOOKUP(E25,'LISTADO ATM'!$A$2:$C$895,3,0)</f>
        <v>DISTRITO NACIONAL</v>
      </c>
      <c r="B25" s="113">
        <v>335769182</v>
      </c>
      <c r="C25" s="105">
        <v>44216.613622685189</v>
      </c>
      <c r="D25" s="104" t="s">
        <v>2189</v>
      </c>
      <c r="E25" s="100">
        <v>36</v>
      </c>
      <c r="F25" s="85" t="str">
        <f>VLOOKUP(E25,VIP!$A$2:$O11481,2,0)</f>
        <v>DRBR036</v>
      </c>
      <c r="G25" s="99" t="str">
        <f>VLOOKUP(E25,'LISTADO ATM'!$A$2:$B$894,2,0)</f>
        <v xml:space="preserve">ATM Banco Central </v>
      </c>
      <c r="H25" s="99" t="str">
        <f>VLOOKUP(E25,VIP!$A$2:$O16402,7,FALSE)</f>
        <v>Si</v>
      </c>
      <c r="I25" s="99" t="str">
        <f>VLOOKUP(E25,VIP!$A$2:$O8367,8,FALSE)</f>
        <v>Si</v>
      </c>
      <c r="J25" s="99" t="str">
        <f>VLOOKUP(E25,VIP!$A$2:$O8317,8,FALSE)</f>
        <v>Si</v>
      </c>
      <c r="K25" s="99" t="str">
        <f>VLOOKUP(E25,VIP!$A$2:$O11891,6,0)</f>
        <v>SI</v>
      </c>
      <c r="L25" s="108" t="s">
        <v>2463</v>
      </c>
      <c r="M25" s="107" t="s">
        <v>2473</v>
      </c>
      <c r="N25" s="106" t="s">
        <v>2481</v>
      </c>
      <c r="O25" s="104" t="s">
        <v>2483</v>
      </c>
      <c r="P25" s="108"/>
      <c r="Q25" s="107" t="s">
        <v>2463</v>
      </c>
    </row>
    <row r="26" spans="1:17" ht="18" x14ac:dyDescent="0.25">
      <c r="A26" s="85" t="str">
        <f>VLOOKUP(E26,'LISTADO ATM'!$A$2:$C$895,3,0)</f>
        <v>DISTRITO NACIONAL</v>
      </c>
      <c r="B26" s="113">
        <v>335769233</v>
      </c>
      <c r="C26" s="105">
        <v>44216.641655092593</v>
      </c>
      <c r="D26" s="104" t="s">
        <v>2477</v>
      </c>
      <c r="E26" s="100">
        <v>578</v>
      </c>
      <c r="F26" s="85" t="str">
        <f>VLOOKUP(E26,VIP!$A$2:$O11480,2,0)</f>
        <v>DRBR324</v>
      </c>
      <c r="G26" s="99" t="str">
        <f>VLOOKUP(E26,'LISTADO ATM'!$A$2:$B$894,2,0)</f>
        <v xml:space="preserve">ATM Procuraduría General de la República </v>
      </c>
      <c r="H26" s="99" t="str">
        <f>VLOOKUP(E26,VIP!$A$2:$O16401,7,FALSE)</f>
        <v>Si</v>
      </c>
      <c r="I26" s="99" t="str">
        <f>VLOOKUP(E26,VIP!$A$2:$O8366,8,FALSE)</f>
        <v>No</v>
      </c>
      <c r="J26" s="99" t="str">
        <f>VLOOKUP(E26,VIP!$A$2:$O8316,8,FALSE)</f>
        <v>No</v>
      </c>
      <c r="K26" s="99" t="str">
        <f>VLOOKUP(E26,VIP!$A$2:$O11890,6,0)</f>
        <v>NO</v>
      </c>
      <c r="L26" s="108" t="s">
        <v>2430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8" x14ac:dyDescent="0.25">
      <c r="A27" s="85" t="str">
        <f>VLOOKUP(E27,'LISTADO ATM'!$A$2:$C$895,3,0)</f>
        <v>DISTRITO NACIONAL</v>
      </c>
      <c r="B27" s="113">
        <v>335769244</v>
      </c>
      <c r="C27" s="105">
        <v>44216.644282407404</v>
      </c>
      <c r="D27" s="104" t="s">
        <v>2189</v>
      </c>
      <c r="E27" s="100">
        <v>32</v>
      </c>
      <c r="F27" s="85" t="str">
        <f>VLOOKUP(E27,VIP!$A$2:$O11479,2,0)</f>
        <v>DRBR032</v>
      </c>
      <c r="G27" s="99" t="str">
        <f>VLOOKUP(E27,'LISTADO ATM'!$A$2:$B$894,2,0)</f>
        <v xml:space="preserve">ATM Oficina San Martín II </v>
      </c>
      <c r="H27" s="99" t="str">
        <f>VLOOKUP(E27,VIP!$A$2:$O16400,7,FALSE)</f>
        <v>Si</v>
      </c>
      <c r="I27" s="99" t="str">
        <f>VLOOKUP(E27,VIP!$A$2:$O8365,8,FALSE)</f>
        <v>Si</v>
      </c>
      <c r="J27" s="99" t="str">
        <f>VLOOKUP(E27,VIP!$A$2:$O8315,8,FALSE)</f>
        <v>Si</v>
      </c>
      <c r="K27" s="99" t="str">
        <f>VLOOKUP(E27,VIP!$A$2:$O11889,6,0)</f>
        <v>NO</v>
      </c>
      <c r="L27" s="108" t="s">
        <v>2502</v>
      </c>
      <c r="M27" s="107" t="s">
        <v>2473</v>
      </c>
      <c r="N27" s="106" t="s">
        <v>2481</v>
      </c>
      <c r="O27" s="104" t="s">
        <v>2483</v>
      </c>
      <c r="P27" s="108"/>
      <c r="Q27" s="107" t="s">
        <v>2228</v>
      </c>
    </row>
    <row r="28" spans="1:17" ht="18" x14ac:dyDescent="0.25">
      <c r="A28" s="85" t="str">
        <f>VLOOKUP(E28,'LISTADO ATM'!$A$2:$C$895,3,0)</f>
        <v>ESTE</v>
      </c>
      <c r="B28" s="113">
        <v>335769248</v>
      </c>
      <c r="C28" s="105">
        <v>44216.644803240742</v>
      </c>
      <c r="D28" s="104" t="s">
        <v>2189</v>
      </c>
      <c r="E28" s="100">
        <v>68</v>
      </c>
      <c r="F28" s="85" t="str">
        <f>VLOOKUP(E28,VIP!$A$2:$O11478,2,0)</f>
        <v>DRBR068</v>
      </c>
      <c r="G28" s="99" t="str">
        <f>VLOOKUP(E28,'LISTADO ATM'!$A$2:$B$894,2,0)</f>
        <v xml:space="preserve">ATM Hotel Nickelodeon (Punta Cana) </v>
      </c>
      <c r="H28" s="99" t="str">
        <f>VLOOKUP(E28,VIP!$A$2:$O16399,7,FALSE)</f>
        <v>Si</v>
      </c>
      <c r="I28" s="99" t="str">
        <f>VLOOKUP(E28,VIP!$A$2:$O8364,8,FALSE)</f>
        <v>Si</v>
      </c>
      <c r="J28" s="99" t="str">
        <f>VLOOKUP(E28,VIP!$A$2:$O8314,8,FALSE)</f>
        <v>Si</v>
      </c>
      <c r="K28" s="99" t="str">
        <f>VLOOKUP(E28,VIP!$A$2:$O11888,6,0)</f>
        <v>NO</v>
      </c>
      <c r="L28" s="108" t="s">
        <v>2502</v>
      </c>
      <c r="M28" s="107" t="s">
        <v>2473</v>
      </c>
      <c r="N28" s="106" t="s">
        <v>2481</v>
      </c>
      <c r="O28" s="104" t="s">
        <v>2483</v>
      </c>
      <c r="P28" s="108"/>
      <c r="Q28" s="107" t="s">
        <v>2228</v>
      </c>
    </row>
    <row r="29" spans="1:17" ht="18" x14ac:dyDescent="0.25">
      <c r="A29" s="85" t="str">
        <f>VLOOKUP(E29,'LISTADO ATM'!$A$2:$C$895,3,0)</f>
        <v>DISTRITO NACIONAL</v>
      </c>
      <c r="B29" s="113">
        <v>335769251</v>
      </c>
      <c r="C29" s="105">
        <v>44216.645590277774</v>
      </c>
      <c r="D29" s="104" t="s">
        <v>2477</v>
      </c>
      <c r="E29" s="100">
        <v>26</v>
      </c>
      <c r="F29" s="85" t="str">
        <f>VLOOKUP(E29,VIP!$A$2:$O11477,2,0)</f>
        <v>DRBR221</v>
      </c>
      <c r="G29" s="99" t="str">
        <f>VLOOKUP(E29,'LISTADO ATM'!$A$2:$B$894,2,0)</f>
        <v>ATM S/M Jumbo San Isidro</v>
      </c>
      <c r="H29" s="99" t="str">
        <f>VLOOKUP(E29,VIP!$A$2:$O16398,7,FALSE)</f>
        <v>Si</v>
      </c>
      <c r="I29" s="99" t="str">
        <f>VLOOKUP(E29,VIP!$A$2:$O8363,8,FALSE)</f>
        <v>Si</v>
      </c>
      <c r="J29" s="99" t="str">
        <f>VLOOKUP(E29,VIP!$A$2:$O8313,8,FALSE)</f>
        <v>Si</v>
      </c>
      <c r="K29" s="99" t="str">
        <f>VLOOKUP(E29,VIP!$A$2:$O11887,6,0)</f>
        <v>NO</v>
      </c>
      <c r="L29" s="108" t="s">
        <v>2430</v>
      </c>
      <c r="M29" s="157" t="s">
        <v>2514</v>
      </c>
      <c r="N29" s="106" t="s">
        <v>2481</v>
      </c>
      <c r="O29" s="104" t="s">
        <v>2482</v>
      </c>
      <c r="P29" s="108"/>
      <c r="Q29" s="157" t="s">
        <v>2515</v>
      </c>
    </row>
    <row r="30" spans="1:17" ht="18" x14ac:dyDescent="0.25">
      <c r="A30" s="85" t="str">
        <f>VLOOKUP(E30,'LISTADO ATM'!$A$2:$C$895,3,0)</f>
        <v>DISTRITO NACIONAL</v>
      </c>
      <c r="B30" s="113">
        <v>335769264</v>
      </c>
      <c r="C30" s="105">
        <v>44216.648055555554</v>
      </c>
      <c r="D30" s="104" t="s">
        <v>2189</v>
      </c>
      <c r="E30" s="100">
        <v>541</v>
      </c>
      <c r="F30" s="85" t="str">
        <f>VLOOKUP(E30,VIP!$A$2:$O11476,2,0)</f>
        <v>DRBR541</v>
      </c>
      <c r="G30" s="99" t="str">
        <f>VLOOKUP(E30,'LISTADO ATM'!$A$2:$B$894,2,0)</f>
        <v xml:space="preserve">ATM Oficina Sambil II </v>
      </c>
      <c r="H30" s="99" t="str">
        <f>VLOOKUP(E30,VIP!$A$2:$O16397,7,FALSE)</f>
        <v>Si</v>
      </c>
      <c r="I30" s="99" t="str">
        <f>VLOOKUP(E30,VIP!$A$2:$O8362,8,FALSE)</f>
        <v>Si</v>
      </c>
      <c r="J30" s="99" t="str">
        <f>VLOOKUP(E30,VIP!$A$2:$O8312,8,FALSE)</f>
        <v>Si</v>
      </c>
      <c r="K30" s="99" t="str">
        <f>VLOOKUP(E30,VIP!$A$2:$O11886,6,0)</f>
        <v>SI</v>
      </c>
      <c r="L30" s="108" t="s">
        <v>2254</v>
      </c>
      <c r="M30" s="157" t="s">
        <v>2514</v>
      </c>
      <c r="N30" s="106" t="s">
        <v>2481</v>
      </c>
      <c r="O30" s="104" t="s">
        <v>2483</v>
      </c>
      <c r="P30" s="108"/>
      <c r="Q30" s="157" t="s">
        <v>2545</v>
      </c>
    </row>
    <row r="31" spans="1:17" ht="18" x14ac:dyDescent="0.25">
      <c r="A31" s="85" t="str">
        <f>VLOOKUP(E31,'LISTADO ATM'!$A$2:$C$895,3,0)</f>
        <v>ESTE</v>
      </c>
      <c r="B31" s="113">
        <v>335769270</v>
      </c>
      <c r="C31" s="105">
        <v>44216.649224537039</v>
      </c>
      <c r="D31" s="104" t="s">
        <v>2189</v>
      </c>
      <c r="E31" s="100">
        <v>429</v>
      </c>
      <c r="F31" s="85" t="str">
        <f>VLOOKUP(E31,VIP!$A$2:$O11474,2,0)</f>
        <v>DRBR429</v>
      </c>
      <c r="G31" s="99" t="str">
        <f>VLOOKUP(E31,'LISTADO ATM'!$A$2:$B$894,2,0)</f>
        <v xml:space="preserve">ATM Oficina Jumbo La Romana </v>
      </c>
      <c r="H31" s="99" t="str">
        <f>VLOOKUP(E31,VIP!$A$2:$O16395,7,FALSE)</f>
        <v>Si</v>
      </c>
      <c r="I31" s="99" t="str">
        <f>VLOOKUP(E31,VIP!$A$2:$O8360,8,FALSE)</f>
        <v>Si</v>
      </c>
      <c r="J31" s="99" t="str">
        <f>VLOOKUP(E31,VIP!$A$2:$O8310,8,FALSE)</f>
        <v>Si</v>
      </c>
      <c r="K31" s="99" t="str">
        <f>VLOOKUP(E31,VIP!$A$2:$O11884,6,0)</f>
        <v>NO</v>
      </c>
      <c r="L31" s="108" t="s">
        <v>2463</v>
      </c>
      <c r="M31" s="157" t="s">
        <v>2514</v>
      </c>
      <c r="N31" s="106" t="s">
        <v>2481</v>
      </c>
      <c r="O31" s="104" t="s">
        <v>2483</v>
      </c>
      <c r="P31" s="108"/>
      <c r="Q31" s="157" t="s">
        <v>2545</v>
      </c>
    </row>
    <row r="32" spans="1:17" ht="18" x14ac:dyDescent="0.25">
      <c r="A32" s="85" t="str">
        <f>VLOOKUP(E32,'LISTADO ATM'!$A$2:$C$895,3,0)</f>
        <v>DISTRITO NACIONAL</v>
      </c>
      <c r="B32" s="113">
        <v>335769350</v>
      </c>
      <c r="C32" s="105">
        <v>44216.687615740739</v>
      </c>
      <c r="D32" s="104" t="s">
        <v>2494</v>
      </c>
      <c r="E32" s="100">
        <v>743</v>
      </c>
      <c r="F32" s="85" t="str">
        <f>VLOOKUP(E32,VIP!$A$2:$O11478,2,0)</f>
        <v>DRBR287</v>
      </c>
      <c r="G32" s="99" t="str">
        <f>VLOOKUP(E32,'LISTADO ATM'!$A$2:$B$894,2,0)</f>
        <v xml:space="preserve">ATM Oficina Los Frailes </v>
      </c>
      <c r="H32" s="99" t="str">
        <f>VLOOKUP(E32,VIP!$A$2:$O16399,7,FALSE)</f>
        <v>Si</v>
      </c>
      <c r="I32" s="99" t="str">
        <f>VLOOKUP(E32,VIP!$A$2:$O8364,8,FALSE)</f>
        <v>Si</v>
      </c>
      <c r="J32" s="99" t="str">
        <f>VLOOKUP(E32,VIP!$A$2:$O8314,8,FALSE)</f>
        <v>Si</v>
      </c>
      <c r="K32" s="99" t="str">
        <f>VLOOKUP(E32,VIP!$A$2:$O11888,6,0)</f>
        <v>SI</v>
      </c>
      <c r="L32" s="108" t="s">
        <v>2430</v>
      </c>
      <c r="M32" s="107" t="s">
        <v>2473</v>
      </c>
      <c r="N32" s="106" t="s">
        <v>2481</v>
      </c>
      <c r="O32" s="104" t="s">
        <v>2495</v>
      </c>
      <c r="P32" s="108"/>
      <c r="Q32" s="107" t="s">
        <v>2430</v>
      </c>
    </row>
    <row r="33" spans="1:17" ht="18" x14ac:dyDescent="0.25">
      <c r="A33" s="85" t="str">
        <f>VLOOKUP(E33,'LISTADO ATM'!$A$2:$C$895,3,0)</f>
        <v>DISTRITO NACIONAL</v>
      </c>
      <c r="B33" s="113">
        <v>335769364</v>
      </c>
      <c r="C33" s="105">
        <v>44216.695405092592</v>
      </c>
      <c r="D33" s="104" t="s">
        <v>2189</v>
      </c>
      <c r="E33" s="100">
        <v>160</v>
      </c>
      <c r="F33" s="85" t="str">
        <f>VLOOKUP(E33,VIP!$A$2:$O11476,2,0)</f>
        <v>DRBR160</v>
      </c>
      <c r="G33" s="99" t="str">
        <f>VLOOKUP(E33,'LISTADO ATM'!$A$2:$B$894,2,0)</f>
        <v xml:space="preserve">ATM Oficina Herrera </v>
      </c>
      <c r="H33" s="99" t="str">
        <f>VLOOKUP(E33,VIP!$A$2:$O16397,7,FALSE)</f>
        <v>Si</v>
      </c>
      <c r="I33" s="99" t="str">
        <f>VLOOKUP(E33,VIP!$A$2:$O8362,8,FALSE)</f>
        <v>Si</v>
      </c>
      <c r="J33" s="99" t="str">
        <f>VLOOKUP(E33,VIP!$A$2:$O8312,8,FALSE)</f>
        <v>Si</v>
      </c>
      <c r="K33" s="99" t="str">
        <f>VLOOKUP(E33,VIP!$A$2:$O11886,6,0)</f>
        <v>NO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8"/>
      <c r="Q33" s="107" t="s">
        <v>2502</v>
      </c>
    </row>
    <row r="34" spans="1:17" ht="18" x14ac:dyDescent="0.25">
      <c r="A34" s="85" t="str">
        <f>VLOOKUP(E34,'LISTADO ATM'!$A$2:$C$895,3,0)</f>
        <v>DISTRITO NACIONAL</v>
      </c>
      <c r="B34" s="113">
        <v>335769375</v>
      </c>
      <c r="C34" s="105">
        <v>44216.698842592596</v>
      </c>
      <c r="D34" s="104" t="s">
        <v>2477</v>
      </c>
      <c r="E34" s="100">
        <v>949</v>
      </c>
      <c r="F34" s="85" t="str">
        <f>VLOOKUP(E34,VIP!$A$2:$O11475,2,0)</f>
        <v>DRBR23D</v>
      </c>
      <c r="G34" s="99" t="str">
        <f>VLOOKUP(E34,'LISTADO ATM'!$A$2:$B$894,2,0)</f>
        <v xml:space="preserve">ATM S/M Bravo San Isidro Coral Mall </v>
      </c>
      <c r="H34" s="99" t="str">
        <f>VLOOKUP(E34,VIP!$A$2:$O16396,7,FALSE)</f>
        <v>Si</v>
      </c>
      <c r="I34" s="99" t="str">
        <f>VLOOKUP(E34,VIP!$A$2:$O8361,8,FALSE)</f>
        <v>No</v>
      </c>
      <c r="J34" s="99" t="str">
        <f>VLOOKUP(E34,VIP!$A$2:$O8311,8,FALSE)</f>
        <v>No</v>
      </c>
      <c r="K34" s="99" t="str">
        <f>VLOOKUP(E34,VIP!$A$2:$O11885,6,0)</f>
        <v>NO</v>
      </c>
      <c r="L34" s="108" t="s">
        <v>2466</v>
      </c>
      <c r="M34" s="157" t="s">
        <v>2514</v>
      </c>
      <c r="N34" s="106" t="s">
        <v>2481</v>
      </c>
      <c r="O34" s="104" t="s">
        <v>2482</v>
      </c>
      <c r="P34" s="108"/>
      <c r="Q34" s="157" t="s">
        <v>2515</v>
      </c>
    </row>
    <row r="35" spans="1:17" ht="18" x14ac:dyDescent="0.25">
      <c r="A35" s="85" t="str">
        <f>VLOOKUP(E35,'LISTADO ATM'!$A$2:$C$895,3,0)</f>
        <v>ESTE</v>
      </c>
      <c r="B35" s="113">
        <v>335769386</v>
      </c>
      <c r="C35" s="105">
        <v>44216.704618055555</v>
      </c>
      <c r="D35" s="104" t="s">
        <v>2477</v>
      </c>
      <c r="E35" s="100">
        <v>843</v>
      </c>
      <c r="F35" s="85" t="str">
        <f>VLOOKUP(E35,VIP!$A$2:$O11474,2,0)</f>
        <v>DRBR843</v>
      </c>
      <c r="G35" s="99" t="str">
        <f>VLOOKUP(E35,'LISTADO ATM'!$A$2:$B$894,2,0)</f>
        <v xml:space="preserve">ATM Oficina Romana Centro </v>
      </c>
      <c r="H35" s="99" t="str">
        <f>VLOOKUP(E35,VIP!$A$2:$O16395,7,FALSE)</f>
        <v>Si</v>
      </c>
      <c r="I35" s="99" t="str">
        <f>VLOOKUP(E35,VIP!$A$2:$O8360,8,FALSE)</f>
        <v>Si</v>
      </c>
      <c r="J35" s="99" t="str">
        <f>VLOOKUP(E35,VIP!$A$2:$O8310,8,FALSE)</f>
        <v>Si</v>
      </c>
      <c r="K35" s="99" t="str">
        <f>VLOOKUP(E35,VIP!$A$2:$O11884,6,0)</f>
        <v>NO</v>
      </c>
      <c r="L35" s="108" t="s">
        <v>2466</v>
      </c>
      <c r="M35" s="107" t="s">
        <v>2473</v>
      </c>
      <c r="N35" s="106" t="s">
        <v>2481</v>
      </c>
      <c r="O35" s="104" t="s">
        <v>2482</v>
      </c>
      <c r="P35" s="108"/>
      <c r="Q35" s="107" t="s">
        <v>2466</v>
      </c>
    </row>
    <row r="36" spans="1:17" ht="18" x14ac:dyDescent="0.25">
      <c r="A36" s="85" t="str">
        <f>VLOOKUP(E36,'LISTADO ATM'!$A$2:$C$895,3,0)</f>
        <v>NORTE</v>
      </c>
      <c r="B36" s="113">
        <v>335769408</v>
      </c>
      <c r="C36" s="105">
        <v>44216.716574074075</v>
      </c>
      <c r="D36" s="104" t="s">
        <v>2190</v>
      </c>
      <c r="E36" s="100">
        <v>388</v>
      </c>
      <c r="F36" s="85" t="str">
        <f>VLOOKUP(E36,VIP!$A$2:$O11483,2,0)</f>
        <v>DRBR388</v>
      </c>
      <c r="G36" s="99" t="str">
        <f>VLOOKUP(E36,'LISTADO ATM'!$A$2:$B$894,2,0)</f>
        <v xml:space="preserve">ATM Multicentro La Sirena Puerto Plata </v>
      </c>
      <c r="H36" s="99" t="str">
        <f>VLOOKUP(E36,VIP!$A$2:$O16404,7,FALSE)</f>
        <v>Si</v>
      </c>
      <c r="I36" s="99" t="str">
        <f>VLOOKUP(E36,VIP!$A$2:$O8369,8,FALSE)</f>
        <v>Si</v>
      </c>
      <c r="J36" s="99" t="str">
        <f>VLOOKUP(E36,VIP!$A$2:$O8319,8,FALSE)</f>
        <v>Si</v>
      </c>
      <c r="K36" s="99" t="str">
        <f>VLOOKUP(E36,VIP!$A$2:$O11893,6,0)</f>
        <v>NO</v>
      </c>
      <c r="L36" s="108" t="s">
        <v>2463</v>
      </c>
      <c r="M36" s="157" t="s">
        <v>2514</v>
      </c>
      <c r="N36" s="106" t="s">
        <v>2481</v>
      </c>
      <c r="O36" s="104" t="s">
        <v>2504</v>
      </c>
      <c r="P36" s="108"/>
      <c r="Q36" s="157" t="s">
        <v>2515</v>
      </c>
    </row>
    <row r="37" spans="1:17" ht="18" x14ac:dyDescent="0.25">
      <c r="A37" s="85" t="str">
        <f>VLOOKUP(E37,'LISTADO ATM'!$A$2:$C$895,3,0)</f>
        <v>DISTRITO NACIONAL</v>
      </c>
      <c r="B37" s="113">
        <v>335769426</v>
      </c>
      <c r="C37" s="105">
        <v>44216.722719907404</v>
      </c>
      <c r="D37" s="104" t="s">
        <v>2189</v>
      </c>
      <c r="E37" s="100">
        <v>961</v>
      </c>
      <c r="F37" s="85" t="str">
        <f>VLOOKUP(E37,VIP!$A$2:$O11482,2,0)</f>
        <v>DRBR03H</v>
      </c>
      <c r="G37" s="99" t="str">
        <f>VLOOKUP(E37,'LISTADO ATM'!$A$2:$B$894,2,0)</f>
        <v xml:space="preserve">ATM Listín Diario </v>
      </c>
      <c r="H37" s="99" t="str">
        <f>VLOOKUP(E37,VIP!$A$2:$O16403,7,FALSE)</f>
        <v>Si</v>
      </c>
      <c r="I37" s="99" t="str">
        <f>VLOOKUP(E37,VIP!$A$2:$O8368,8,FALSE)</f>
        <v>Si</v>
      </c>
      <c r="J37" s="99" t="str">
        <f>VLOOKUP(E37,VIP!$A$2:$O8318,8,FALSE)</f>
        <v>Si</v>
      </c>
      <c r="K37" s="99" t="str">
        <f>VLOOKUP(E37,VIP!$A$2:$O11892,6,0)</f>
        <v>NO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8"/>
      <c r="Q37" s="107" t="s">
        <v>2228</v>
      </c>
    </row>
    <row r="38" spans="1:17" ht="18" x14ac:dyDescent="0.25">
      <c r="A38" s="85" t="str">
        <f>VLOOKUP(E38,'LISTADO ATM'!$A$2:$C$895,3,0)</f>
        <v>DISTRITO NACIONAL</v>
      </c>
      <c r="B38" s="113">
        <v>335769429</v>
      </c>
      <c r="C38" s="105">
        <v>44216.725381944445</v>
      </c>
      <c r="D38" s="104" t="s">
        <v>2189</v>
      </c>
      <c r="E38" s="100">
        <v>85</v>
      </c>
      <c r="F38" s="85" t="str">
        <f>VLOOKUP(E38,VIP!$A$2:$O11481,2,0)</f>
        <v>DRBR085</v>
      </c>
      <c r="G38" s="99" t="str">
        <f>VLOOKUP(E38,'LISTADO ATM'!$A$2:$B$894,2,0)</f>
        <v xml:space="preserve">ATM Oficina San Isidro (Fuerza Aérea) </v>
      </c>
      <c r="H38" s="99" t="str">
        <f>VLOOKUP(E38,VIP!$A$2:$O16402,7,FALSE)</f>
        <v>Si</v>
      </c>
      <c r="I38" s="99" t="str">
        <f>VLOOKUP(E38,VIP!$A$2:$O8367,8,FALSE)</f>
        <v>Si</v>
      </c>
      <c r="J38" s="99" t="str">
        <f>VLOOKUP(E38,VIP!$A$2:$O8317,8,FALSE)</f>
        <v>Si</v>
      </c>
      <c r="K38" s="99" t="str">
        <f>VLOOKUP(E38,VIP!$A$2:$O11891,6,0)</f>
        <v>NO</v>
      </c>
      <c r="L38" s="108" t="s">
        <v>2463</v>
      </c>
      <c r="M38" s="107" t="s">
        <v>2473</v>
      </c>
      <c r="N38" s="106" t="s">
        <v>2481</v>
      </c>
      <c r="O38" s="104" t="s">
        <v>2483</v>
      </c>
      <c r="P38" s="108"/>
      <c r="Q38" s="107" t="s">
        <v>2463</v>
      </c>
    </row>
    <row r="39" spans="1:17" ht="18" x14ac:dyDescent="0.25">
      <c r="A39" s="85" t="str">
        <f>VLOOKUP(E39,'LISTADO ATM'!$A$2:$C$895,3,0)</f>
        <v>NORTE</v>
      </c>
      <c r="B39" s="113">
        <v>335769437</v>
      </c>
      <c r="C39" s="105">
        <v>44216.732916666668</v>
      </c>
      <c r="D39" s="104" t="s">
        <v>2189</v>
      </c>
      <c r="E39" s="100">
        <v>667</v>
      </c>
      <c r="F39" s="85" t="str">
        <f>VLOOKUP(E39,VIP!$A$2:$O11480,2,0)</f>
        <v>DRBR667</v>
      </c>
      <c r="G39" s="99" t="str">
        <f>VLOOKUP(E39,'LISTADO ATM'!$A$2:$B$894,2,0)</f>
        <v>ATM Zona Franca Emimar (Santiago)</v>
      </c>
      <c r="H39" s="99" t="str">
        <f>VLOOKUP(E39,VIP!$A$2:$O16401,7,FALSE)</f>
        <v>N/A</v>
      </c>
      <c r="I39" s="99" t="str">
        <f>VLOOKUP(E39,VIP!$A$2:$O8366,8,FALSE)</f>
        <v>N/A</v>
      </c>
      <c r="J39" s="99" t="str">
        <f>VLOOKUP(E39,VIP!$A$2:$O8316,8,FALSE)</f>
        <v>N/A</v>
      </c>
      <c r="K39" s="99" t="str">
        <f>VLOOKUP(E39,VIP!$A$2:$O11890,6,0)</f>
        <v>N/A</v>
      </c>
      <c r="L39" s="108" t="s">
        <v>2254</v>
      </c>
      <c r="M39" s="107" t="s">
        <v>2473</v>
      </c>
      <c r="N39" s="106" t="s">
        <v>2481</v>
      </c>
      <c r="O39" s="104" t="s">
        <v>2504</v>
      </c>
      <c r="P39" s="108"/>
      <c r="Q39" s="107" t="s">
        <v>2254</v>
      </c>
    </row>
    <row r="40" spans="1:17" ht="18" x14ac:dyDescent="0.25">
      <c r="A40" s="85" t="str">
        <f>VLOOKUP(E40,'LISTADO ATM'!$A$2:$C$895,3,0)</f>
        <v>NORTE</v>
      </c>
      <c r="B40" s="113">
        <v>335769456</v>
      </c>
      <c r="C40" s="105">
        <v>44216.76599537037</v>
      </c>
      <c r="D40" s="104" t="s">
        <v>2190</v>
      </c>
      <c r="E40" s="100">
        <v>172</v>
      </c>
      <c r="F40" s="85" t="str">
        <f>VLOOKUP(E40,VIP!$A$2:$O11479,2,0)</f>
        <v>DRBR172</v>
      </c>
      <c r="G40" s="99" t="str">
        <f>VLOOKUP(E40,'LISTADO ATM'!$A$2:$B$894,2,0)</f>
        <v xml:space="preserve">ATM UNP Guaucí </v>
      </c>
      <c r="H40" s="99" t="str">
        <f>VLOOKUP(E40,VIP!$A$2:$O16400,7,FALSE)</f>
        <v>Si</v>
      </c>
      <c r="I40" s="99" t="str">
        <f>VLOOKUP(E40,VIP!$A$2:$O8365,8,FALSE)</f>
        <v>Si</v>
      </c>
      <c r="J40" s="99" t="str">
        <f>VLOOKUP(E40,VIP!$A$2:$O8315,8,FALSE)</f>
        <v>Si</v>
      </c>
      <c r="K40" s="99" t="str">
        <f>VLOOKUP(E40,VIP!$A$2:$O11889,6,0)</f>
        <v>NO</v>
      </c>
      <c r="L40" s="108" t="s">
        <v>2463</v>
      </c>
      <c r="M40" s="157" t="s">
        <v>2514</v>
      </c>
      <c r="N40" s="106" t="s">
        <v>2481</v>
      </c>
      <c r="O40" s="104" t="s">
        <v>2504</v>
      </c>
      <c r="P40" s="107"/>
      <c r="Q40" s="157" t="s">
        <v>2515</v>
      </c>
    </row>
    <row r="41" spans="1:17" ht="18" x14ac:dyDescent="0.25">
      <c r="A41" s="85" t="str">
        <f>VLOOKUP(E41,'LISTADO ATM'!$A$2:$C$895,3,0)</f>
        <v>NORTE</v>
      </c>
      <c r="B41" s="113">
        <v>335769461</v>
      </c>
      <c r="C41" s="105">
        <v>44216.76902777778</v>
      </c>
      <c r="D41" s="104" t="s">
        <v>2190</v>
      </c>
      <c r="E41" s="100">
        <v>290</v>
      </c>
      <c r="F41" s="85" t="str">
        <f>VLOOKUP(E41,VIP!$A$2:$O11478,2,0)</f>
        <v>DRBR290</v>
      </c>
      <c r="G41" s="99" t="str">
        <f>VLOOKUP(E41,'LISTADO ATM'!$A$2:$B$894,2,0)</f>
        <v xml:space="preserve">ATM Oficina San Francisco de Macorís </v>
      </c>
      <c r="H41" s="99" t="str">
        <f>VLOOKUP(E41,VIP!$A$2:$O16399,7,FALSE)</f>
        <v>Si</v>
      </c>
      <c r="I41" s="99" t="str">
        <f>VLOOKUP(E41,VIP!$A$2:$O8364,8,FALSE)</f>
        <v>Si</v>
      </c>
      <c r="J41" s="99" t="str">
        <f>VLOOKUP(E41,VIP!$A$2:$O8314,8,FALSE)</f>
        <v>Si</v>
      </c>
      <c r="K41" s="99" t="str">
        <f>VLOOKUP(E41,VIP!$A$2:$O11888,6,0)</f>
        <v>NO</v>
      </c>
      <c r="L41" s="108" t="s">
        <v>2463</v>
      </c>
      <c r="M41" s="157" t="s">
        <v>2514</v>
      </c>
      <c r="N41" s="106" t="s">
        <v>2481</v>
      </c>
      <c r="O41" s="104" t="s">
        <v>2504</v>
      </c>
      <c r="P41" s="108"/>
      <c r="Q41" s="157" t="s">
        <v>2515</v>
      </c>
    </row>
    <row r="42" spans="1:17" ht="18" x14ac:dyDescent="0.25">
      <c r="A42" s="85" t="str">
        <f>VLOOKUP(E42,'LISTADO ATM'!$A$2:$C$895,3,0)</f>
        <v>DISTRITO NACIONAL</v>
      </c>
      <c r="B42" s="113">
        <v>335769462</v>
      </c>
      <c r="C42" s="105">
        <v>44216.769814814812</v>
      </c>
      <c r="D42" s="104" t="s">
        <v>2189</v>
      </c>
      <c r="E42" s="100">
        <v>239</v>
      </c>
      <c r="F42" s="85" t="str">
        <f>VLOOKUP(E42,VIP!$A$2:$O11477,2,0)</f>
        <v>DRBR239</v>
      </c>
      <c r="G42" s="99" t="str">
        <f>VLOOKUP(E42,'LISTADO ATM'!$A$2:$B$894,2,0)</f>
        <v xml:space="preserve">ATM Autobanco Charles de Gaulle </v>
      </c>
      <c r="H42" s="99" t="str">
        <f>VLOOKUP(E42,VIP!$A$2:$O16398,7,FALSE)</f>
        <v>Si</v>
      </c>
      <c r="I42" s="99" t="str">
        <f>VLOOKUP(E42,VIP!$A$2:$O8363,8,FALSE)</f>
        <v>Si</v>
      </c>
      <c r="J42" s="99" t="str">
        <f>VLOOKUP(E42,VIP!$A$2:$O8313,8,FALSE)</f>
        <v>Si</v>
      </c>
      <c r="K42" s="99" t="str">
        <f>VLOOKUP(E42,VIP!$A$2:$O11887,6,0)</f>
        <v>SI</v>
      </c>
      <c r="L42" s="108" t="s">
        <v>2228</v>
      </c>
      <c r="M42" s="157" t="s">
        <v>2514</v>
      </c>
      <c r="N42" s="106" t="s">
        <v>2481</v>
      </c>
      <c r="O42" s="104" t="s">
        <v>2483</v>
      </c>
      <c r="P42" s="108"/>
      <c r="Q42" s="157" t="s">
        <v>2545</v>
      </c>
    </row>
    <row r="43" spans="1:17" ht="18" x14ac:dyDescent="0.25">
      <c r="A43" s="85" t="str">
        <f>VLOOKUP(E43,'LISTADO ATM'!$A$2:$C$895,3,0)</f>
        <v>DISTRITO NACIONAL</v>
      </c>
      <c r="B43" s="113">
        <v>335769464</v>
      </c>
      <c r="C43" s="105">
        <v>44216.772870370369</v>
      </c>
      <c r="D43" s="104" t="s">
        <v>2477</v>
      </c>
      <c r="E43" s="100">
        <v>377</v>
      </c>
      <c r="F43" s="85" t="str">
        <f>VLOOKUP(E43,VIP!$A$2:$O11476,2,0)</f>
        <v>DRBR377</v>
      </c>
      <c r="G43" s="99" t="str">
        <f>VLOOKUP(E43,'LISTADO ATM'!$A$2:$B$894,2,0)</f>
        <v>ATM Estación del Metro Eduardo Brito</v>
      </c>
      <c r="H43" s="99" t="str">
        <f>VLOOKUP(E43,VIP!$A$2:$O16397,7,FALSE)</f>
        <v>Si</v>
      </c>
      <c r="I43" s="99" t="str">
        <f>VLOOKUP(E43,VIP!$A$2:$O8362,8,FALSE)</f>
        <v>Si</v>
      </c>
      <c r="J43" s="99" t="str">
        <f>VLOOKUP(E43,VIP!$A$2:$O8312,8,FALSE)</f>
        <v>Si</v>
      </c>
      <c r="K43" s="99" t="str">
        <f>VLOOKUP(E43,VIP!$A$2:$O11886,6,0)</f>
        <v>NO</v>
      </c>
      <c r="L43" s="108" t="s">
        <v>2430</v>
      </c>
      <c r="M43" s="107" t="s">
        <v>2473</v>
      </c>
      <c r="N43" s="106" t="s">
        <v>2481</v>
      </c>
      <c r="O43" s="104" t="s">
        <v>2482</v>
      </c>
      <c r="P43" s="108"/>
      <c r="Q43" s="107" t="s">
        <v>2430</v>
      </c>
    </row>
    <row r="44" spans="1:17" ht="18" x14ac:dyDescent="0.25">
      <c r="A44" s="85" t="str">
        <f>VLOOKUP(E44,'LISTADO ATM'!$A$2:$C$895,3,0)</f>
        <v>DISTRITO NACIONAL</v>
      </c>
      <c r="B44" s="113">
        <v>335769465</v>
      </c>
      <c r="C44" s="105">
        <v>44216.775902777779</v>
      </c>
      <c r="D44" s="104" t="s">
        <v>2189</v>
      </c>
      <c r="E44" s="100">
        <v>39</v>
      </c>
      <c r="F44" s="85" t="str">
        <f>VLOOKUP(E44,VIP!$A$2:$O11475,2,0)</f>
        <v>DRBR039</v>
      </c>
      <c r="G44" s="99" t="str">
        <f>VLOOKUP(E44,'LISTADO ATM'!$A$2:$B$894,2,0)</f>
        <v xml:space="preserve">ATM Oficina Ovando </v>
      </c>
      <c r="H44" s="99" t="str">
        <f>VLOOKUP(E44,VIP!$A$2:$O16396,7,FALSE)</f>
        <v>Si</v>
      </c>
      <c r="I44" s="99" t="str">
        <f>VLOOKUP(E44,VIP!$A$2:$O8361,8,FALSE)</f>
        <v>No</v>
      </c>
      <c r="J44" s="99" t="str">
        <f>VLOOKUP(E44,VIP!$A$2:$O8311,8,FALSE)</f>
        <v>No</v>
      </c>
      <c r="K44" s="99" t="str">
        <f>VLOOKUP(E44,VIP!$A$2:$O11885,6,0)</f>
        <v>NO</v>
      </c>
      <c r="L44" s="108" t="s">
        <v>2254</v>
      </c>
      <c r="M44" s="107" t="s">
        <v>2473</v>
      </c>
      <c r="N44" s="106" t="s">
        <v>2481</v>
      </c>
      <c r="O44" s="104" t="s">
        <v>2483</v>
      </c>
      <c r="P44" s="108"/>
      <c r="Q44" s="107" t="s">
        <v>2254</v>
      </c>
    </row>
    <row r="45" spans="1:17" ht="18" x14ac:dyDescent="0.25">
      <c r="A45" s="85" t="str">
        <f>VLOOKUP(E45,'LISTADO ATM'!$A$2:$C$895,3,0)</f>
        <v>ESTE</v>
      </c>
      <c r="B45" s="113">
        <v>335769466</v>
      </c>
      <c r="C45" s="105">
        <v>44216.783333333333</v>
      </c>
      <c r="D45" s="104" t="s">
        <v>2189</v>
      </c>
      <c r="E45" s="100">
        <v>519</v>
      </c>
      <c r="F45" s="85" t="str">
        <f>VLOOKUP(E45,VIP!$A$2:$O11485,2,0)</f>
        <v>DRBR519</v>
      </c>
      <c r="G45" s="99" t="str">
        <f>VLOOKUP(E45,'LISTADO ATM'!$A$2:$B$894,2,0)</f>
        <v xml:space="preserve">ATM Plaza Estrella (Bávaro) </v>
      </c>
      <c r="H45" s="99" t="str">
        <f>VLOOKUP(E45,VIP!$A$2:$O16406,7,FALSE)</f>
        <v>Si</v>
      </c>
      <c r="I45" s="99" t="str">
        <f>VLOOKUP(E45,VIP!$A$2:$O8371,8,FALSE)</f>
        <v>Si</v>
      </c>
      <c r="J45" s="99" t="str">
        <f>VLOOKUP(E45,VIP!$A$2:$O8321,8,FALSE)</f>
        <v>Si</v>
      </c>
      <c r="K45" s="99" t="str">
        <f>VLOOKUP(E45,VIP!$A$2:$O11895,6,0)</f>
        <v>NO</v>
      </c>
      <c r="L45" s="108" t="s">
        <v>2228</v>
      </c>
      <c r="M45" s="157" t="s">
        <v>2514</v>
      </c>
      <c r="N45" s="106" t="s">
        <v>2481</v>
      </c>
      <c r="O45" s="104" t="s">
        <v>2483</v>
      </c>
      <c r="P45" s="108"/>
      <c r="Q45" s="157" t="s">
        <v>2515</v>
      </c>
    </row>
    <row r="46" spans="1:17" ht="18" x14ac:dyDescent="0.25">
      <c r="A46" s="85" t="str">
        <f>VLOOKUP(E46,'LISTADO ATM'!$A$2:$C$895,3,0)</f>
        <v>DISTRITO NACIONAL</v>
      </c>
      <c r="B46" s="113">
        <v>335769470</v>
      </c>
      <c r="C46" s="105">
        <v>44216.790034722224</v>
      </c>
      <c r="D46" s="104" t="s">
        <v>2477</v>
      </c>
      <c r="E46" s="100">
        <v>318</v>
      </c>
      <c r="F46" s="85" t="str">
        <f>VLOOKUP(E46,VIP!$A$2:$O11497,2,0)</f>
        <v>DRBR318</v>
      </c>
      <c r="G46" s="99" t="str">
        <f>VLOOKUP(E46,'LISTADO ATM'!$A$2:$B$894,2,0)</f>
        <v>ATM Autoservicio Lope de Vega</v>
      </c>
      <c r="H46" s="99" t="str">
        <f>VLOOKUP(E46,VIP!$A$2:$O16418,7,FALSE)</f>
        <v>Si</v>
      </c>
      <c r="I46" s="99" t="str">
        <f>VLOOKUP(E46,VIP!$A$2:$O8383,8,FALSE)</f>
        <v>Si</v>
      </c>
      <c r="J46" s="99" t="str">
        <f>VLOOKUP(E46,VIP!$A$2:$O8333,8,FALSE)</f>
        <v>Si</v>
      </c>
      <c r="K46" s="99" t="str">
        <f>VLOOKUP(E46,VIP!$A$2:$O11907,6,0)</f>
        <v>NO</v>
      </c>
      <c r="L46" s="108" t="s">
        <v>2505</v>
      </c>
      <c r="M46" s="107" t="s">
        <v>2473</v>
      </c>
      <c r="N46" s="106" t="s">
        <v>2481</v>
      </c>
      <c r="O46" s="104" t="s">
        <v>2482</v>
      </c>
      <c r="P46" s="108"/>
      <c r="Q46" s="107" t="s">
        <v>2505</v>
      </c>
    </row>
    <row r="47" spans="1:17" ht="18" x14ac:dyDescent="0.25">
      <c r="A47" s="85" t="str">
        <f>VLOOKUP(E47,'LISTADO ATM'!$A$2:$C$895,3,0)</f>
        <v>DISTRITO NACIONAL</v>
      </c>
      <c r="B47" s="113">
        <v>335769473</v>
      </c>
      <c r="C47" s="105">
        <v>44216.803020833337</v>
      </c>
      <c r="D47" s="104" t="s">
        <v>2189</v>
      </c>
      <c r="E47" s="100">
        <v>327</v>
      </c>
      <c r="F47" s="85" t="str">
        <f>VLOOKUP(E47,VIP!$A$2:$O11496,2,0)</f>
        <v>DRBR327</v>
      </c>
      <c r="G47" s="99" t="str">
        <f>VLOOKUP(E47,'LISTADO ATM'!$A$2:$B$894,2,0)</f>
        <v xml:space="preserve">ATM UNP CCN (Nacional 27 de Febrero) </v>
      </c>
      <c r="H47" s="99" t="str">
        <f>VLOOKUP(E47,VIP!$A$2:$O16417,7,FALSE)</f>
        <v>Si</v>
      </c>
      <c r="I47" s="99" t="str">
        <f>VLOOKUP(E47,VIP!$A$2:$O8382,8,FALSE)</f>
        <v>Si</v>
      </c>
      <c r="J47" s="99" t="str">
        <f>VLOOKUP(E47,VIP!$A$2:$O8332,8,FALSE)</f>
        <v>Si</v>
      </c>
      <c r="K47" s="99" t="str">
        <f>VLOOKUP(E47,VIP!$A$2:$O11906,6,0)</f>
        <v>NO</v>
      </c>
      <c r="L47" s="108" t="s">
        <v>2228</v>
      </c>
      <c r="M47" s="157" t="s">
        <v>2514</v>
      </c>
      <c r="N47" s="106" t="s">
        <v>2481</v>
      </c>
      <c r="O47" s="104" t="s">
        <v>2483</v>
      </c>
      <c r="P47" s="108"/>
      <c r="Q47" s="157" t="s">
        <v>2515</v>
      </c>
    </row>
    <row r="48" spans="1:17" ht="18" x14ac:dyDescent="0.25">
      <c r="A48" s="85" t="str">
        <f>VLOOKUP(E48,'LISTADO ATM'!$A$2:$C$895,3,0)</f>
        <v>ESTE</v>
      </c>
      <c r="B48" s="113">
        <v>335769474</v>
      </c>
      <c r="C48" s="105">
        <v>44216.803819444445</v>
      </c>
      <c r="D48" s="104" t="s">
        <v>2189</v>
      </c>
      <c r="E48" s="100">
        <v>366</v>
      </c>
      <c r="F48" s="85" t="str">
        <f>VLOOKUP(E48,VIP!$A$2:$O11495,2,0)</f>
        <v>DRBR366</v>
      </c>
      <c r="G48" s="99" t="str">
        <f>VLOOKUP(E48,'LISTADO ATM'!$A$2:$B$894,2,0)</f>
        <v>ATM Oficina Boulevard (Higuey) II</v>
      </c>
      <c r="H48" s="99" t="str">
        <f>VLOOKUP(E48,VIP!$A$2:$O16416,7,FALSE)</f>
        <v>N/A</v>
      </c>
      <c r="I48" s="99" t="str">
        <f>VLOOKUP(E48,VIP!$A$2:$O8381,8,FALSE)</f>
        <v>N/A</v>
      </c>
      <c r="J48" s="99" t="str">
        <f>VLOOKUP(E48,VIP!$A$2:$O8331,8,FALSE)</f>
        <v>N/A</v>
      </c>
      <c r="K48" s="99" t="str">
        <f>VLOOKUP(E48,VIP!$A$2:$O11905,6,0)</f>
        <v>N/A</v>
      </c>
      <c r="L48" s="108" t="s">
        <v>2228</v>
      </c>
      <c r="M48" s="157" t="s">
        <v>2514</v>
      </c>
      <c r="N48" s="106" t="s">
        <v>2481</v>
      </c>
      <c r="O48" s="104" t="s">
        <v>2483</v>
      </c>
      <c r="P48" s="108"/>
      <c r="Q48" s="157" t="s">
        <v>2515</v>
      </c>
    </row>
    <row r="49" spans="1:17" ht="18" x14ac:dyDescent="0.25">
      <c r="A49" s="85" t="str">
        <f>VLOOKUP(E49,'LISTADO ATM'!$A$2:$C$895,3,0)</f>
        <v>DISTRITO NACIONAL</v>
      </c>
      <c r="B49" s="113">
        <v>335769475</v>
      </c>
      <c r="C49" s="105">
        <v>44216.805486111109</v>
      </c>
      <c r="D49" s="104" t="s">
        <v>2189</v>
      </c>
      <c r="E49" s="100">
        <v>487</v>
      </c>
      <c r="F49" s="85" t="str">
        <f>VLOOKUP(E49,VIP!$A$2:$O11494,2,0)</f>
        <v>DRBR487</v>
      </c>
      <c r="G49" s="99" t="str">
        <f>VLOOKUP(E49,'LISTADO ATM'!$A$2:$B$894,2,0)</f>
        <v xml:space="preserve">ATM Olé Hainamosa </v>
      </c>
      <c r="H49" s="99" t="str">
        <f>VLOOKUP(E49,VIP!$A$2:$O16415,7,FALSE)</f>
        <v>Si</v>
      </c>
      <c r="I49" s="99" t="str">
        <f>VLOOKUP(E49,VIP!$A$2:$O8380,8,FALSE)</f>
        <v>Si</v>
      </c>
      <c r="J49" s="99" t="str">
        <f>VLOOKUP(E49,VIP!$A$2:$O8330,8,FALSE)</f>
        <v>Si</v>
      </c>
      <c r="K49" s="99" t="str">
        <f>VLOOKUP(E49,VIP!$A$2:$O11904,6,0)</f>
        <v>SI</v>
      </c>
      <c r="L49" s="108" t="s">
        <v>2228</v>
      </c>
      <c r="M49" s="157" t="s">
        <v>2514</v>
      </c>
      <c r="N49" s="106" t="s">
        <v>2481</v>
      </c>
      <c r="O49" s="104" t="s">
        <v>2483</v>
      </c>
      <c r="P49" s="108"/>
      <c r="Q49" s="157" t="s">
        <v>2545</v>
      </c>
    </row>
    <row r="50" spans="1:17" ht="18" x14ac:dyDescent="0.25">
      <c r="A50" s="85" t="str">
        <f>VLOOKUP(E50,'LISTADO ATM'!$A$2:$C$895,3,0)</f>
        <v>SUR</v>
      </c>
      <c r="B50" s="113">
        <v>335765346</v>
      </c>
      <c r="C50" s="105">
        <v>44216.805555555555</v>
      </c>
      <c r="D50" s="104" t="s">
        <v>2189</v>
      </c>
      <c r="E50" s="100">
        <v>873</v>
      </c>
      <c r="F50" s="85" t="str">
        <f>VLOOKUP(E50,VIP!$A$2:$O11485,2,0)</f>
        <v>DRBR873</v>
      </c>
      <c r="G50" s="99" t="str">
        <f>VLOOKUP(E50,'LISTADO ATM'!$A$2:$B$894,2,0)</f>
        <v xml:space="preserve">ATM Centro de Caja San Cristóbal II </v>
      </c>
      <c r="H50" s="99" t="str">
        <f>VLOOKUP(E50,VIP!$A$2:$O16406,7,FALSE)</f>
        <v>Si</v>
      </c>
      <c r="I50" s="99" t="str">
        <f>VLOOKUP(E50,VIP!$A$2:$O8371,8,FALSE)</f>
        <v>Si</v>
      </c>
      <c r="J50" s="99" t="str">
        <f>VLOOKUP(E50,VIP!$A$2:$O8321,8,FALSE)</f>
        <v>Si</v>
      </c>
      <c r="K50" s="99" t="str">
        <f>VLOOKUP(E50,VIP!$A$2:$O11895,6,0)</f>
        <v>SI</v>
      </c>
      <c r="L50" s="108" t="s">
        <v>2228</v>
      </c>
      <c r="M50" s="107" t="s">
        <v>2473</v>
      </c>
      <c r="N50" s="106" t="s">
        <v>2503</v>
      </c>
      <c r="O50" s="104" t="s">
        <v>2483</v>
      </c>
      <c r="P50" s="108"/>
      <c r="Q50" s="107" t="s">
        <v>2228</v>
      </c>
    </row>
    <row r="51" spans="1:17" ht="18" x14ac:dyDescent="0.25">
      <c r="A51" s="85" t="str">
        <f>VLOOKUP(E51,'LISTADO ATM'!$A$2:$C$895,3,0)</f>
        <v>DISTRITO NACIONAL</v>
      </c>
      <c r="B51" s="113">
        <v>335769479</v>
      </c>
      <c r="C51" s="105">
        <v>44216.812083333331</v>
      </c>
      <c r="D51" s="104" t="s">
        <v>2189</v>
      </c>
      <c r="E51" s="100">
        <v>902</v>
      </c>
      <c r="F51" s="85" t="str">
        <f>VLOOKUP(E51,VIP!$A$2:$O11492,2,0)</f>
        <v>DRBR16A</v>
      </c>
      <c r="G51" s="99" t="str">
        <f>VLOOKUP(E51,'LISTADO ATM'!$A$2:$B$894,2,0)</f>
        <v xml:space="preserve">ATM Oficina Plaza Florida </v>
      </c>
      <c r="H51" s="99" t="str">
        <f>VLOOKUP(E51,VIP!$A$2:$O16413,7,FALSE)</f>
        <v>Si</v>
      </c>
      <c r="I51" s="99" t="str">
        <f>VLOOKUP(E51,VIP!$A$2:$O8378,8,FALSE)</f>
        <v>Si</v>
      </c>
      <c r="J51" s="99" t="str">
        <f>VLOOKUP(E51,VIP!$A$2:$O8328,8,FALSE)</f>
        <v>Si</v>
      </c>
      <c r="K51" s="99" t="str">
        <f>VLOOKUP(E51,VIP!$A$2:$O11902,6,0)</f>
        <v>NO</v>
      </c>
      <c r="L51" s="108" t="s">
        <v>2228</v>
      </c>
      <c r="M51" s="107" t="s">
        <v>2473</v>
      </c>
      <c r="N51" s="106" t="s">
        <v>2481</v>
      </c>
      <c r="O51" s="104" t="s">
        <v>2483</v>
      </c>
      <c r="P51" s="108"/>
      <c r="Q51" s="107" t="s">
        <v>2228</v>
      </c>
    </row>
    <row r="52" spans="1:17" ht="18" x14ac:dyDescent="0.25">
      <c r="A52" s="85" t="str">
        <f>VLOOKUP(E52,'LISTADO ATM'!$A$2:$C$895,3,0)</f>
        <v>DISTRITO NACIONAL</v>
      </c>
      <c r="B52" s="113">
        <v>335769482</v>
      </c>
      <c r="C52" s="105">
        <v>44216.816817129627</v>
      </c>
      <c r="D52" s="104" t="s">
        <v>2477</v>
      </c>
      <c r="E52" s="100">
        <v>325</v>
      </c>
      <c r="F52" s="85" t="str">
        <f>VLOOKUP(E52,VIP!$A$2:$O11491,2,0)</f>
        <v>DRBR325</v>
      </c>
      <c r="G52" s="99" t="str">
        <f>VLOOKUP(E52,'LISTADO ATM'!$A$2:$B$894,2,0)</f>
        <v>ATM Casa Edwin</v>
      </c>
      <c r="H52" s="99" t="str">
        <f>VLOOKUP(E52,VIP!$A$2:$O16412,7,FALSE)</f>
        <v>Si</v>
      </c>
      <c r="I52" s="99" t="str">
        <f>VLOOKUP(E52,VIP!$A$2:$O8377,8,FALSE)</f>
        <v>Si</v>
      </c>
      <c r="J52" s="99" t="str">
        <f>VLOOKUP(E52,VIP!$A$2:$O8327,8,FALSE)</f>
        <v>Si</v>
      </c>
      <c r="K52" s="99" t="str">
        <f>VLOOKUP(E52,VIP!$A$2:$O11901,6,0)</f>
        <v>NO</v>
      </c>
      <c r="L52" s="108" t="s">
        <v>2430</v>
      </c>
      <c r="M52" s="107" t="s">
        <v>2473</v>
      </c>
      <c r="N52" s="106" t="s">
        <v>2481</v>
      </c>
      <c r="O52" s="104" t="s">
        <v>2482</v>
      </c>
      <c r="P52" s="108"/>
      <c r="Q52" s="107" t="s">
        <v>2430</v>
      </c>
    </row>
    <row r="53" spans="1:17" ht="18" x14ac:dyDescent="0.25">
      <c r="A53" s="85" t="str">
        <f>VLOOKUP(E53,'LISTADO ATM'!$A$2:$C$895,3,0)</f>
        <v>SUR</v>
      </c>
      <c r="B53" s="113">
        <v>335769486</v>
      </c>
      <c r="C53" s="105">
        <v>44216.893240740741</v>
      </c>
      <c r="D53" s="104" t="s">
        <v>2189</v>
      </c>
      <c r="E53" s="100">
        <v>885</v>
      </c>
      <c r="F53" s="85" t="str">
        <f>VLOOKUP(E53,VIP!$A$2:$O11490,2,0)</f>
        <v>DRBR885</v>
      </c>
      <c r="G53" s="99" t="str">
        <f>VLOOKUP(E53,'LISTADO ATM'!$A$2:$B$894,2,0)</f>
        <v xml:space="preserve">ATM UNP Rancho Arriba </v>
      </c>
      <c r="H53" s="99" t="str">
        <f>VLOOKUP(E53,VIP!$A$2:$O16411,7,FALSE)</f>
        <v>Si</v>
      </c>
      <c r="I53" s="99" t="str">
        <f>VLOOKUP(E53,VIP!$A$2:$O8376,8,FALSE)</f>
        <v>Si</v>
      </c>
      <c r="J53" s="99" t="str">
        <f>VLOOKUP(E53,VIP!$A$2:$O8326,8,FALSE)</f>
        <v>Si</v>
      </c>
      <c r="K53" s="99" t="str">
        <f>VLOOKUP(E53,VIP!$A$2:$O11900,6,0)</f>
        <v>NO</v>
      </c>
      <c r="L53" s="108" t="s">
        <v>2254</v>
      </c>
      <c r="M53" s="157" t="s">
        <v>2514</v>
      </c>
      <c r="N53" s="106" t="s">
        <v>2481</v>
      </c>
      <c r="O53" s="104" t="s">
        <v>2483</v>
      </c>
      <c r="P53" s="108"/>
      <c r="Q53" s="157" t="s">
        <v>2515</v>
      </c>
    </row>
    <row r="54" spans="1:17" ht="18" x14ac:dyDescent="0.25">
      <c r="A54" s="85" t="str">
        <f>VLOOKUP(E54,'LISTADO ATM'!$A$2:$C$895,3,0)</f>
        <v>DISTRITO NACIONAL</v>
      </c>
      <c r="B54" s="113">
        <v>335769487</v>
      </c>
      <c r="C54" s="105">
        <v>44216.895115740743</v>
      </c>
      <c r="D54" s="104" t="s">
        <v>2189</v>
      </c>
      <c r="E54" s="100">
        <v>708</v>
      </c>
      <c r="F54" s="85" t="str">
        <f>VLOOKUP(E54,VIP!$A$2:$O11489,2,0)</f>
        <v>DRBR505</v>
      </c>
      <c r="G54" s="99" t="str">
        <f>VLOOKUP(E54,'LISTADO ATM'!$A$2:$B$894,2,0)</f>
        <v xml:space="preserve">ATM El Vestir De Hoy </v>
      </c>
      <c r="H54" s="99" t="str">
        <f>VLOOKUP(E54,VIP!$A$2:$O16410,7,FALSE)</f>
        <v>Si</v>
      </c>
      <c r="I54" s="99" t="str">
        <f>VLOOKUP(E54,VIP!$A$2:$O8375,8,FALSE)</f>
        <v>Si</v>
      </c>
      <c r="J54" s="99" t="str">
        <f>VLOOKUP(E54,VIP!$A$2:$O8325,8,FALSE)</f>
        <v>Si</v>
      </c>
      <c r="K54" s="99" t="str">
        <f>VLOOKUP(E54,VIP!$A$2:$O11899,6,0)</f>
        <v>NO</v>
      </c>
      <c r="L54" s="108" t="s">
        <v>2254</v>
      </c>
      <c r="M54" s="107" t="s">
        <v>2473</v>
      </c>
      <c r="N54" s="106" t="s">
        <v>2481</v>
      </c>
      <c r="O54" s="104" t="s">
        <v>2483</v>
      </c>
      <c r="P54" s="108"/>
      <c r="Q54" s="107" t="s">
        <v>2254</v>
      </c>
    </row>
    <row r="55" spans="1:17" ht="18" x14ac:dyDescent="0.25">
      <c r="A55" s="85" t="str">
        <f>VLOOKUP(E55,'LISTADO ATM'!$A$2:$C$895,3,0)</f>
        <v>DISTRITO NACIONAL</v>
      </c>
      <c r="B55" s="113">
        <v>335769489</v>
      </c>
      <c r="C55" s="105">
        <v>44216.902951388889</v>
      </c>
      <c r="D55" s="104" t="s">
        <v>2189</v>
      </c>
      <c r="E55" s="100">
        <v>671</v>
      </c>
      <c r="F55" s="85" t="str">
        <f>VLOOKUP(E55,VIP!$A$2:$O11488,2,0)</f>
        <v>DRBR671</v>
      </c>
      <c r="G55" s="99" t="str">
        <f>VLOOKUP(E55,'LISTADO ATM'!$A$2:$B$894,2,0)</f>
        <v>ATM Ayuntamiento Sto. Dgo. Norte</v>
      </c>
      <c r="H55" s="99" t="str">
        <f>VLOOKUP(E55,VIP!$A$2:$O16409,7,FALSE)</f>
        <v>Si</v>
      </c>
      <c r="I55" s="99" t="str">
        <f>VLOOKUP(E55,VIP!$A$2:$O8374,8,FALSE)</f>
        <v>Si</v>
      </c>
      <c r="J55" s="99" t="str">
        <f>VLOOKUP(E55,VIP!$A$2:$O8324,8,FALSE)</f>
        <v>Si</v>
      </c>
      <c r="K55" s="99" t="str">
        <f>VLOOKUP(E55,VIP!$A$2:$O11898,6,0)</f>
        <v>NO</v>
      </c>
      <c r="L55" s="108" t="s">
        <v>2254</v>
      </c>
      <c r="M55" s="157" t="s">
        <v>2514</v>
      </c>
      <c r="N55" s="106" t="s">
        <v>2481</v>
      </c>
      <c r="O55" s="104" t="s">
        <v>2483</v>
      </c>
      <c r="P55" s="108"/>
      <c r="Q55" s="157" t="s">
        <v>2515</v>
      </c>
    </row>
    <row r="56" spans="1:17" ht="18" x14ac:dyDescent="0.25">
      <c r="A56" s="85" t="str">
        <f>VLOOKUP(E56,'LISTADO ATM'!$A$2:$C$895,3,0)</f>
        <v>DISTRITO NACIONAL</v>
      </c>
      <c r="B56" s="113">
        <v>335769490</v>
      </c>
      <c r="C56" s="105">
        <v>44216.90697916667</v>
      </c>
      <c r="D56" s="104" t="s">
        <v>2189</v>
      </c>
      <c r="E56" s="100">
        <v>406</v>
      </c>
      <c r="F56" s="85" t="str">
        <f>VLOOKUP(E56,VIP!$A$2:$O11487,2,0)</f>
        <v>DRBR406</v>
      </c>
      <c r="G56" s="99" t="str">
        <f>VLOOKUP(E56,'LISTADO ATM'!$A$2:$B$894,2,0)</f>
        <v xml:space="preserve">ATM UNP Plaza Lama Máximo Gómez </v>
      </c>
      <c r="H56" s="99" t="str">
        <f>VLOOKUP(E56,VIP!$A$2:$O16408,7,FALSE)</f>
        <v>Si</v>
      </c>
      <c r="I56" s="99" t="str">
        <f>VLOOKUP(E56,VIP!$A$2:$O8373,8,FALSE)</f>
        <v>Si</v>
      </c>
      <c r="J56" s="99" t="str">
        <f>VLOOKUP(E56,VIP!$A$2:$O8323,8,FALSE)</f>
        <v>Si</v>
      </c>
      <c r="K56" s="99" t="str">
        <f>VLOOKUP(E56,VIP!$A$2:$O11897,6,0)</f>
        <v>SI</v>
      </c>
      <c r="L56" s="108" t="s">
        <v>2228</v>
      </c>
      <c r="M56" s="107" t="s">
        <v>2473</v>
      </c>
      <c r="N56" s="106" t="s">
        <v>2481</v>
      </c>
      <c r="O56" s="104" t="s">
        <v>2483</v>
      </c>
      <c r="P56" s="108"/>
      <c r="Q56" s="107" t="s">
        <v>2228</v>
      </c>
    </row>
    <row r="57" spans="1:17" ht="18" x14ac:dyDescent="0.25">
      <c r="A57" s="85" t="str">
        <f>VLOOKUP(E57,'LISTADO ATM'!$A$2:$C$895,3,0)</f>
        <v>NORTE</v>
      </c>
      <c r="B57" s="113">
        <v>335769492</v>
      </c>
      <c r="C57" s="105">
        <v>44216.915196759262</v>
      </c>
      <c r="D57" s="104" t="s">
        <v>2498</v>
      </c>
      <c r="E57" s="100">
        <v>538</v>
      </c>
      <c r="F57" s="85" t="str">
        <f>VLOOKUP(E57,VIP!$A$2:$O11486,2,0)</f>
        <v>DRBR538</v>
      </c>
      <c r="G57" s="99" t="str">
        <f>VLOOKUP(E57,'LISTADO ATM'!$A$2:$B$894,2,0)</f>
        <v>ATM  Autoservicio San Fco. Macorís</v>
      </c>
      <c r="H57" s="99" t="str">
        <f>VLOOKUP(E57,VIP!$A$2:$O16407,7,FALSE)</f>
        <v>Si</v>
      </c>
      <c r="I57" s="99" t="str">
        <f>VLOOKUP(E57,VIP!$A$2:$O8372,8,FALSE)</f>
        <v>Si</v>
      </c>
      <c r="J57" s="99" t="str">
        <f>VLOOKUP(E57,VIP!$A$2:$O8322,8,FALSE)</f>
        <v>Si</v>
      </c>
      <c r="K57" s="99" t="str">
        <f>VLOOKUP(E57,VIP!$A$2:$O11896,6,0)</f>
        <v>NO</v>
      </c>
      <c r="L57" s="108" t="s">
        <v>2505</v>
      </c>
      <c r="M57" s="107" t="s">
        <v>2473</v>
      </c>
      <c r="N57" s="106" t="s">
        <v>2481</v>
      </c>
      <c r="O57" s="104" t="s">
        <v>2497</v>
      </c>
      <c r="P57" s="108"/>
      <c r="Q57" s="107" t="s">
        <v>2505</v>
      </c>
    </row>
    <row r="58" spans="1:17" s="87" customFormat="1" ht="18" x14ac:dyDescent="0.25">
      <c r="A58" s="85" t="str">
        <f>VLOOKUP(E58,'LISTADO ATM'!$A$2:$C$895,3,0)</f>
        <v>ESTE</v>
      </c>
      <c r="B58" s="113" t="s">
        <v>2509</v>
      </c>
      <c r="C58" s="105">
        <v>44216.984780092593</v>
      </c>
      <c r="D58" s="104" t="s">
        <v>2189</v>
      </c>
      <c r="E58" s="100">
        <v>219</v>
      </c>
      <c r="F58" s="85" t="str">
        <f>VLOOKUP(E58,VIP!$A$2:$O11490,2,0)</f>
        <v>DRBR219</v>
      </c>
      <c r="G58" s="99" t="str">
        <f>VLOOKUP(E58,'LISTADO ATM'!$A$2:$B$894,2,0)</f>
        <v xml:space="preserve">ATM Oficina La Altagracia (Higuey) </v>
      </c>
      <c r="H58" s="99" t="str">
        <f>VLOOKUP(E58,VIP!$A$2:$O16411,7,FALSE)</f>
        <v>Si</v>
      </c>
      <c r="I58" s="99" t="str">
        <f>VLOOKUP(E58,VIP!$A$2:$O8376,8,FALSE)</f>
        <v>Si</v>
      </c>
      <c r="J58" s="99" t="str">
        <f>VLOOKUP(E58,VIP!$A$2:$O8326,8,FALSE)</f>
        <v>Si</v>
      </c>
      <c r="K58" s="99" t="str">
        <f>VLOOKUP(E58,VIP!$A$2:$O11900,6,0)</f>
        <v>NO</v>
      </c>
      <c r="L58" s="108" t="s">
        <v>2254</v>
      </c>
      <c r="M58" s="107" t="s">
        <v>2473</v>
      </c>
      <c r="N58" s="106" t="s">
        <v>2481</v>
      </c>
      <c r="O58" s="104" t="s">
        <v>2483</v>
      </c>
      <c r="P58" s="108"/>
      <c r="Q58" s="107" t="s">
        <v>2254</v>
      </c>
    </row>
    <row r="59" spans="1:17" s="87" customFormat="1" ht="18" x14ac:dyDescent="0.25">
      <c r="A59" s="85" t="str">
        <f>VLOOKUP(E59,'LISTADO ATM'!$A$2:$C$895,3,0)</f>
        <v>NORTE</v>
      </c>
      <c r="B59" s="113" t="s">
        <v>2508</v>
      </c>
      <c r="C59" s="105">
        <v>44216.985775462963</v>
      </c>
      <c r="D59" s="104" t="s">
        <v>2190</v>
      </c>
      <c r="E59" s="100">
        <v>854</v>
      </c>
      <c r="F59" s="85" t="str">
        <f>VLOOKUP(E59,VIP!$A$2:$O11489,2,0)</f>
        <v>DRBR854</v>
      </c>
      <c r="G59" s="99" t="str">
        <f>VLOOKUP(E59,'LISTADO ATM'!$A$2:$B$894,2,0)</f>
        <v xml:space="preserve">ATM Centro Comercial Blanco Batista </v>
      </c>
      <c r="H59" s="99" t="str">
        <f>VLOOKUP(E59,VIP!$A$2:$O16410,7,FALSE)</f>
        <v>Si</v>
      </c>
      <c r="I59" s="99" t="str">
        <f>VLOOKUP(E59,VIP!$A$2:$O8375,8,FALSE)</f>
        <v>Si</v>
      </c>
      <c r="J59" s="99" t="str">
        <f>VLOOKUP(E59,VIP!$A$2:$O8325,8,FALSE)</f>
        <v>Si</v>
      </c>
      <c r="K59" s="99" t="str">
        <f>VLOOKUP(E59,VIP!$A$2:$O11899,6,0)</f>
        <v>NO</v>
      </c>
      <c r="L59" s="108" t="s">
        <v>2228</v>
      </c>
      <c r="M59" s="157" t="s">
        <v>2514</v>
      </c>
      <c r="N59" s="106" t="s">
        <v>2481</v>
      </c>
      <c r="O59" s="104" t="s">
        <v>2504</v>
      </c>
      <c r="P59" s="108"/>
      <c r="Q59" s="157" t="s">
        <v>2515</v>
      </c>
    </row>
    <row r="60" spans="1:17" s="87" customFormat="1" ht="18" x14ac:dyDescent="0.25">
      <c r="A60" s="85" t="str">
        <f>VLOOKUP(E60,'LISTADO ATM'!$A$2:$C$895,3,0)</f>
        <v>SUR</v>
      </c>
      <c r="B60" s="113" t="s">
        <v>2507</v>
      </c>
      <c r="C60" s="105">
        <v>44217.162604166668</v>
      </c>
      <c r="D60" s="104" t="s">
        <v>2189</v>
      </c>
      <c r="E60" s="100">
        <v>825</v>
      </c>
      <c r="F60" s="85" t="str">
        <f>VLOOKUP(E60,VIP!$A$2:$O11488,2,0)</f>
        <v>DRBR825</v>
      </c>
      <c r="G60" s="99" t="str">
        <f>VLOOKUP(E60,'LISTADO ATM'!$A$2:$B$894,2,0)</f>
        <v xml:space="preserve">ATM Estacion Eco Cibeles (Las Matas de Farfán) </v>
      </c>
      <c r="H60" s="99" t="str">
        <f>VLOOKUP(E60,VIP!$A$2:$O16409,7,FALSE)</f>
        <v>Si</v>
      </c>
      <c r="I60" s="99" t="str">
        <f>VLOOKUP(E60,VIP!$A$2:$O8374,8,FALSE)</f>
        <v>Si</v>
      </c>
      <c r="J60" s="99" t="str">
        <f>VLOOKUP(E60,VIP!$A$2:$O8324,8,FALSE)</f>
        <v>Si</v>
      </c>
      <c r="K60" s="99" t="str">
        <f>VLOOKUP(E60,VIP!$A$2:$O11898,6,0)</f>
        <v>NO</v>
      </c>
      <c r="L60" s="108" t="s">
        <v>2435</v>
      </c>
      <c r="M60" s="157" t="s">
        <v>2514</v>
      </c>
      <c r="N60" s="106" t="s">
        <v>2481</v>
      </c>
      <c r="O60" s="104" t="s">
        <v>2483</v>
      </c>
      <c r="P60" s="108"/>
      <c r="Q60" s="157" t="s">
        <v>2545</v>
      </c>
    </row>
    <row r="61" spans="1:17" ht="18" x14ac:dyDescent="0.25">
      <c r="A61" s="85" t="str">
        <f>VLOOKUP(E61,'LISTADO ATM'!$A$2:$C$895,3,0)</f>
        <v>SUR</v>
      </c>
      <c r="B61" s="113" t="s">
        <v>2510</v>
      </c>
      <c r="C61" s="105">
        <v>44217.33184027778</v>
      </c>
      <c r="D61" s="104" t="s">
        <v>2189</v>
      </c>
      <c r="E61" s="100">
        <v>767</v>
      </c>
      <c r="F61" s="85" t="str">
        <f>VLOOKUP(E61,VIP!$A$2:$O11489,2,0)</f>
        <v>DRBR059</v>
      </c>
      <c r="G61" s="99" t="str">
        <f>VLOOKUP(E61,'LISTADO ATM'!$A$2:$B$894,2,0)</f>
        <v xml:space="preserve">ATM S/M Diverso (Azua) </v>
      </c>
      <c r="H61" s="99" t="str">
        <f>VLOOKUP(E61,VIP!$A$2:$O16410,7,FALSE)</f>
        <v>Si</v>
      </c>
      <c r="I61" s="99" t="str">
        <f>VLOOKUP(E61,VIP!$A$2:$O8375,8,FALSE)</f>
        <v>No</v>
      </c>
      <c r="J61" s="99" t="str">
        <f>VLOOKUP(E61,VIP!$A$2:$O8325,8,FALSE)</f>
        <v>No</v>
      </c>
      <c r="K61" s="99" t="str">
        <f>VLOOKUP(E61,VIP!$A$2:$O11899,6,0)</f>
        <v>NO</v>
      </c>
      <c r="L61" s="108" t="s">
        <v>2254</v>
      </c>
      <c r="M61" s="157" t="s">
        <v>2514</v>
      </c>
      <c r="N61" s="106" t="s">
        <v>2481</v>
      </c>
      <c r="O61" s="104" t="s">
        <v>2483</v>
      </c>
      <c r="P61" s="108"/>
      <c r="Q61" s="157" t="s">
        <v>2515</v>
      </c>
    </row>
    <row r="62" spans="1:17" ht="18" x14ac:dyDescent="0.25">
      <c r="A62" s="85" t="str">
        <f>VLOOKUP(E62,'LISTADO ATM'!$A$2:$C$895,3,0)</f>
        <v>ESTE</v>
      </c>
      <c r="B62" s="113" t="s">
        <v>2511</v>
      </c>
      <c r="C62" s="105">
        <v>44217.333564814813</v>
      </c>
      <c r="D62" s="104" t="s">
        <v>2189</v>
      </c>
      <c r="E62" s="100">
        <v>822</v>
      </c>
      <c r="F62" s="85" t="str">
        <f>VLOOKUP(E62,VIP!$A$2:$O11490,2,0)</f>
        <v>DRBR822</v>
      </c>
      <c r="G62" s="99" t="str">
        <f>VLOOKUP(E62,'LISTADO ATM'!$A$2:$B$894,2,0)</f>
        <v xml:space="preserve">ATM INDUSPALMA </v>
      </c>
      <c r="H62" s="99" t="str">
        <f>VLOOKUP(E62,VIP!$A$2:$O16411,7,FALSE)</f>
        <v>Si</v>
      </c>
      <c r="I62" s="99" t="str">
        <f>VLOOKUP(E62,VIP!$A$2:$O8376,8,FALSE)</f>
        <v>Si</v>
      </c>
      <c r="J62" s="99" t="str">
        <f>VLOOKUP(E62,VIP!$A$2:$O8326,8,FALSE)</f>
        <v>Si</v>
      </c>
      <c r="K62" s="99" t="str">
        <f>VLOOKUP(E62,VIP!$A$2:$O11900,6,0)</f>
        <v>NO</v>
      </c>
      <c r="L62" s="108" t="s">
        <v>2254</v>
      </c>
      <c r="M62" s="157" t="s">
        <v>2514</v>
      </c>
      <c r="N62" s="106" t="s">
        <v>2481</v>
      </c>
      <c r="O62" s="104" t="s">
        <v>2483</v>
      </c>
      <c r="P62" s="108"/>
      <c r="Q62" s="157" t="s">
        <v>2515</v>
      </c>
    </row>
    <row r="63" spans="1:17" ht="18" x14ac:dyDescent="0.25">
      <c r="A63" s="85" t="str">
        <f>VLOOKUP(E63,'LISTADO ATM'!$A$2:$C$895,3,0)</f>
        <v>SUR</v>
      </c>
      <c r="B63" s="113" t="s">
        <v>2512</v>
      </c>
      <c r="C63" s="105">
        <v>44217.335266203707</v>
      </c>
      <c r="D63" s="104" t="s">
        <v>2189</v>
      </c>
      <c r="E63" s="100">
        <v>592</v>
      </c>
      <c r="F63" s="85" t="str">
        <f>VLOOKUP(E63,VIP!$A$2:$O11491,2,0)</f>
        <v>DRBR081</v>
      </c>
      <c r="G63" s="99" t="str">
        <f>VLOOKUP(E63,'LISTADO ATM'!$A$2:$B$894,2,0)</f>
        <v xml:space="preserve">ATM Centro de Caja San Cristóbal I </v>
      </c>
      <c r="H63" s="99" t="str">
        <f>VLOOKUP(E63,VIP!$A$2:$O16412,7,FALSE)</f>
        <v>Si</v>
      </c>
      <c r="I63" s="99" t="str">
        <f>VLOOKUP(E63,VIP!$A$2:$O8377,8,FALSE)</f>
        <v>Si</v>
      </c>
      <c r="J63" s="99" t="str">
        <f>VLOOKUP(E63,VIP!$A$2:$O8327,8,FALSE)</f>
        <v>Si</v>
      </c>
      <c r="K63" s="99" t="str">
        <f>VLOOKUP(E63,VIP!$A$2:$O11901,6,0)</f>
        <v>SI</v>
      </c>
      <c r="L63" s="108" t="s">
        <v>2435</v>
      </c>
      <c r="M63" s="107" t="s">
        <v>2473</v>
      </c>
      <c r="N63" s="106" t="s">
        <v>2481</v>
      </c>
      <c r="O63" s="104" t="s">
        <v>2483</v>
      </c>
      <c r="P63" s="108"/>
      <c r="Q63" s="107" t="s">
        <v>2435</v>
      </c>
    </row>
    <row r="64" spans="1:17" ht="18" x14ac:dyDescent="0.25">
      <c r="A64" s="85" t="str">
        <f>VLOOKUP(E64,'LISTADO ATM'!$A$2:$C$895,3,0)</f>
        <v>DISTRITO NACIONAL</v>
      </c>
      <c r="B64" s="113" t="s">
        <v>2513</v>
      </c>
      <c r="C64" s="105">
        <v>44217.336145833331</v>
      </c>
      <c r="D64" s="104" t="s">
        <v>2189</v>
      </c>
      <c r="E64" s="100">
        <v>821</v>
      </c>
      <c r="F64" s="85" t="str">
        <f>VLOOKUP(E64,VIP!$A$2:$O11492,2,0)</f>
        <v>DRBR821</v>
      </c>
      <c r="G64" s="99" t="str">
        <f>VLOOKUP(E64,'LISTADO ATM'!$A$2:$B$894,2,0)</f>
        <v xml:space="preserve">ATM S/M Bravo Churchill </v>
      </c>
      <c r="H64" s="99" t="str">
        <f>VLOOKUP(E64,VIP!$A$2:$O16413,7,FALSE)</f>
        <v>Si</v>
      </c>
      <c r="I64" s="99" t="str">
        <f>VLOOKUP(E64,VIP!$A$2:$O8378,8,FALSE)</f>
        <v>No</v>
      </c>
      <c r="J64" s="99" t="str">
        <f>VLOOKUP(E64,VIP!$A$2:$O8328,8,FALSE)</f>
        <v>No</v>
      </c>
      <c r="K64" s="99" t="str">
        <f>VLOOKUP(E64,VIP!$A$2:$O11902,6,0)</f>
        <v>SI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8"/>
      <c r="Q64" s="107" t="s">
        <v>2228</v>
      </c>
    </row>
    <row r="65" spans="1:17" ht="18" x14ac:dyDescent="0.25">
      <c r="A65" s="85" t="str">
        <f>VLOOKUP(E65,'LISTADO ATM'!$A$2:$C$895,3,0)</f>
        <v>SUR</v>
      </c>
      <c r="B65" s="113" t="s">
        <v>2519</v>
      </c>
      <c r="C65" s="105">
        <v>44217.399062500001</v>
      </c>
      <c r="D65" s="104" t="s">
        <v>2189</v>
      </c>
      <c r="E65" s="100">
        <v>766</v>
      </c>
      <c r="F65" s="85" t="str">
        <f>VLOOKUP(E65,VIP!$A$2:$O11493,2,0)</f>
        <v>DRBR440</v>
      </c>
      <c r="G65" s="99" t="str">
        <f>VLOOKUP(E65,'LISTADO ATM'!$A$2:$B$894,2,0)</f>
        <v xml:space="preserve">ATM Oficina Azua II </v>
      </c>
      <c r="H65" s="99" t="str">
        <f>VLOOKUP(E65,VIP!$A$2:$O16414,7,FALSE)</f>
        <v>Si</v>
      </c>
      <c r="I65" s="99" t="str">
        <f>VLOOKUP(E65,VIP!$A$2:$O8379,8,FALSE)</f>
        <v>Si</v>
      </c>
      <c r="J65" s="99" t="str">
        <f>VLOOKUP(E65,VIP!$A$2:$O8329,8,FALSE)</f>
        <v>Si</v>
      </c>
      <c r="K65" s="99" t="str">
        <f>VLOOKUP(E65,VIP!$A$2:$O11903,6,0)</f>
        <v>SI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8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 t="s">
        <v>2520</v>
      </c>
      <c r="C66" s="105">
        <v>44217.400763888887</v>
      </c>
      <c r="D66" s="104" t="s">
        <v>2189</v>
      </c>
      <c r="E66" s="100">
        <v>983</v>
      </c>
      <c r="F66" s="85" t="str">
        <f>VLOOKUP(E66,VIP!$A$2:$O11494,2,0)</f>
        <v>DRBR983</v>
      </c>
      <c r="G66" s="99" t="str">
        <f>VLOOKUP(E66,'LISTADO ATM'!$A$2:$B$894,2,0)</f>
        <v xml:space="preserve">ATM Bravo República de Colombia </v>
      </c>
      <c r="H66" s="99" t="str">
        <f>VLOOKUP(E66,VIP!$A$2:$O16415,7,FALSE)</f>
        <v>Si</v>
      </c>
      <c r="I66" s="99" t="str">
        <f>VLOOKUP(E66,VIP!$A$2:$O8380,8,FALSE)</f>
        <v>No</v>
      </c>
      <c r="J66" s="99" t="str">
        <f>VLOOKUP(E66,VIP!$A$2:$O8330,8,FALSE)</f>
        <v>No</v>
      </c>
      <c r="K66" s="99" t="str">
        <f>VLOOKUP(E66,VIP!$A$2:$O11904,6,0)</f>
        <v>NO</v>
      </c>
      <c r="L66" s="108" t="s">
        <v>2228</v>
      </c>
      <c r="M66" s="107" t="s">
        <v>2473</v>
      </c>
      <c r="N66" s="106" t="s">
        <v>2481</v>
      </c>
      <c r="O66" s="104" t="s">
        <v>2483</v>
      </c>
      <c r="P66" s="108"/>
      <c r="Q66" s="107" t="s">
        <v>2228</v>
      </c>
    </row>
    <row r="67" spans="1:17" ht="18" x14ac:dyDescent="0.25">
      <c r="A67" s="85" t="str">
        <f>VLOOKUP(E67,'LISTADO ATM'!$A$2:$C$895,3,0)</f>
        <v>ESTE</v>
      </c>
      <c r="B67" s="113" t="s">
        <v>2521</v>
      </c>
      <c r="C67" s="105">
        <v>44217.40185185185</v>
      </c>
      <c r="D67" s="104" t="s">
        <v>2189</v>
      </c>
      <c r="E67" s="100">
        <v>838</v>
      </c>
      <c r="F67" s="85" t="str">
        <f>VLOOKUP(E67,VIP!$A$2:$O11495,2,0)</f>
        <v>DRBR838</v>
      </c>
      <c r="G67" s="99" t="str">
        <f>VLOOKUP(E67,'LISTADO ATM'!$A$2:$B$894,2,0)</f>
        <v xml:space="preserve">ATM UNP Consuelo </v>
      </c>
      <c r="H67" s="99" t="str">
        <f>VLOOKUP(E67,VIP!$A$2:$O16416,7,FALSE)</f>
        <v>Si</v>
      </c>
      <c r="I67" s="99" t="str">
        <f>VLOOKUP(E67,VIP!$A$2:$O8381,8,FALSE)</f>
        <v>Si</v>
      </c>
      <c r="J67" s="99" t="str">
        <f>VLOOKUP(E67,VIP!$A$2:$O8331,8,FALSE)</f>
        <v>Si</v>
      </c>
      <c r="K67" s="99" t="str">
        <f>VLOOKUP(E67,VIP!$A$2:$O11905,6,0)</f>
        <v>NO</v>
      </c>
      <c r="L67" s="108" t="s">
        <v>2228</v>
      </c>
      <c r="M67" s="107" t="s">
        <v>2473</v>
      </c>
      <c r="N67" s="106" t="s">
        <v>2481</v>
      </c>
      <c r="O67" s="104" t="s">
        <v>2483</v>
      </c>
      <c r="P67" s="108"/>
      <c r="Q67" s="107" t="s">
        <v>2228</v>
      </c>
    </row>
    <row r="68" spans="1:17" ht="18" x14ac:dyDescent="0.25">
      <c r="A68" s="85" t="str">
        <f>VLOOKUP(E68,'LISTADO ATM'!$A$2:$C$895,3,0)</f>
        <v>ESTE</v>
      </c>
      <c r="B68" s="113" t="s">
        <v>2522</v>
      </c>
      <c r="C68" s="105">
        <v>44217.402685185189</v>
      </c>
      <c r="D68" s="104" t="s">
        <v>2189</v>
      </c>
      <c r="E68" s="100">
        <v>121</v>
      </c>
      <c r="F68" s="85" t="str">
        <f>VLOOKUP(E68,VIP!$A$2:$O11496,2,0)</f>
        <v>DRBR121</v>
      </c>
      <c r="G68" s="99" t="str">
        <f>VLOOKUP(E68,'LISTADO ATM'!$A$2:$B$894,2,0)</f>
        <v xml:space="preserve">ATM Oficina Bayaguana </v>
      </c>
      <c r="H68" s="99" t="str">
        <f>VLOOKUP(E68,VIP!$A$2:$O16417,7,FALSE)</f>
        <v>Si</v>
      </c>
      <c r="I68" s="99" t="str">
        <f>VLOOKUP(E68,VIP!$A$2:$O8382,8,FALSE)</f>
        <v>Si</v>
      </c>
      <c r="J68" s="99" t="str">
        <f>VLOOKUP(E68,VIP!$A$2:$O8332,8,FALSE)</f>
        <v>Si</v>
      </c>
      <c r="K68" s="99" t="str">
        <f>VLOOKUP(E68,VIP!$A$2:$O11906,6,0)</f>
        <v>SI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8"/>
      <c r="Q68" s="107" t="s">
        <v>2228</v>
      </c>
    </row>
    <row r="69" spans="1:17" ht="18" x14ac:dyDescent="0.25">
      <c r="A69" s="85" t="str">
        <f>VLOOKUP(E69,'LISTADO ATM'!$A$2:$C$895,3,0)</f>
        <v>DISTRITO NACIONAL</v>
      </c>
      <c r="B69" s="113" t="s">
        <v>2523</v>
      </c>
      <c r="C69" s="105">
        <v>44217.404004629629</v>
      </c>
      <c r="D69" s="104" t="s">
        <v>2189</v>
      </c>
      <c r="E69" s="100">
        <v>979</v>
      </c>
      <c r="F69" s="85" t="str">
        <f>VLOOKUP(E69,VIP!$A$2:$O11497,2,0)</f>
        <v>DRBR979</v>
      </c>
      <c r="G69" s="99" t="str">
        <f>VLOOKUP(E69,'LISTADO ATM'!$A$2:$B$894,2,0)</f>
        <v xml:space="preserve">ATM Oficina Luperón I </v>
      </c>
      <c r="H69" s="99" t="str">
        <f>VLOOKUP(E69,VIP!$A$2:$O16418,7,FALSE)</f>
        <v>Si</v>
      </c>
      <c r="I69" s="99" t="str">
        <f>VLOOKUP(E69,VIP!$A$2:$O8383,8,FALSE)</f>
        <v>Si</v>
      </c>
      <c r="J69" s="99" t="str">
        <f>VLOOKUP(E69,VIP!$A$2:$O8333,8,FALSE)</f>
        <v>Si</v>
      </c>
      <c r="K69" s="99" t="str">
        <f>VLOOKUP(E69,VIP!$A$2:$O11907,6,0)</f>
        <v>NO</v>
      </c>
      <c r="L69" s="108" t="s">
        <v>2463</v>
      </c>
      <c r="M69" s="107" t="s">
        <v>2473</v>
      </c>
      <c r="N69" s="106" t="s">
        <v>2481</v>
      </c>
      <c r="O69" s="104" t="s">
        <v>2483</v>
      </c>
      <c r="P69" s="108"/>
      <c r="Q69" s="107" t="s">
        <v>2463</v>
      </c>
    </row>
    <row r="70" spans="1:17" ht="18" x14ac:dyDescent="0.25">
      <c r="A70" s="85" t="str">
        <f>VLOOKUP(E70,'LISTADO ATM'!$A$2:$C$895,3,0)</f>
        <v>DISTRITO NACIONAL</v>
      </c>
      <c r="B70" s="113" t="s">
        <v>2524</v>
      </c>
      <c r="C70" s="105">
        <v>44217.405324074076</v>
      </c>
      <c r="D70" s="104" t="s">
        <v>2189</v>
      </c>
      <c r="E70" s="100">
        <v>696</v>
      </c>
      <c r="F70" s="85" t="str">
        <f>VLOOKUP(E70,VIP!$A$2:$O11498,2,0)</f>
        <v>DRBR696</v>
      </c>
      <c r="G70" s="99" t="str">
        <f>VLOOKUP(E70,'LISTADO ATM'!$A$2:$B$894,2,0)</f>
        <v>ATM Olé Jacobo Majluta</v>
      </c>
      <c r="H70" s="99" t="str">
        <f>VLOOKUP(E70,VIP!$A$2:$O16419,7,FALSE)</f>
        <v>Si</v>
      </c>
      <c r="I70" s="99" t="str">
        <f>VLOOKUP(E70,VIP!$A$2:$O8384,8,FALSE)</f>
        <v>Si</v>
      </c>
      <c r="J70" s="99" t="str">
        <f>VLOOKUP(E70,VIP!$A$2:$O8334,8,FALSE)</f>
        <v>Si</v>
      </c>
      <c r="K70" s="99" t="str">
        <f>VLOOKUP(E70,VIP!$A$2:$O11908,6,0)</f>
        <v>NO</v>
      </c>
      <c r="L70" s="108" t="s">
        <v>2463</v>
      </c>
      <c r="M70" s="107" t="s">
        <v>2473</v>
      </c>
      <c r="N70" s="106" t="s">
        <v>2481</v>
      </c>
      <c r="O70" s="104" t="s">
        <v>2483</v>
      </c>
      <c r="P70" s="108"/>
      <c r="Q70" s="107" t="s">
        <v>2463</v>
      </c>
    </row>
    <row r="71" spans="1:17" ht="18" x14ac:dyDescent="0.25">
      <c r="A71" s="85" t="str">
        <f>VLOOKUP(E71,'LISTADO ATM'!$A$2:$C$895,3,0)</f>
        <v>SUR</v>
      </c>
      <c r="B71" s="113" t="s">
        <v>2525</v>
      </c>
      <c r="C71" s="105">
        <v>44217.425983796296</v>
      </c>
      <c r="D71" s="104" t="s">
        <v>2189</v>
      </c>
      <c r="E71" s="100">
        <v>131</v>
      </c>
      <c r="F71" s="85" t="str">
        <f>VLOOKUP(E71,VIP!$A$2:$O11499,2,0)</f>
        <v>DRBR131</v>
      </c>
      <c r="G71" s="99" t="str">
        <f>VLOOKUP(E71,'LISTADO ATM'!$A$2:$B$894,2,0)</f>
        <v xml:space="preserve">ATM Oficina Baní I </v>
      </c>
      <c r="H71" s="99" t="str">
        <f>VLOOKUP(E71,VIP!$A$2:$O16420,7,FALSE)</f>
        <v>Si</v>
      </c>
      <c r="I71" s="99" t="str">
        <f>VLOOKUP(E71,VIP!$A$2:$O8385,8,FALSE)</f>
        <v>Si</v>
      </c>
      <c r="J71" s="99" t="str">
        <f>VLOOKUP(E71,VIP!$A$2:$O8335,8,FALSE)</f>
        <v>Si</v>
      </c>
      <c r="K71" s="99" t="str">
        <f>VLOOKUP(E71,VIP!$A$2:$O11909,6,0)</f>
        <v>NO</v>
      </c>
      <c r="L71" s="108" t="s">
        <v>2228</v>
      </c>
      <c r="M71" s="107" t="s">
        <v>2473</v>
      </c>
      <c r="N71" s="106" t="s">
        <v>2481</v>
      </c>
      <c r="O71" s="104" t="s">
        <v>2483</v>
      </c>
      <c r="P71" s="108"/>
      <c r="Q71" s="107" t="s">
        <v>2228</v>
      </c>
    </row>
    <row r="72" spans="1:17" ht="18" x14ac:dyDescent="0.25">
      <c r="A72" s="85" t="str">
        <f>VLOOKUP(E72,'LISTADO ATM'!$A$2:$C$895,3,0)</f>
        <v>NORTE</v>
      </c>
      <c r="B72" s="113" t="s">
        <v>2526</v>
      </c>
      <c r="C72" s="105">
        <v>44217.428900462961</v>
      </c>
      <c r="D72" s="104" t="s">
        <v>2494</v>
      </c>
      <c r="E72" s="100">
        <v>140</v>
      </c>
      <c r="F72" s="85" t="str">
        <f>VLOOKUP(E72,VIP!$A$2:$O11500,2,0)</f>
        <v>DRBR140</v>
      </c>
      <c r="G72" s="99" t="str">
        <f>VLOOKUP(E72,'LISTADO ATM'!$A$2:$B$894,2,0)</f>
        <v>ATM Hospital San Vicente de Paul (SFM.)</v>
      </c>
      <c r="H72" s="99" t="str">
        <f>VLOOKUP(E72,VIP!$A$2:$O16421,7,FALSE)</f>
        <v>N/A</v>
      </c>
      <c r="I72" s="99" t="str">
        <f>VLOOKUP(E72,VIP!$A$2:$O8386,8,FALSE)</f>
        <v>N/A</v>
      </c>
      <c r="J72" s="99" t="str">
        <f>VLOOKUP(E72,VIP!$A$2:$O8336,8,FALSE)</f>
        <v>N/A</v>
      </c>
      <c r="K72" s="99" t="str">
        <f>VLOOKUP(E72,VIP!$A$2:$O11910,6,0)</f>
        <v>N/A</v>
      </c>
      <c r="L72" s="108" t="s">
        <v>2516</v>
      </c>
      <c r="M72" s="157" t="s">
        <v>2514</v>
      </c>
      <c r="N72" s="157" t="s">
        <v>2517</v>
      </c>
      <c r="O72" s="104" t="s">
        <v>2544</v>
      </c>
      <c r="P72" s="108" t="s">
        <v>2518</v>
      </c>
      <c r="Q72" s="157" t="s">
        <v>2515</v>
      </c>
    </row>
    <row r="73" spans="1:17" ht="18" x14ac:dyDescent="0.25">
      <c r="A73" s="85" t="str">
        <f>VLOOKUP(E73,'LISTADO ATM'!$A$2:$C$895,3,0)</f>
        <v>DISTRITO NACIONAL</v>
      </c>
      <c r="B73" s="113" t="s">
        <v>2527</v>
      </c>
      <c r="C73" s="105">
        <v>44217.434942129628</v>
      </c>
      <c r="D73" s="104" t="s">
        <v>2189</v>
      </c>
      <c r="E73" s="100">
        <v>438</v>
      </c>
      <c r="F73" s="85" t="str">
        <f>VLOOKUP(E73,VIP!$A$2:$O11501,2,0)</f>
        <v>DRBR438</v>
      </c>
      <c r="G73" s="99" t="str">
        <f>VLOOKUP(E73,'LISTADO ATM'!$A$2:$B$894,2,0)</f>
        <v xml:space="preserve">ATM Autobanco Torre IV </v>
      </c>
      <c r="H73" s="99" t="str">
        <f>VLOOKUP(E73,VIP!$A$2:$O16422,7,FALSE)</f>
        <v>Si</v>
      </c>
      <c r="I73" s="99" t="str">
        <f>VLOOKUP(E73,VIP!$A$2:$O8387,8,FALSE)</f>
        <v>Si</v>
      </c>
      <c r="J73" s="99" t="str">
        <f>VLOOKUP(E73,VIP!$A$2:$O8337,8,FALSE)</f>
        <v>Si</v>
      </c>
      <c r="K73" s="99" t="str">
        <f>VLOOKUP(E73,VIP!$A$2:$O11911,6,0)</f>
        <v>SI</v>
      </c>
      <c r="L73" s="108" t="s">
        <v>2441</v>
      </c>
      <c r="M73" s="157" t="s">
        <v>2514</v>
      </c>
      <c r="N73" s="106" t="s">
        <v>2481</v>
      </c>
      <c r="O73" s="104" t="s">
        <v>2483</v>
      </c>
      <c r="P73" s="108"/>
      <c r="Q73" s="157" t="s">
        <v>2545</v>
      </c>
    </row>
    <row r="74" spans="1:17" ht="18" x14ac:dyDescent="0.25">
      <c r="A74" s="85" t="str">
        <f>VLOOKUP(E74,'LISTADO ATM'!$A$2:$C$895,3,0)</f>
        <v>DISTRITO NACIONAL</v>
      </c>
      <c r="B74" s="113" t="s">
        <v>2528</v>
      </c>
      <c r="C74" s="105">
        <v>44217.437280092592</v>
      </c>
      <c r="D74" s="104" t="s">
        <v>2189</v>
      </c>
      <c r="E74" s="100">
        <v>623</v>
      </c>
      <c r="F74" s="85" t="str">
        <f>VLOOKUP(E74,VIP!$A$2:$O11502,2,0)</f>
        <v>DRBR623</v>
      </c>
      <c r="G74" s="99" t="str">
        <f>VLOOKUP(E74,'LISTADO ATM'!$A$2:$B$894,2,0)</f>
        <v xml:space="preserve">ATM Operaciones Especiales (Manoguayabo) </v>
      </c>
      <c r="H74" s="99" t="str">
        <f>VLOOKUP(E74,VIP!$A$2:$O16423,7,FALSE)</f>
        <v>Si</v>
      </c>
      <c r="I74" s="99" t="str">
        <f>VLOOKUP(E74,VIP!$A$2:$O8388,8,FALSE)</f>
        <v>Si</v>
      </c>
      <c r="J74" s="99" t="str">
        <f>VLOOKUP(E74,VIP!$A$2:$O8338,8,FALSE)</f>
        <v>Si</v>
      </c>
      <c r="K74" s="99" t="str">
        <f>VLOOKUP(E74,VIP!$A$2:$O11912,6,0)</f>
        <v>No</v>
      </c>
      <c r="L74" s="108" t="s">
        <v>2463</v>
      </c>
      <c r="M74" s="157" t="s">
        <v>2514</v>
      </c>
      <c r="N74" s="106" t="s">
        <v>2481</v>
      </c>
      <c r="O74" s="104" t="s">
        <v>2483</v>
      </c>
      <c r="P74" s="108"/>
      <c r="Q74" s="157" t="s">
        <v>2545</v>
      </c>
    </row>
    <row r="75" spans="1:17" ht="18" x14ac:dyDescent="0.25">
      <c r="A75" s="85" t="str">
        <f>VLOOKUP(E75,'LISTADO ATM'!$A$2:$C$895,3,0)</f>
        <v>DISTRITO NACIONAL</v>
      </c>
      <c r="B75" s="113" t="s">
        <v>2529</v>
      </c>
      <c r="C75" s="105">
        <v>44217.438657407409</v>
      </c>
      <c r="D75" s="104" t="s">
        <v>2189</v>
      </c>
      <c r="E75" s="100">
        <v>416</v>
      </c>
      <c r="F75" s="85" t="str">
        <f>VLOOKUP(E75,VIP!$A$2:$O11503,2,0)</f>
        <v>DRBR416</v>
      </c>
      <c r="G75" s="99" t="str">
        <f>VLOOKUP(E75,'LISTADO ATM'!$A$2:$B$894,2,0)</f>
        <v xml:space="preserve">ATM Autobanco San Martín II </v>
      </c>
      <c r="H75" s="99" t="str">
        <f>VLOOKUP(E75,VIP!$A$2:$O16424,7,FALSE)</f>
        <v>Si</v>
      </c>
      <c r="I75" s="99" t="str">
        <f>VLOOKUP(E75,VIP!$A$2:$O8389,8,FALSE)</f>
        <v>Si</v>
      </c>
      <c r="J75" s="99" t="str">
        <f>VLOOKUP(E75,VIP!$A$2:$O8339,8,FALSE)</f>
        <v>Si</v>
      </c>
      <c r="K75" s="99" t="str">
        <f>VLOOKUP(E75,VIP!$A$2:$O11913,6,0)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8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3" t="s">
        <v>2530</v>
      </c>
      <c r="C76" s="105">
        <v>44217.439814814818</v>
      </c>
      <c r="D76" s="104" t="s">
        <v>2189</v>
      </c>
      <c r="E76" s="100">
        <v>192</v>
      </c>
      <c r="F76" s="85" t="str">
        <f>VLOOKUP(E76,VIP!$A$2:$O11504,2,0)</f>
        <v>DRBR192</v>
      </c>
      <c r="G76" s="99" t="str">
        <f>VLOOKUP(E76,'LISTADO ATM'!$A$2:$B$894,2,0)</f>
        <v xml:space="preserve">ATM Autobanco Luperón II </v>
      </c>
      <c r="H76" s="99" t="str">
        <f>VLOOKUP(E76,VIP!$A$2:$O16425,7,FALSE)</f>
        <v>Si</v>
      </c>
      <c r="I76" s="99" t="str">
        <f>VLOOKUP(E76,VIP!$A$2:$O8390,8,FALSE)</f>
        <v>Si</v>
      </c>
      <c r="J76" s="99" t="str">
        <f>VLOOKUP(E76,VIP!$A$2:$O8340,8,FALSE)</f>
        <v>Si</v>
      </c>
      <c r="K76" s="99" t="str">
        <f>VLOOKUP(E76,VIP!$A$2:$O11914,6,0)</f>
        <v>NO</v>
      </c>
      <c r="L76" s="108" t="s">
        <v>2228</v>
      </c>
      <c r="M76" s="107" t="s">
        <v>2473</v>
      </c>
      <c r="N76" s="106" t="s">
        <v>2481</v>
      </c>
      <c r="O76" s="104" t="s">
        <v>2483</v>
      </c>
      <c r="P76" s="108"/>
      <c r="Q76" s="107" t="s">
        <v>2228</v>
      </c>
    </row>
    <row r="77" spans="1:17" ht="18" x14ac:dyDescent="0.25">
      <c r="A77" s="85" t="str">
        <f>VLOOKUP(E77,'LISTADO ATM'!$A$2:$C$895,3,0)</f>
        <v>SUR</v>
      </c>
      <c r="B77" s="113" t="s">
        <v>2531</v>
      </c>
      <c r="C77" s="105">
        <v>44217.483136574076</v>
      </c>
      <c r="D77" s="104" t="s">
        <v>2477</v>
      </c>
      <c r="E77" s="100">
        <v>870</v>
      </c>
      <c r="F77" s="85" t="str">
        <f>VLOOKUP(E77,VIP!$A$2:$O11505,2,0)</f>
        <v>DRBR870</v>
      </c>
      <c r="G77" s="99" t="str">
        <f>VLOOKUP(E77,'LISTADO ATM'!$A$2:$B$894,2,0)</f>
        <v xml:space="preserve">ATM Willbes Dominicana (Barahona) </v>
      </c>
      <c r="H77" s="99" t="str">
        <f>VLOOKUP(E77,VIP!$A$2:$O16426,7,FALSE)</f>
        <v>Si</v>
      </c>
      <c r="I77" s="99" t="str">
        <f>VLOOKUP(E77,VIP!$A$2:$O8391,8,FALSE)</f>
        <v>Si</v>
      </c>
      <c r="J77" s="99" t="str">
        <f>VLOOKUP(E77,VIP!$A$2:$O8341,8,FALSE)</f>
        <v>Si</v>
      </c>
      <c r="K77" s="99" t="str">
        <f>VLOOKUP(E77,VIP!$A$2:$O11915,6,0)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8"/>
      <c r="Q77" s="107" t="s">
        <v>2430</v>
      </c>
    </row>
    <row r="78" spans="1:17" ht="18" x14ac:dyDescent="0.25">
      <c r="A78" s="85" t="str">
        <f>VLOOKUP(E78,'LISTADO ATM'!$A$2:$C$895,3,0)</f>
        <v>DISTRITO NACIONAL</v>
      </c>
      <c r="B78" s="113" t="s">
        <v>2532</v>
      </c>
      <c r="C78" s="105">
        <v>44217.48673611111</v>
      </c>
      <c r="D78" s="104" t="s">
        <v>2477</v>
      </c>
      <c r="E78" s="100">
        <v>407</v>
      </c>
      <c r="F78" s="85" t="str">
        <f>VLOOKUP(E78,VIP!$A$2:$O11506,2,0)</f>
        <v>DRBR407</v>
      </c>
      <c r="G78" s="99" t="str">
        <f>VLOOKUP(E78,'LISTADO ATM'!$A$2:$B$894,2,0)</f>
        <v xml:space="preserve">ATM Multicentro La Sirena Villa Mella </v>
      </c>
      <c r="H78" s="99" t="str">
        <f>VLOOKUP(E78,VIP!$A$2:$O16427,7,FALSE)</f>
        <v>Si</v>
      </c>
      <c r="I78" s="99" t="str">
        <f>VLOOKUP(E78,VIP!$A$2:$O8392,8,FALSE)</f>
        <v>Si</v>
      </c>
      <c r="J78" s="99" t="str">
        <f>VLOOKUP(E78,VIP!$A$2:$O8342,8,FALSE)</f>
        <v>Si</v>
      </c>
      <c r="K78" s="99" t="str">
        <f>VLOOKUP(E78,VIP!$A$2:$O11916,6,0)</f>
        <v>NO</v>
      </c>
      <c r="L78" s="108" t="s">
        <v>2430</v>
      </c>
      <c r="M78" s="157" t="s">
        <v>2514</v>
      </c>
      <c r="N78" s="106" t="s">
        <v>2481</v>
      </c>
      <c r="O78" s="104" t="s">
        <v>2482</v>
      </c>
      <c r="P78" s="108"/>
      <c r="Q78" s="157" t="s">
        <v>2545</v>
      </c>
    </row>
    <row r="79" spans="1:17" ht="18" x14ac:dyDescent="0.25">
      <c r="A79" s="85" t="str">
        <f>VLOOKUP(E79,'LISTADO ATM'!$A$2:$C$895,3,0)</f>
        <v>ESTE</v>
      </c>
      <c r="B79" s="113" t="s">
        <v>2533</v>
      </c>
      <c r="C79" s="105">
        <v>44217.49796296296</v>
      </c>
      <c r="D79" s="104" t="s">
        <v>2477</v>
      </c>
      <c r="E79" s="100">
        <v>211</v>
      </c>
      <c r="F79" s="85" t="str">
        <f>VLOOKUP(E79,VIP!$A$2:$O11507,2,0)</f>
        <v>DRBR211</v>
      </c>
      <c r="G79" s="99" t="str">
        <f>VLOOKUP(E79,'LISTADO ATM'!$A$2:$B$894,2,0)</f>
        <v xml:space="preserve">ATM Oficina La Romana I </v>
      </c>
      <c r="H79" s="99" t="str">
        <f>VLOOKUP(E79,VIP!$A$2:$O16428,7,FALSE)</f>
        <v>Si</v>
      </c>
      <c r="I79" s="99" t="str">
        <f>VLOOKUP(E79,VIP!$A$2:$O8393,8,FALSE)</f>
        <v>Si</v>
      </c>
      <c r="J79" s="99" t="str">
        <f>VLOOKUP(E79,VIP!$A$2:$O8343,8,FALSE)</f>
        <v>Si</v>
      </c>
      <c r="K79" s="99" t="str">
        <f>VLOOKUP(E79,VIP!$A$2:$O11917,6,0)</f>
        <v>NO</v>
      </c>
      <c r="L79" s="108" t="s">
        <v>2430</v>
      </c>
      <c r="M79" s="107" t="s">
        <v>2473</v>
      </c>
      <c r="N79" s="106" t="s">
        <v>2481</v>
      </c>
      <c r="O79" s="104" t="s">
        <v>2482</v>
      </c>
      <c r="P79" s="108"/>
      <c r="Q79" s="107" t="s">
        <v>2430</v>
      </c>
    </row>
    <row r="80" spans="1:17" ht="18" x14ac:dyDescent="0.25">
      <c r="A80" s="85" t="str">
        <f>VLOOKUP(E80,'LISTADO ATM'!$A$2:$C$895,3,0)</f>
        <v>ESTE</v>
      </c>
      <c r="B80" s="113" t="s">
        <v>2534</v>
      </c>
      <c r="C80" s="105">
        <v>44217.499490740738</v>
      </c>
      <c r="D80" s="104" t="s">
        <v>2477</v>
      </c>
      <c r="E80" s="100">
        <v>613</v>
      </c>
      <c r="F80" s="85" t="str">
        <f>VLOOKUP(E80,VIP!$A$2:$O11508,2,0)</f>
        <v>DRBR145</v>
      </c>
      <c r="G80" s="99" t="str">
        <f>VLOOKUP(E80,'LISTADO ATM'!$A$2:$B$894,2,0)</f>
        <v xml:space="preserve">ATM Almacenes Zaglul (La Altagracia) </v>
      </c>
      <c r="H80" s="99" t="str">
        <f>VLOOKUP(E80,VIP!$A$2:$O16429,7,FALSE)</f>
        <v>Si</v>
      </c>
      <c r="I80" s="99" t="str">
        <f>VLOOKUP(E80,VIP!$A$2:$O8394,8,FALSE)</f>
        <v>Si</v>
      </c>
      <c r="J80" s="99" t="str">
        <f>VLOOKUP(E80,VIP!$A$2:$O8344,8,FALSE)</f>
        <v>Si</v>
      </c>
      <c r="K80" s="99" t="str">
        <f>VLOOKUP(E80,VIP!$A$2:$O11918,6,0)</f>
        <v>NO</v>
      </c>
      <c r="L80" s="108" t="s">
        <v>2430</v>
      </c>
      <c r="M80" s="107" t="s">
        <v>2473</v>
      </c>
      <c r="N80" s="106" t="s">
        <v>2481</v>
      </c>
      <c r="O80" s="104" t="s">
        <v>2482</v>
      </c>
      <c r="P80" s="108"/>
      <c r="Q80" s="107" t="s">
        <v>2430</v>
      </c>
    </row>
    <row r="81" spans="1:17" ht="18" x14ac:dyDescent="0.25">
      <c r="A81" s="85" t="str">
        <f>VLOOKUP(E81,'LISTADO ATM'!$A$2:$C$895,3,0)</f>
        <v>ESTE</v>
      </c>
      <c r="B81" s="113" t="s">
        <v>2535</v>
      </c>
      <c r="C81" s="105">
        <v>44217.50104166667</v>
      </c>
      <c r="D81" s="104" t="s">
        <v>2477</v>
      </c>
      <c r="E81" s="100">
        <v>631</v>
      </c>
      <c r="F81" s="85" t="str">
        <f>VLOOKUP(E81,VIP!$A$2:$O11509,2,0)</f>
        <v>DRBR417</v>
      </c>
      <c r="G81" s="99" t="str">
        <f>VLOOKUP(E81,'LISTADO ATM'!$A$2:$B$894,2,0)</f>
        <v xml:space="preserve">ATM ASOCODEQUI (San Pedro) </v>
      </c>
      <c r="H81" s="99" t="str">
        <f>VLOOKUP(E81,VIP!$A$2:$O16430,7,FALSE)</f>
        <v>Si</v>
      </c>
      <c r="I81" s="99" t="str">
        <f>VLOOKUP(E81,VIP!$A$2:$O8395,8,FALSE)</f>
        <v>Si</v>
      </c>
      <c r="J81" s="99" t="str">
        <f>VLOOKUP(E81,VIP!$A$2:$O8345,8,FALSE)</f>
        <v>Si</v>
      </c>
      <c r="K81" s="99" t="str">
        <f>VLOOKUP(E81,VIP!$A$2:$O11919,6,0)</f>
        <v>NO</v>
      </c>
      <c r="L81" s="108" t="s">
        <v>2430</v>
      </c>
      <c r="M81" s="107" t="s">
        <v>2473</v>
      </c>
      <c r="N81" s="106" t="s">
        <v>2481</v>
      </c>
      <c r="O81" s="104" t="s">
        <v>2482</v>
      </c>
      <c r="P81" s="108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3" t="s">
        <v>2536</v>
      </c>
      <c r="C82" s="105">
        <v>44217.503275462965</v>
      </c>
      <c r="D82" s="104" t="s">
        <v>2477</v>
      </c>
      <c r="E82" s="100">
        <v>719</v>
      </c>
      <c r="F82" s="85" t="str">
        <f>VLOOKUP(E82,VIP!$A$2:$O11510,2,0)</f>
        <v>DRBR419</v>
      </c>
      <c r="G82" s="99" t="str">
        <f>VLOOKUP(E82,'LISTADO ATM'!$A$2:$B$894,2,0)</f>
        <v xml:space="preserve">ATM Ayuntamiento Municipal San Luís </v>
      </c>
      <c r="H82" s="99" t="str">
        <f>VLOOKUP(E82,VIP!$A$2:$O16431,7,FALSE)</f>
        <v>Si</v>
      </c>
      <c r="I82" s="99" t="str">
        <f>VLOOKUP(E82,VIP!$A$2:$O8396,8,FALSE)</f>
        <v>Si</v>
      </c>
      <c r="J82" s="99" t="str">
        <f>VLOOKUP(E82,VIP!$A$2:$O8346,8,FALSE)</f>
        <v>Si</v>
      </c>
      <c r="K82" s="99" t="str">
        <f>VLOOKUP(E82,VIP!$A$2:$O11920,6,0)</f>
        <v>NO</v>
      </c>
      <c r="L82" s="108" t="s">
        <v>2466</v>
      </c>
      <c r="M82" s="107" t="s">
        <v>2473</v>
      </c>
      <c r="N82" s="106" t="s">
        <v>2481</v>
      </c>
      <c r="O82" s="104" t="s">
        <v>2482</v>
      </c>
      <c r="P82" s="108"/>
      <c r="Q82" s="107" t="s">
        <v>2466</v>
      </c>
    </row>
    <row r="83" spans="1:17" ht="18" x14ac:dyDescent="0.25">
      <c r="A83" s="85" t="str">
        <f>VLOOKUP(E83,'LISTADO ATM'!$A$2:$C$895,3,0)</f>
        <v>DISTRITO NACIONAL</v>
      </c>
      <c r="B83" s="113" t="s">
        <v>2537</v>
      </c>
      <c r="C83" s="105">
        <v>44217.504166666666</v>
      </c>
      <c r="D83" s="104" t="s">
        <v>2477</v>
      </c>
      <c r="E83" s="100">
        <v>938</v>
      </c>
      <c r="F83" s="85" t="str">
        <f>VLOOKUP(E83,VIP!$A$2:$O11511,2,0)</f>
        <v>DRBR938</v>
      </c>
      <c r="G83" s="99" t="str">
        <f>VLOOKUP(E83,'LISTADO ATM'!$A$2:$B$894,2,0)</f>
        <v xml:space="preserve">ATM Autobanco Oficina Filadelfia Plaza </v>
      </c>
      <c r="H83" s="99" t="str">
        <f>VLOOKUP(E83,VIP!$A$2:$O16432,7,FALSE)</f>
        <v>Si</v>
      </c>
      <c r="I83" s="99" t="str">
        <f>VLOOKUP(E83,VIP!$A$2:$O8397,8,FALSE)</f>
        <v>Si</v>
      </c>
      <c r="J83" s="99" t="str">
        <f>VLOOKUP(E83,VIP!$A$2:$O8347,8,FALSE)</f>
        <v>Si</v>
      </c>
      <c r="K83" s="99" t="str">
        <f>VLOOKUP(E83,VIP!$A$2:$O11921,6,0)</f>
        <v>NO</v>
      </c>
      <c r="L83" s="108" t="s">
        <v>2466</v>
      </c>
      <c r="M83" s="107" t="s">
        <v>2473</v>
      </c>
      <c r="N83" s="106" t="s">
        <v>2481</v>
      </c>
      <c r="O83" s="104" t="s">
        <v>2482</v>
      </c>
      <c r="P83" s="108"/>
      <c r="Q83" s="107" t="s">
        <v>2466</v>
      </c>
    </row>
    <row r="84" spans="1:17" ht="18" x14ac:dyDescent="0.25">
      <c r="A84" s="85" t="str">
        <f>VLOOKUP(E84,'LISTADO ATM'!$A$2:$C$895,3,0)</f>
        <v>SUR</v>
      </c>
      <c r="B84" s="113" t="s">
        <v>2538</v>
      </c>
      <c r="C84" s="105">
        <v>44217.509513888886</v>
      </c>
      <c r="D84" s="104" t="s">
        <v>2189</v>
      </c>
      <c r="E84" s="100">
        <v>45</v>
      </c>
      <c r="F84" s="85" t="str">
        <f>VLOOKUP(E84,VIP!$A$2:$O11512,2,0)</f>
        <v>DRBR045</v>
      </c>
      <c r="G84" s="99" t="str">
        <f>VLOOKUP(E84,'LISTADO ATM'!$A$2:$B$894,2,0)</f>
        <v xml:space="preserve">ATM Oficina Tamayo </v>
      </c>
      <c r="H84" s="99" t="str">
        <f>VLOOKUP(E84,VIP!$A$2:$O16433,7,FALSE)</f>
        <v>Si</v>
      </c>
      <c r="I84" s="99" t="str">
        <f>VLOOKUP(E84,VIP!$A$2:$O8398,8,FALSE)</f>
        <v>Si</v>
      </c>
      <c r="J84" s="99" t="str">
        <f>VLOOKUP(E84,VIP!$A$2:$O8348,8,FALSE)</f>
        <v>Si</v>
      </c>
      <c r="K84" s="99" t="str">
        <f>VLOOKUP(E84,VIP!$A$2:$O11922,6,0)</f>
        <v>SI</v>
      </c>
      <c r="L84" s="108" t="s">
        <v>2435</v>
      </c>
      <c r="M84" s="107" t="s">
        <v>2473</v>
      </c>
      <c r="N84" s="106" t="s">
        <v>2481</v>
      </c>
      <c r="O84" s="104" t="s">
        <v>2483</v>
      </c>
      <c r="P84" s="108"/>
      <c r="Q84" s="107" t="s">
        <v>2435</v>
      </c>
    </row>
    <row r="85" spans="1:17" ht="18" x14ac:dyDescent="0.25">
      <c r="A85" s="85" t="str">
        <f>VLOOKUP(E85,'LISTADO ATM'!$A$2:$C$895,3,0)</f>
        <v>NORTE</v>
      </c>
      <c r="B85" s="113" t="s">
        <v>2539</v>
      </c>
      <c r="C85" s="105">
        <v>44217.51121527778</v>
      </c>
      <c r="D85" s="104" t="s">
        <v>2494</v>
      </c>
      <c r="E85" s="100">
        <v>638</v>
      </c>
      <c r="F85" s="85" t="str">
        <f>VLOOKUP(E85,VIP!$A$2:$O11513,2,0)</f>
        <v>DRBR638</v>
      </c>
      <c r="G85" s="99" t="str">
        <f>VLOOKUP(E85,'LISTADO ATM'!$A$2:$B$894,2,0)</f>
        <v xml:space="preserve">ATM S/M Yoma </v>
      </c>
      <c r="H85" s="99" t="str">
        <f>VLOOKUP(E85,VIP!$A$2:$O16434,7,FALSE)</f>
        <v>Si</v>
      </c>
      <c r="I85" s="99" t="str">
        <f>VLOOKUP(E85,VIP!$A$2:$O8399,8,FALSE)</f>
        <v>Si</v>
      </c>
      <c r="J85" s="99" t="str">
        <f>VLOOKUP(E85,VIP!$A$2:$O8349,8,FALSE)</f>
        <v>Si</v>
      </c>
      <c r="K85" s="99" t="str">
        <f>VLOOKUP(E85,VIP!$A$2:$O11923,6,0)</f>
        <v>NO</v>
      </c>
      <c r="L85" s="108" t="s">
        <v>2516</v>
      </c>
      <c r="M85" s="157" t="s">
        <v>2514</v>
      </c>
      <c r="N85" s="157" t="s">
        <v>2517</v>
      </c>
      <c r="O85" s="104" t="s">
        <v>2544</v>
      </c>
      <c r="P85" s="108" t="s">
        <v>2518</v>
      </c>
      <c r="Q85" s="157" t="s">
        <v>2515</v>
      </c>
    </row>
    <row r="86" spans="1:17" ht="18" x14ac:dyDescent="0.25">
      <c r="A86" s="85" t="str">
        <f>VLOOKUP(E86,'LISTADO ATM'!$A$2:$C$895,3,0)</f>
        <v>NORTE</v>
      </c>
      <c r="B86" s="113" t="s">
        <v>2540</v>
      </c>
      <c r="C86" s="105">
        <v>44217.512812499997</v>
      </c>
      <c r="D86" s="104" t="s">
        <v>2494</v>
      </c>
      <c r="E86" s="100">
        <v>888</v>
      </c>
      <c r="F86" s="85" t="str">
        <f>VLOOKUP(E86,VIP!$A$2:$O11514,2,0)</f>
        <v>DRBR888</v>
      </c>
      <c r="G86" s="99" t="str">
        <f>VLOOKUP(E86,'LISTADO ATM'!$A$2:$B$894,2,0)</f>
        <v>ATM Oficina galeria 56 II (SFM)</v>
      </c>
      <c r="H86" s="99" t="str">
        <f>VLOOKUP(E86,VIP!$A$2:$O16435,7,FALSE)</f>
        <v>Si</v>
      </c>
      <c r="I86" s="99" t="str">
        <f>VLOOKUP(E86,VIP!$A$2:$O8400,8,FALSE)</f>
        <v>Si</v>
      </c>
      <c r="J86" s="99" t="str">
        <f>VLOOKUP(E86,VIP!$A$2:$O8350,8,FALSE)</f>
        <v>Si</v>
      </c>
      <c r="K86" s="99" t="str">
        <f>VLOOKUP(E86,VIP!$A$2:$O11924,6,0)</f>
        <v>SI</v>
      </c>
      <c r="L86" s="108" t="s">
        <v>2516</v>
      </c>
      <c r="M86" s="157" t="s">
        <v>2514</v>
      </c>
      <c r="N86" s="157" t="s">
        <v>2517</v>
      </c>
      <c r="O86" s="104" t="s">
        <v>2544</v>
      </c>
      <c r="P86" s="108" t="s">
        <v>2518</v>
      </c>
      <c r="Q86" s="157" t="s">
        <v>2515</v>
      </c>
    </row>
    <row r="87" spans="1:17" ht="18" x14ac:dyDescent="0.25">
      <c r="A87" s="85" t="str">
        <f>VLOOKUP(E87,'LISTADO ATM'!$A$2:$C$895,3,0)</f>
        <v>NORTE</v>
      </c>
      <c r="B87" s="113" t="s">
        <v>2541</v>
      </c>
      <c r="C87" s="105">
        <v>44217.513611111113</v>
      </c>
      <c r="D87" s="104" t="s">
        <v>2494</v>
      </c>
      <c r="E87" s="100">
        <v>604</v>
      </c>
      <c r="F87" s="85" t="str">
        <f>VLOOKUP(E87,VIP!$A$2:$O11515,2,0)</f>
        <v>DRBR401</v>
      </c>
      <c r="G87" s="99" t="str">
        <f>VLOOKUP(E87,'LISTADO ATM'!$A$2:$B$894,2,0)</f>
        <v xml:space="preserve">ATM Oficina Estancia Nueva (Moca) </v>
      </c>
      <c r="H87" s="99" t="str">
        <f>VLOOKUP(E87,VIP!$A$2:$O16436,7,FALSE)</f>
        <v>Si</v>
      </c>
      <c r="I87" s="99" t="str">
        <f>VLOOKUP(E87,VIP!$A$2:$O8401,8,FALSE)</f>
        <v>Si</v>
      </c>
      <c r="J87" s="99" t="str">
        <f>VLOOKUP(E87,VIP!$A$2:$O8351,8,FALSE)</f>
        <v>Si</v>
      </c>
      <c r="K87" s="99" t="str">
        <f>VLOOKUP(E87,VIP!$A$2:$O11925,6,0)</f>
        <v>NO</v>
      </c>
      <c r="L87" s="108" t="s">
        <v>2435</v>
      </c>
      <c r="M87" s="157" t="s">
        <v>2514</v>
      </c>
      <c r="N87" s="157" t="s">
        <v>2517</v>
      </c>
      <c r="O87" s="104" t="s">
        <v>2544</v>
      </c>
      <c r="P87" s="108" t="s">
        <v>2518</v>
      </c>
      <c r="Q87" s="157" t="s">
        <v>2515</v>
      </c>
    </row>
    <row r="88" spans="1:17" ht="18" x14ac:dyDescent="0.25">
      <c r="A88" s="85" t="str">
        <f>VLOOKUP(E88,'LISTADO ATM'!$A$2:$C$895,3,0)</f>
        <v>DISTRITO NACIONAL</v>
      </c>
      <c r="B88" s="113" t="s">
        <v>2542</v>
      </c>
      <c r="C88" s="105">
        <v>44217.515208333331</v>
      </c>
      <c r="D88" s="104" t="s">
        <v>2494</v>
      </c>
      <c r="E88" s="100">
        <v>640</v>
      </c>
      <c r="F88" s="85" t="str">
        <f>VLOOKUP(E88,VIP!$A$2:$O11516,2,0)</f>
        <v>DRBR640</v>
      </c>
      <c r="G88" s="99" t="str">
        <f>VLOOKUP(E88,'LISTADO ATM'!$A$2:$B$894,2,0)</f>
        <v xml:space="preserve">ATM Ministerio Obras Públicas </v>
      </c>
      <c r="H88" s="99" t="str">
        <f>VLOOKUP(E88,VIP!$A$2:$O16437,7,FALSE)</f>
        <v>Si</v>
      </c>
      <c r="I88" s="99" t="str">
        <f>VLOOKUP(E88,VIP!$A$2:$O8402,8,FALSE)</f>
        <v>Si</v>
      </c>
      <c r="J88" s="99" t="str">
        <f>VLOOKUP(E88,VIP!$A$2:$O8352,8,FALSE)</f>
        <v>Si</v>
      </c>
      <c r="K88" s="99" t="str">
        <f>VLOOKUP(E88,VIP!$A$2:$O11926,6,0)</f>
        <v>NO</v>
      </c>
      <c r="L88" s="108" t="s">
        <v>2435</v>
      </c>
      <c r="M88" s="157" t="s">
        <v>2514</v>
      </c>
      <c r="N88" s="157" t="s">
        <v>2517</v>
      </c>
      <c r="O88" s="104" t="s">
        <v>2544</v>
      </c>
      <c r="P88" s="108" t="s">
        <v>2518</v>
      </c>
      <c r="Q88" s="157" t="s">
        <v>2515</v>
      </c>
    </row>
    <row r="89" spans="1:17" ht="18" x14ac:dyDescent="0.25">
      <c r="A89" s="85" t="str">
        <f>VLOOKUP(E89,'LISTADO ATM'!$A$2:$C$895,3,0)</f>
        <v>DISTRITO NACIONAL</v>
      </c>
      <c r="B89" s="113" t="s">
        <v>2543</v>
      </c>
      <c r="C89" s="105">
        <v>44217.516273148147</v>
      </c>
      <c r="D89" s="104" t="s">
        <v>2494</v>
      </c>
      <c r="E89" s="100">
        <v>685</v>
      </c>
      <c r="F89" s="85" t="str">
        <f>VLOOKUP(E89,VIP!$A$2:$O11517,2,0)</f>
        <v>DRBR685</v>
      </c>
      <c r="G89" s="99" t="str">
        <f>VLOOKUP(E89,'LISTADO ATM'!$A$2:$B$894,2,0)</f>
        <v>ATM Autoservicio UASD</v>
      </c>
      <c r="H89" s="99" t="str">
        <f>VLOOKUP(E89,VIP!$A$2:$O16438,7,FALSE)</f>
        <v>NO</v>
      </c>
      <c r="I89" s="99" t="str">
        <f>VLOOKUP(E89,VIP!$A$2:$O8403,8,FALSE)</f>
        <v>SI</v>
      </c>
      <c r="J89" s="99" t="str">
        <f>VLOOKUP(E89,VIP!$A$2:$O8353,8,FALSE)</f>
        <v>SI</v>
      </c>
      <c r="K89" s="99" t="str">
        <f>VLOOKUP(E89,VIP!$A$2:$O11927,6,0)</f>
        <v>NO</v>
      </c>
      <c r="L89" s="108" t="s">
        <v>2435</v>
      </c>
      <c r="M89" s="157" t="s">
        <v>2514</v>
      </c>
      <c r="N89" s="157" t="s">
        <v>2517</v>
      </c>
      <c r="O89" s="104" t="s">
        <v>2544</v>
      </c>
      <c r="P89" s="108" t="s">
        <v>2518</v>
      </c>
      <c r="Q89" s="157" t="s">
        <v>2515</v>
      </c>
    </row>
    <row r="90" spans="1:17" ht="18" x14ac:dyDescent="0.25">
      <c r="A90" s="85" t="str">
        <f>VLOOKUP(E90,'LISTADO ATM'!$A$2:$C$895,3,0)</f>
        <v>DISTRITO NACIONAL</v>
      </c>
      <c r="B90" s="113" t="s">
        <v>2547</v>
      </c>
      <c r="C90" s="105">
        <v>44217.603333333333</v>
      </c>
      <c r="D90" s="104" t="s">
        <v>2494</v>
      </c>
      <c r="E90" s="100">
        <v>721</v>
      </c>
      <c r="F90" s="85" t="str">
        <f>VLOOKUP(E90,VIP!$A$2:$O11518,2,0)</f>
        <v>DRBR23A</v>
      </c>
      <c r="G90" s="99" t="str">
        <f>VLOOKUP(E90,'LISTADO ATM'!$A$2:$B$894,2,0)</f>
        <v xml:space="preserve">ATM Oficina Charles de Gaulle II </v>
      </c>
      <c r="H90" s="99" t="str">
        <f>VLOOKUP(E90,VIP!$A$2:$O16439,7,FALSE)</f>
        <v>Si</v>
      </c>
      <c r="I90" s="99" t="str">
        <f>VLOOKUP(E90,VIP!$A$2:$O8404,8,FALSE)</f>
        <v>Si</v>
      </c>
      <c r="J90" s="99" t="str">
        <f>VLOOKUP(E90,VIP!$A$2:$O8354,8,FALSE)</f>
        <v>Si</v>
      </c>
      <c r="K90" s="99" t="str">
        <f>VLOOKUP(E90,VIP!$A$2:$O11928,6,0)</f>
        <v>NO</v>
      </c>
      <c r="L90" s="108" t="s">
        <v>2430</v>
      </c>
      <c r="M90" s="107" t="s">
        <v>2473</v>
      </c>
      <c r="N90" s="106" t="s">
        <v>2481</v>
      </c>
      <c r="O90" s="104" t="s">
        <v>2495</v>
      </c>
      <c r="P90" s="108"/>
      <c r="Q90" s="107" t="s">
        <v>2430</v>
      </c>
    </row>
    <row r="91" spans="1:17" ht="18" x14ac:dyDescent="0.25">
      <c r="A91" s="85" t="str">
        <f>VLOOKUP(E91,'LISTADO ATM'!$A$2:$C$895,3,0)</f>
        <v>DISTRITO NACIONAL</v>
      </c>
      <c r="B91" s="113" t="s">
        <v>2548</v>
      </c>
      <c r="C91" s="105">
        <v>44217.605532407404</v>
      </c>
      <c r="D91" s="104" t="s">
        <v>2189</v>
      </c>
      <c r="E91" s="100">
        <v>889</v>
      </c>
      <c r="F91" s="85" t="str">
        <f>VLOOKUP(E91,VIP!$A$2:$O11519,2,0)</f>
        <v>DRBR889</v>
      </c>
      <c r="G91" s="99" t="str">
        <f>VLOOKUP(E91,'LISTADO ATM'!$A$2:$B$894,2,0)</f>
        <v>ATM Oficina Plaza Lama Máximo Gómez II</v>
      </c>
      <c r="H91" s="99" t="str">
        <f>VLOOKUP(E91,VIP!$A$2:$O16440,7,FALSE)</f>
        <v>Si</v>
      </c>
      <c r="I91" s="99" t="str">
        <f>VLOOKUP(E91,VIP!$A$2:$O8405,8,FALSE)</f>
        <v>Si</v>
      </c>
      <c r="J91" s="99" t="str">
        <f>VLOOKUP(E91,VIP!$A$2:$O8355,8,FALSE)</f>
        <v>Si</v>
      </c>
      <c r="K91" s="99" t="str">
        <f>VLOOKUP(E91,VIP!$A$2:$O11929,6,0)</f>
        <v>NO</v>
      </c>
      <c r="L91" s="108" t="s">
        <v>2463</v>
      </c>
      <c r="M91" s="107" t="s">
        <v>2473</v>
      </c>
      <c r="N91" s="106" t="s">
        <v>2481</v>
      </c>
      <c r="O91" s="104" t="s">
        <v>2483</v>
      </c>
      <c r="P91" s="108"/>
      <c r="Q91" s="107" t="s">
        <v>2463</v>
      </c>
    </row>
    <row r="92" spans="1:17" ht="18" x14ac:dyDescent="0.25">
      <c r="A92" s="85" t="str">
        <f>VLOOKUP(E92,'LISTADO ATM'!$A$2:$C$895,3,0)</f>
        <v>SUR</v>
      </c>
      <c r="B92" s="113" t="s">
        <v>2549</v>
      </c>
      <c r="C92" s="105">
        <v>44217.607361111113</v>
      </c>
      <c r="D92" s="104" t="s">
        <v>2189</v>
      </c>
      <c r="E92" s="100">
        <v>101</v>
      </c>
      <c r="F92" s="85" t="str">
        <f>VLOOKUP(E92,VIP!$A$2:$O11520,2,0)</f>
        <v>DRBR101</v>
      </c>
      <c r="G92" s="99" t="str">
        <f>VLOOKUP(E92,'LISTADO ATM'!$A$2:$B$894,2,0)</f>
        <v xml:space="preserve">ATM Oficina San Juan de la Maguana I </v>
      </c>
      <c r="H92" s="99" t="str">
        <f>VLOOKUP(E92,VIP!$A$2:$O16441,7,FALSE)</f>
        <v>Si</v>
      </c>
      <c r="I92" s="99" t="str">
        <f>VLOOKUP(E92,VIP!$A$2:$O8406,8,FALSE)</f>
        <v>Si</v>
      </c>
      <c r="J92" s="99" t="str">
        <f>VLOOKUP(E92,VIP!$A$2:$O8356,8,FALSE)</f>
        <v>Si</v>
      </c>
      <c r="K92" s="99" t="str">
        <f>VLOOKUP(E92,VIP!$A$2:$O11930,6,0)</f>
        <v>SI</v>
      </c>
      <c r="L92" s="108" t="s">
        <v>2463</v>
      </c>
      <c r="M92" s="107" t="s">
        <v>2473</v>
      </c>
      <c r="N92" s="106" t="s">
        <v>2481</v>
      </c>
      <c r="O92" s="104" t="s">
        <v>2483</v>
      </c>
      <c r="P92" s="108"/>
      <c r="Q92" s="107" t="s">
        <v>2463</v>
      </c>
    </row>
    <row r="93" spans="1:17" ht="18" x14ac:dyDescent="0.25">
      <c r="A93" s="85" t="str">
        <f>VLOOKUP(E93,'LISTADO ATM'!$A$2:$C$895,3,0)</f>
        <v>DISTRITO NACIONAL</v>
      </c>
      <c r="B93" s="113" t="s">
        <v>2550</v>
      </c>
      <c r="C93" s="105">
        <v>44217.609212962961</v>
      </c>
      <c r="D93" s="104" t="s">
        <v>2494</v>
      </c>
      <c r="E93" s="100">
        <v>231</v>
      </c>
      <c r="F93" s="85" t="str">
        <f>VLOOKUP(E93,VIP!$A$2:$O11521,2,0)</f>
        <v>DRBR231</v>
      </c>
      <c r="G93" s="99" t="str">
        <f>VLOOKUP(E93,'LISTADO ATM'!$A$2:$B$894,2,0)</f>
        <v xml:space="preserve">ATM Oficina Zona Oriental </v>
      </c>
      <c r="H93" s="99" t="str">
        <f>VLOOKUP(E93,VIP!$A$2:$O16442,7,FALSE)</f>
        <v>Si</v>
      </c>
      <c r="I93" s="99" t="str">
        <f>VLOOKUP(E93,VIP!$A$2:$O8407,8,FALSE)</f>
        <v>Si</v>
      </c>
      <c r="J93" s="99" t="str">
        <f>VLOOKUP(E93,VIP!$A$2:$O8357,8,FALSE)</f>
        <v>Si</v>
      </c>
      <c r="K93" s="99" t="str">
        <f>VLOOKUP(E93,VIP!$A$2:$O11931,6,0)</f>
        <v>SI</v>
      </c>
      <c r="L93" s="108" t="s">
        <v>2466</v>
      </c>
      <c r="M93" s="107" t="s">
        <v>2473</v>
      </c>
      <c r="N93" s="106" t="s">
        <v>2481</v>
      </c>
      <c r="O93" s="104" t="s">
        <v>2570</v>
      </c>
      <c r="P93" s="108"/>
      <c r="Q93" s="107" t="s">
        <v>2466</v>
      </c>
    </row>
    <row r="94" spans="1:17" ht="18" x14ac:dyDescent="0.25">
      <c r="A94" s="85" t="str">
        <f>VLOOKUP(E94,'LISTADO ATM'!$A$2:$C$895,3,0)</f>
        <v>NORTE</v>
      </c>
      <c r="B94" s="113" t="s">
        <v>2551</v>
      </c>
      <c r="C94" s="105">
        <v>44217.609768518516</v>
      </c>
      <c r="D94" s="104" t="s">
        <v>2189</v>
      </c>
      <c r="E94" s="100">
        <v>142</v>
      </c>
      <c r="F94" s="85" t="str">
        <f>VLOOKUP(E94,VIP!$A$2:$O11522,2,0)</f>
        <v>DRBR142</v>
      </c>
      <c r="G94" s="99" t="str">
        <f>VLOOKUP(E94,'LISTADO ATM'!$A$2:$B$894,2,0)</f>
        <v xml:space="preserve">ATM Centro de Caja Galerías Bonao </v>
      </c>
      <c r="H94" s="99" t="str">
        <f>VLOOKUP(E94,VIP!$A$2:$O16443,7,FALSE)</f>
        <v>Si</v>
      </c>
      <c r="I94" s="99" t="str">
        <f>VLOOKUP(E94,VIP!$A$2:$O8408,8,FALSE)</f>
        <v>Si</v>
      </c>
      <c r="J94" s="99" t="str">
        <f>VLOOKUP(E94,VIP!$A$2:$O8358,8,FALSE)</f>
        <v>Si</v>
      </c>
      <c r="K94" s="99" t="str">
        <f>VLOOKUP(E94,VIP!$A$2:$O11932,6,0)</f>
        <v>SI</v>
      </c>
      <c r="L94" s="108" t="s">
        <v>2463</v>
      </c>
      <c r="M94" s="107" t="s">
        <v>2473</v>
      </c>
      <c r="N94" s="106" t="s">
        <v>2481</v>
      </c>
      <c r="O94" s="104" t="s">
        <v>2483</v>
      </c>
      <c r="P94" s="108"/>
      <c r="Q94" s="107" t="s">
        <v>2463</v>
      </c>
    </row>
    <row r="95" spans="1:17" ht="18" x14ac:dyDescent="0.25">
      <c r="A95" s="85" t="str">
        <f>VLOOKUP(E95,'LISTADO ATM'!$A$2:$C$895,3,0)</f>
        <v>SUR</v>
      </c>
      <c r="B95" s="113" t="s">
        <v>2552</v>
      </c>
      <c r="C95" s="105">
        <v>44217.612858796296</v>
      </c>
      <c r="D95" s="104" t="s">
        <v>2477</v>
      </c>
      <c r="E95" s="100">
        <v>252</v>
      </c>
      <c r="F95" s="85" t="str">
        <f>VLOOKUP(E95,VIP!$A$2:$O11523,2,0)</f>
        <v>DRBR252</v>
      </c>
      <c r="G95" s="99" t="str">
        <f>VLOOKUP(E95,'LISTADO ATM'!$A$2:$B$894,2,0)</f>
        <v xml:space="preserve">ATM Banco Agrícola (Barahona) </v>
      </c>
      <c r="H95" s="99" t="str">
        <f>VLOOKUP(E95,VIP!$A$2:$O16444,7,FALSE)</f>
        <v>Si</v>
      </c>
      <c r="I95" s="99" t="str">
        <f>VLOOKUP(E95,VIP!$A$2:$O8409,8,FALSE)</f>
        <v>Si</v>
      </c>
      <c r="J95" s="99" t="str">
        <f>VLOOKUP(E95,VIP!$A$2:$O8359,8,FALSE)</f>
        <v>Si</v>
      </c>
      <c r="K95" s="99" t="str">
        <f>VLOOKUP(E95,VIP!$A$2:$O11933,6,0)</f>
        <v>NO</v>
      </c>
      <c r="L95" s="108" t="s">
        <v>2466</v>
      </c>
      <c r="M95" s="107" t="s">
        <v>2473</v>
      </c>
      <c r="N95" s="106" t="s">
        <v>2481</v>
      </c>
      <c r="O95" s="104" t="s">
        <v>2482</v>
      </c>
      <c r="P95" s="108"/>
      <c r="Q95" s="107" t="s">
        <v>2466</v>
      </c>
    </row>
    <row r="96" spans="1:17" ht="18" x14ac:dyDescent="0.25">
      <c r="A96" s="85" t="str">
        <f>VLOOKUP(E96,'LISTADO ATM'!$A$2:$C$895,3,0)</f>
        <v>DISTRITO NACIONAL</v>
      </c>
      <c r="B96" s="113" t="s">
        <v>2553</v>
      </c>
      <c r="C96" s="105">
        <v>44217.624814814815</v>
      </c>
      <c r="D96" s="104" t="s">
        <v>2189</v>
      </c>
      <c r="E96" s="100">
        <v>300</v>
      </c>
      <c r="F96" s="85" t="str">
        <f>VLOOKUP(E96,VIP!$A$2:$O11524,2,0)</f>
        <v>DRBR300</v>
      </c>
      <c r="G96" s="99" t="str">
        <f>VLOOKUP(E96,'LISTADO ATM'!$A$2:$B$894,2,0)</f>
        <v xml:space="preserve">ATM S/M Aprezio Los Guaricanos </v>
      </c>
      <c r="H96" s="99" t="str">
        <f>VLOOKUP(E96,VIP!$A$2:$O16445,7,FALSE)</f>
        <v>Si</v>
      </c>
      <c r="I96" s="99" t="str">
        <f>VLOOKUP(E96,VIP!$A$2:$O8410,8,FALSE)</f>
        <v>Si</v>
      </c>
      <c r="J96" s="99" t="str">
        <f>VLOOKUP(E96,VIP!$A$2:$O8360,8,FALSE)</f>
        <v>Si</v>
      </c>
      <c r="K96" s="99" t="str">
        <f>VLOOKUP(E96,VIP!$A$2:$O11934,6,0)</f>
        <v>NO</v>
      </c>
      <c r="L96" s="108" t="s">
        <v>2463</v>
      </c>
      <c r="M96" s="107" t="s">
        <v>2473</v>
      </c>
      <c r="N96" s="106" t="s">
        <v>2481</v>
      </c>
      <c r="O96" s="104" t="s">
        <v>2483</v>
      </c>
      <c r="P96" s="108"/>
      <c r="Q96" s="107" t="s">
        <v>2463</v>
      </c>
    </row>
    <row r="97" spans="1:17" ht="18" x14ac:dyDescent="0.25">
      <c r="A97" s="85" t="str">
        <f>VLOOKUP(E97,'LISTADO ATM'!$A$2:$C$895,3,0)</f>
        <v>NORTE</v>
      </c>
      <c r="B97" s="113" t="s">
        <v>2554</v>
      </c>
      <c r="C97" s="105">
        <v>44217.625451388885</v>
      </c>
      <c r="D97" s="104" t="s">
        <v>2190</v>
      </c>
      <c r="E97" s="100">
        <v>53</v>
      </c>
      <c r="F97" s="85" t="str">
        <f>VLOOKUP(E97,VIP!$A$2:$O11525,2,0)</f>
        <v>DRBR053</v>
      </c>
      <c r="G97" s="99" t="str">
        <f>VLOOKUP(E97,'LISTADO ATM'!$A$2:$B$894,2,0)</f>
        <v xml:space="preserve">ATM Oficina Constanza </v>
      </c>
      <c r="H97" s="99" t="str">
        <f>VLOOKUP(E97,VIP!$A$2:$O16446,7,FALSE)</f>
        <v>Si</v>
      </c>
      <c r="I97" s="99" t="str">
        <f>VLOOKUP(E97,VIP!$A$2:$O8411,8,FALSE)</f>
        <v>Si</v>
      </c>
      <c r="J97" s="99" t="str">
        <f>VLOOKUP(E97,VIP!$A$2:$O8361,8,FALSE)</f>
        <v>Si</v>
      </c>
      <c r="K97" s="99" t="str">
        <f>VLOOKUP(E97,VIP!$A$2:$O11935,6,0)</f>
        <v>NO</v>
      </c>
      <c r="L97" s="108" t="s">
        <v>2463</v>
      </c>
      <c r="M97" s="107" t="s">
        <v>2473</v>
      </c>
      <c r="N97" s="106" t="s">
        <v>2481</v>
      </c>
      <c r="O97" s="104" t="s">
        <v>2490</v>
      </c>
      <c r="P97" s="108"/>
      <c r="Q97" s="107" t="s">
        <v>2463</v>
      </c>
    </row>
    <row r="98" spans="1:17" ht="18" x14ac:dyDescent="0.25">
      <c r="A98" s="85" t="str">
        <f>VLOOKUP(E98,'LISTADO ATM'!$A$2:$C$895,3,0)</f>
        <v>NORTE</v>
      </c>
      <c r="B98" s="113" t="s">
        <v>2555</v>
      </c>
      <c r="C98" s="105">
        <v>44217.626423611109</v>
      </c>
      <c r="D98" s="104" t="s">
        <v>2189</v>
      </c>
      <c r="E98" s="100">
        <v>93</v>
      </c>
      <c r="F98" s="85" t="str">
        <f>VLOOKUP(E98,VIP!$A$2:$O11526,2,0)</f>
        <v>DRBR093</v>
      </c>
      <c r="G98" s="99" t="str">
        <f>VLOOKUP(E98,'LISTADO ATM'!$A$2:$B$894,2,0)</f>
        <v xml:space="preserve">ATM Oficina Cotuí </v>
      </c>
      <c r="H98" s="99" t="str">
        <f>VLOOKUP(E98,VIP!$A$2:$O16447,7,FALSE)</f>
        <v>Si</v>
      </c>
      <c r="I98" s="99" t="str">
        <f>VLOOKUP(E98,VIP!$A$2:$O8412,8,FALSE)</f>
        <v>Si</v>
      </c>
      <c r="J98" s="99" t="str">
        <f>VLOOKUP(E98,VIP!$A$2:$O8362,8,FALSE)</f>
        <v>Si</v>
      </c>
      <c r="K98" s="99" t="str">
        <f>VLOOKUP(E98,VIP!$A$2:$O11936,6,0)</f>
        <v>SI</v>
      </c>
      <c r="L98" s="108" t="s">
        <v>2463</v>
      </c>
      <c r="M98" s="107" t="s">
        <v>2473</v>
      </c>
      <c r="N98" s="106" t="s">
        <v>2481</v>
      </c>
      <c r="O98" s="104" t="s">
        <v>2483</v>
      </c>
      <c r="P98" s="108"/>
      <c r="Q98" s="107" t="s">
        <v>2463</v>
      </c>
    </row>
    <row r="99" spans="1:17" ht="18" x14ac:dyDescent="0.25">
      <c r="A99" s="85" t="str">
        <f>VLOOKUP(E99,'LISTADO ATM'!$A$2:$C$895,3,0)</f>
        <v>ESTE</v>
      </c>
      <c r="B99" s="113" t="s">
        <v>2556</v>
      </c>
      <c r="C99" s="105">
        <v>44217.627835648149</v>
      </c>
      <c r="D99" s="104" t="s">
        <v>2189</v>
      </c>
      <c r="E99" s="100">
        <v>480</v>
      </c>
      <c r="F99" s="85" t="str">
        <f>VLOOKUP(E99,VIP!$A$2:$O11527,2,0)</f>
        <v>DRBR480</v>
      </c>
      <c r="G99" s="99" t="str">
        <f>VLOOKUP(E99,'LISTADO ATM'!$A$2:$B$894,2,0)</f>
        <v>ATM UNP Farmaconal Higuey</v>
      </c>
      <c r="H99" s="99" t="str">
        <f>VLOOKUP(E99,VIP!$A$2:$O16448,7,FALSE)</f>
        <v>N/A</v>
      </c>
      <c r="I99" s="99" t="str">
        <f>VLOOKUP(E99,VIP!$A$2:$O8413,8,FALSE)</f>
        <v>N/A</v>
      </c>
      <c r="J99" s="99" t="str">
        <f>VLOOKUP(E99,VIP!$A$2:$O8363,8,FALSE)</f>
        <v>N/A</v>
      </c>
      <c r="K99" s="99" t="str">
        <f>VLOOKUP(E99,VIP!$A$2:$O11937,6,0)</f>
        <v>N/A</v>
      </c>
      <c r="L99" s="108" t="s">
        <v>2228</v>
      </c>
      <c r="M99" s="107" t="s">
        <v>2473</v>
      </c>
      <c r="N99" s="106" t="s">
        <v>2481</v>
      </c>
      <c r="O99" s="104" t="s">
        <v>2483</v>
      </c>
      <c r="P99" s="108"/>
      <c r="Q99" s="107" t="s">
        <v>2228</v>
      </c>
    </row>
    <row r="100" spans="1:17" ht="18" x14ac:dyDescent="0.25">
      <c r="A100" s="85" t="str">
        <f>VLOOKUP(E100,'LISTADO ATM'!$A$2:$C$895,3,0)</f>
        <v>DISTRITO NACIONAL</v>
      </c>
      <c r="B100" s="113" t="s">
        <v>2557</v>
      </c>
      <c r="C100" s="105">
        <v>44217.628622685188</v>
      </c>
      <c r="D100" s="104" t="s">
        <v>2189</v>
      </c>
      <c r="E100" s="100">
        <v>232</v>
      </c>
      <c r="F100" s="85" t="str">
        <f>VLOOKUP(E100,VIP!$A$2:$O11528,2,0)</f>
        <v>DRBR232</v>
      </c>
      <c r="G100" s="99" t="str">
        <f>VLOOKUP(E100,'LISTADO ATM'!$A$2:$B$894,2,0)</f>
        <v xml:space="preserve">ATM S/M Nacional Charles de Gaulle </v>
      </c>
      <c r="H100" s="99" t="str">
        <f>VLOOKUP(E100,VIP!$A$2:$O16449,7,FALSE)</f>
        <v>Si</v>
      </c>
      <c r="I100" s="99" t="str">
        <f>VLOOKUP(E100,VIP!$A$2:$O8414,8,FALSE)</f>
        <v>Si</v>
      </c>
      <c r="J100" s="99" t="str">
        <f>VLOOKUP(E100,VIP!$A$2:$O8364,8,FALSE)</f>
        <v>Si</v>
      </c>
      <c r="K100" s="99" t="str">
        <f>VLOOKUP(E100,VIP!$A$2:$O11938,6,0)</f>
        <v>SI</v>
      </c>
      <c r="L100" s="108" t="s">
        <v>2228</v>
      </c>
      <c r="M100" s="107" t="s">
        <v>2473</v>
      </c>
      <c r="N100" s="106" t="s">
        <v>2481</v>
      </c>
      <c r="O100" s="104" t="s">
        <v>2483</v>
      </c>
      <c r="P100" s="108"/>
      <c r="Q100" s="107" t="s">
        <v>2228</v>
      </c>
    </row>
    <row r="101" spans="1:17" ht="18" x14ac:dyDescent="0.25">
      <c r="A101" s="85" t="str">
        <f>VLOOKUP(E101,'LISTADO ATM'!$A$2:$C$895,3,0)</f>
        <v>NORTE</v>
      </c>
      <c r="B101" s="113" t="s">
        <v>2558</v>
      </c>
      <c r="C101" s="105">
        <v>44217.629571759258</v>
      </c>
      <c r="D101" s="104" t="s">
        <v>2190</v>
      </c>
      <c r="E101" s="100">
        <v>510</v>
      </c>
      <c r="F101" s="85" t="str">
        <f>VLOOKUP(E101,VIP!$A$2:$O11529,2,0)</f>
        <v>DRBR510</v>
      </c>
      <c r="G101" s="99" t="str">
        <f>VLOOKUP(E101,'LISTADO ATM'!$A$2:$B$894,2,0)</f>
        <v xml:space="preserve">ATM Ferretería Bellón (Santiago) </v>
      </c>
      <c r="H101" s="99" t="str">
        <f>VLOOKUP(E101,VIP!$A$2:$O16450,7,FALSE)</f>
        <v>Si</v>
      </c>
      <c r="I101" s="99" t="str">
        <f>VLOOKUP(E101,VIP!$A$2:$O8415,8,FALSE)</f>
        <v>Si</v>
      </c>
      <c r="J101" s="99" t="str">
        <f>VLOOKUP(E101,VIP!$A$2:$O8365,8,FALSE)</f>
        <v>Si</v>
      </c>
      <c r="K101" s="99" t="str">
        <f>VLOOKUP(E101,VIP!$A$2:$O11939,6,0)</f>
        <v>NO</v>
      </c>
      <c r="L101" s="108" t="s">
        <v>2254</v>
      </c>
      <c r="M101" s="107" t="s">
        <v>2473</v>
      </c>
      <c r="N101" s="106" t="s">
        <v>2481</v>
      </c>
      <c r="O101" s="104" t="s">
        <v>2490</v>
      </c>
      <c r="P101" s="108"/>
      <c r="Q101" s="107" t="s">
        <v>2254</v>
      </c>
    </row>
    <row r="102" spans="1:17" ht="18" x14ac:dyDescent="0.25">
      <c r="A102" s="85" t="str">
        <f>VLOOKUP(E102,'LISTADO ATM'!$A$2:$C$895,3,0)</f>
        <v>DISTRITO NACIONAL</v>
      </c>
      <c r="B102" s="113" t="s">
        <v>2559</v>
      </c>
      <c r="C102" s="105">
        <v>44217.630370370367</v>
      </c>
      <c r="D102" s="104" t="s">
        <v>2189</v>
      </c>
      <c r="E102" s="100">
        <v>566</v>
      </c>
      <c r="F102" s="85" t="str">
        <f>VLOOKUP(E102,VIP!$A$2:$O11530,2,0)</f>
        <v>DRBR508</v>
      </c>
      <c r="G102" s="99" t="str">
        <f>VLOOKUP(E102,'LISTADO ATM'!$A$2:$B$894,2,0)</f>
        <v xml:space="preserve">ATM Hiper Olé Aut. Duarte </v>
      </c>
      <c r="H102" s="99" t="str">
        <f>VLOOKUP(E102,VIP!$A$2:$O16451,7,FALSE)</f>
        <v>Si</v>
      </c>
      <c r="I102" s="99" t="str">
        <f>VLOOKUP(E102,VIP!$A$2:$O8416,8,FALSE)</f>
        <v>Si</v>
      </c>
      <c r="J102" s="99" t="str">
        <f>VLOOKUP(E102,VIP!$A$2:$O8366,8,FALSE)</f>
        <v>Si</v>
      </c>
      <c r="K102" s="99" t="str">
        <f>VLOOKUP(E102,VIP!$A$2:$O11940,6,0)</f>
        <v>NO</v>
      </c>
      <c r="L102" s="108" t="s">
        <v>2254</v>
      </c>
      <c r="M102" s="107" t="s">
        <v>2473</v>
      </c>
      <c r="N102" s="106" t="s">
        <v>2481</v>
      </c>
      <c r="O102" s="104" t="s">
        <v>2483</v>
      </c>
      <c r="P102" s="108"/>
      <c r="Q102" s="107" t="s">
        <v>2254</v>
      </c>
    </row>
    <row r="103" spans="1:17" ht="18" x14ac:dyDescent="0.25">
      <c r="A103" s="85" t="str">
        <f>VLOOKUP(E103,'LISTADO ATM'!$A$2:$C$895,3,0)</f>
        <v>DISTRITO NACIONAL</v>
      </c>
      <c r="B103" s="113" t="s">
        <v>2560</v>
      </c>
      <c r="C103" s="105">
        <v>44217.631076388891</v>
      </c>
      <c r="D103" s="104" t="s">
        <v>2189</v>
      </c>
      <c r="E103" s="100">
        <v>784</v>
      </c>
      <c r="F103" s="85" t="str">
        <f>VLOOKUP(E103,VIP!$A$2:$O11531,2,0)</f>
        <v>DRBR762</v>
      </c>
      <c r="G103" s="99" t="str">
        <f>VLOOKUP(E103,'LISTADO ATM'!$A$2:$B$894,2,0)</f>
        <v xml:space="preserve">ATM Tribunal Superior Electoral </v>
      </c>
      <c r="H103" s="99" t="str">
        <f>VLOOKUP(E103,VIP!$A$2:$O16452,7,FALSE)</f>
        <v>Si</v>
      </c>
      <c r="I103" s="99" t="str">
        <f>VLOOKUP(E103,VIP!$A$2:$O8417,8,FALSE)</f>
        <v>Si</v>
      </c>
      <c r="J103" s="99" t="str">
        <f>VLOOKUP(E103,VIP!$A$2:$O8367,8,FALSE)</f>
        <v>Si</v>
      </c>
      <c r="K103" s="99" t="str">
        <f>VLOOKUP(E103,VIP!$A$2:$O11941,6,0)</f>
        <v>NO</v>
      </c>
      <c r="L103" s="108" t="s">
        <v>2254</v>
      </c>
      <c r="M103" s="107" t="s">
        <v>2473</v>
      </c>
      <c r="N103" s="106" t="s">
        <v>2481</v>
      </c>
      <c r="O103" s="104" t="s">
        <v>2483</v>
      </c>
      <c r="P103" s="108"/>
      <c r="Q103" s="107" t="s">
        <v>2254</v>
      </c>
    </row>
    <row r="104" spans="1:17" ht="18" x14ac:dyDescent="0.25">
      <c r="A104" s="85" t="str">
        <f>VLOOKUP(E104,'LISTADO ATM'!$A$2:$C$895,3,0)</f>
        <v>NORTE</v>
      </c>
      <c r="B104" s="113" t="s">
        <v>2561</v>
      </c>
      <c r="C104" s="105">
        <v>44217.632118055553</v>
      </c>
      <c r="D104" s="104" t="s">
        <v>2190</v>
      </c>
      <c r="E104" s="100">
        <v>350</v>
      </c>
      <c r="F104" s="85" t="str">
        <f>VLOOKUP(E104,VIP!$A$2:$O11532,2,0)</f>
        <v>DRBR350</v>
      </c>
      <c r="G104" s="99" t="str">
        <f>VLOOKUP(E104,'LISTADO ATM'!$A$2:$B$894,2,0)</f>
        <v xml:space="preserve">ATM Oficina Villa Tapia </v>
      </c>
      <c r="H104" s="99" t="str">
        <f>VLOOKUP(E104,VIP!$A$2:$O16453,7,FALSE)</f>
        <v>Si</v>
      </c>
      <c r="I104" s="99" t="str">
        <f>VLOOKUP(E104,VIP!$A$2:$O8418,8,FALSE)</f>
        <v>Si</v>
      </c>
      <c r="J104" s="99" t="str">
        <f>VLOOKUP(E104,VIP!$A$2:$O8368,8,FALSE)</f>
        <v>Si</v>
      </c>
      <c r="K104" s="99" t="str">
        <f>VLOOKUP(E104,VIP!$A$2:$O11942,6,0)</f>
        <v>NO</v>
      </c>
      <c r="L104" s="108" t="s">
        <v>2435</v>
      </c>
      <c r="M104" s="107" t="s">
        <v>2473</v>
      </c>
      <c r="N104" s="106" t="s">
        <v>2481</v>
      </c>
      <c r="O104" s="104" t="s">
        <v>2490</v>
      </c>
      <c r="P104" s="108"/>
      <c r="Q104" s="107" t="s">
        <v>2435</v>
      </c>
    </row>
    <row r="105" spans="1:17" ht="18" x14ac:dyDescent="0.25">
      <c r="A105" s="85" t="str">
        <f>VLOOKUP(E105,'LISTADO ATM'!$A$2:$C$895,3,0)</f>
        <v>DISTRITO NACIONAL</v>
      </c>
      <c r="B105" s="113" t="s">
        <v>2562</v>
      </c>
      <c r="C105" s="105">
        <v>44217.633159722223</v>
      </c>
      <c r="D105" s="104" t="s">
        <v>2189</v>
      </c>
      <c r="E105" s="100">
        <v>545</v>
      </c>
      <c r="F105" s="85" t="str">
        <f>VLOOKUP(E105,VIP!$A$2:$O11533,2,0)</f>
        <v>DRBR995</v>
      </c>
      <c r="G105" s="99" t="str">
        <f>VLOOKUP(E105,'LISTADO ATM'!$A$2:$B$894,2,0)</f>
        <v xml:space="preserve">ATM Oficina Isabel La Católica II  </v>
      </c>
      <c r="H105" s="99" t="str">
        <f>VLOOKUP(E105,VIP!$A$2:$O16454,7,FALSE)</f>
        <v>Si</v>
      </c>
      <c r="I105" s="99" t="str">
        <f>VLOOKUP(E105,VIP!$A$2:$O8419,8,FALSE)</f>
        <v>Si</v>
      </c>
      <c r="J105" s="99" t="str">
        <f>VLOOKUP(E105,VIP!$A$2:$O8369,8,FALSE)</f>
        <v>Si</v>
      </c>
      <c r="K105" s="99" t="str">
        <f>VLOOKUP(E105,VIP!$A$2:$O11943,6,0)</f>
        <v>NO</v>
      </c>
      <c r="L105" s="108" t="s">
        <v>2435</v>
      </c>
      <c r="M105" s="107" t="s">
        <v>2473</v>
      </c>
      <c r="N105" s="106" t="s">
        <v>2481</v>
      </c>
      <c r="O105" s="104" t="s">
        <v>2483</v>
      </c>
      <c r="P105" s="108"/>
      <c r="Q105" s="107" t="s">
        <v>2435</v>
      </c>
    </row>
    <row r="106" spans="1:17" ht="18" x14ac:dyDescent="0.25">
      <c r="A106" s="85" t="str">
        <f>VLOOKUP(E106,'LISTADO ATM'!$A$2:$C$895,3,0)</f>
        <v>DISTRITO NACIONAL</v>
      </c>
      <c r="B106" s="113" t="s">
        <v>2563</v>
      </c>
      <c r="C106" s="105">
        <v>44217.634120370371</v>
      </c>
      <c r="D106" s="104" t="s">
        <v>2189</v>
      </c>
      <c r="E106" s="100">
        <v>572</v>
      </c>
      <c r="F106" s="85" t="str">
        <f>VLOOKUP(E106,VIP!$A$2:$O11534,2,0)</f>
        <v>DRBR174</v>
      </c>
      <c r="G106" s="99" t="str">
        <f>VLOOKUP(E106,'LISTADO ATM'!$A$2:$B$894,2,0)</f>
        <v xml:space="preserve">ATM Olé Ovando </v>
      </c>
      <c r="H106" s="99" t="str">
        <f>VLOOKUP(E106,VIP!$A$2:$O16455,7,FALSE)</f>
        <v>Si</v>
      </c>
      <c r="I106" s="99" t="str">
        <f>VLOOKUP(E106,VIP!$A$2:$O8420,8,FALSE)</f>
        <v>Si</v>
      </c>
      <c r="J106" s="99" t="str">
        <f>VLOOKUP(E106,VIP!$A$2:$O8370,8,FALSE)</f>
        <v>Si</v>
      </c>
      <c r="K106" s="99" t="str">
        <f>VLOOKUP(E106,VIP!$A$2:$O11944,6,0)</f>
        <v>NO</v>
      </c>
      <c r="L106" s="108" t="s">
        <v>2435</v>
      </c>
      <c r="M106" s="107" t="s">
        <v>2473</v>
      </c>
      <c r="N106" s="106" t="s">
        <v>2481</v>
      </c>
      <c r="O106" s="104" t="s">
        <v>2483</v>
      </c>
      <c r="P106" s="108"/>
      <c r="Q106" s="107" t="s">
        <v>2435</v>
      </c>
    </row>
    <row r="107" spans="1:17" ht="18" x14ac:dyDescent="0.25">
      <c r="A107" s="85" t="str">
        <f>VLOOKUP(E107,'LISTADO ATM'!$A$2:$C$895,3,0)</f>
        <v>DISTRITO NACIONAL</v>
      </c>
      <c r="B107" s="113" t="s">
        <v>2564</v>
      </c>
      <c r="C107" s="105">
        <v>44217.63484953704</v>
      </c>
      <c r="D107" s="104" t="s">
        <v>2189</v>
      </c>
      <c r="E107" s="100">
        <v>816</v>
      </c>
      <c r="F107" s="85" t="str">
        <f>VLOOKUP(E107,VIP!$A$2:$O11535,2,0)</f>
        <v>DRBR816</v>
      </c>
      <c r="G107" s="99" t="str">
        <f>VLOOKUP(E107,'LISTADO ATM'!$A$2:$B$894,2,0)</f>
        <v xml:space="preserve">ATM Oficina Pedro Brand </v>
      </c>
      <c r="H107" s="99" t="str">
        <f>VLOOKUP(E107,VIP!$A$2:$O16456,7,FALSE)</f>
        <v>Si</v>
      </c>
      <c r="I107" s="99" t="str">
        <f>VLOOKUP(E107,VIP!$A$2:$O8421,8,FALSE)</f>
        <v>Si</v>
      </c>
      <c r="J107" s="99" t="str">
        <f>VLOOKUP(E107,VIP!$A$2:$O8371,8,FALSE)</f>
        <v>Si</v>
      </c>
      <c r="K107" s="99" t="str">
        <f>VLOOKUP(E107,VIP!$A$2:$O11945,6,0)</f>
        <v>NO</v>
      </c>
      <c r="L107" s="108" t="s">
        <v>2435</v>
      </c>
      <c r="M107" s="107" t="s">
        <v>2473</v>
      </c>
      <c r="N107" s="106" t="s">
        <v>2481</v>
      </c>
      <c r="O107" s="104" t="s">
        <v>2483</v>
      </c>
      <c r="P107" s="108"/>
      <c r="Q107" s="107" t="s">
        <v>2435</v>
      </c>
    </row>
    <row r="108" spans="1:17" ht="18" x14ac:dyDescent="0.25">
      <c r="A108" s="85" t="str">
        <f>VLOOKUP(E108,'LISTADO ATM'!$A$2:$C$895,3,0)</f>
        <v>DISTRITO NACIONAL</v>
      </c>
      <c r="B108" s="113" t="s">
        <v>2565</v>
      </c>
      <c r="C108" s="105">
        <v>44217.635520833333</v>
      </c>
      <c r="D108" s="104" t="s">
        <v>2189</v>
      </c>
      <c r="E108" s="100">
        <v>738</v>
      </c>
      <c r="F108" s="85" t="str">
        <f>VLOOKUP(E108,VIP!$A$2:$O11536,2,0)</f>
        <v>DRBR24S</v>
      </c>
      <c r="G108" s="99" t="str">
        <f>VLOOKUP(E108,'LISTADO ATM'!$A$2:$B$894,2,0)</f>
        <v xml:space="preserve">ATM Zona Franca Los Alcarrizos </v>
      </c>
      <c r="H108" s="99" t="str">
        <f>VLOOKUP(E108,VIP!$A$2:$O16457,7,FALSE)</f>
        <v>Si</v>
      </c>
      <c r="I108" s="99" t="str">
        <f>VLOOKUP(E108,VIP!$A$2:$O8422,8,FALSE)</f>
        <v>Si</v>
      </c>
      <c r="J108" s="99" t="str">
        <f>VLOOKUP(E108,VIP!$A$2:$O8372,8,FALSE)</f>
        <v>Si</v>
      </c>
      <c r="K108" s="99" t="str">
        <f>VLOOKUP(E108,VIP!$A$2:$O11946,6,0)</f>
        <v>NO</v>
      </c>
      <c r="L108" s="108" t="s">
        <v>2435</v>
      </c>
      <c r="M108" s="107" t="s">
        <v>2473</v>
      </c>
      <c r="N108" s="106" t="s">
        <v>2481</v>
      </c>
      <c r="O108" s="104" t="s">
        <v>2483</v>
      </c>
      <c r="P108" s="108"/>
      <c r="Q108" s="107" t="s">
        <v>2435</v>
      </c>
    </row>
    <row r="109" spans="1:17" ht="18" x14ac:dyDescent="0.25">
      <c r="A109" s="85" t="str">
        <f>VLOOKUP(E109,'LISTADO ATM'!$A$2:$C$895,3,0)</f>
        <v>DISTRITO NACIONAL</v>
      </c>
      <c r="B109" s="113" t="s">
        <v>2566</v>
      </c>
      <c r="C109" s="105">
        <v>44217.638171296298</v>
      </c>
      <c r="D109" s="104" t="s">
        <v>2494</v>
      </c>
      <c r="E109" s="100">
        <v>911</v>
      </c>
      <c r="F109" s="85" t="str">
        <f>VLOOKUP(E109,VIP!$A$2:$O11537,2,0)</f>
        <v>DRBR911</v>
      </c>
      <c r="G109" s="99" t="str">
        <f>VLOOKUP(E109,'LISTADO ATM'!$A$2:$B$894,2,0)</f>
        <v xml:space="preserve">ATM Oficina Venezuela II </v>
      </c>
      <c r="H109" s="99" t="str">
        <f>VLOOKUP(E109,VIP!$A$2:$O16458,7,FALSE)</f>
        <v>Si</v>
      </c>
      <c r="I109" s="99" t="str">
        <f>VLOOKUP(E109,VIP!$A$2:$O8423,8,FALSE)</f>
        <v>Si</v>
      </c>
      <c r="J109" s="99" t="str">
        <f>VLOOKUP(E109,VIP!$A$2:$O8373,8,FALSE)</f>
        <v>Si</v>
      </c>
      <c r="K109" s="99" t="str">
        <f>VLOOKUP(E109,VIP!$A$2:$O11947,6,0)</f>
        <v>SI</v>
      </c>
      <c r="L109" s="108" t="s">
        <v>2487</v>
      </c>
      <c r="M109" s="157" t="s">
        <v>2514</v>
      </c>
      <c r="N109" s="157" t="s">
        <v>2517</v>
      </c>
      <c r="O109" s="104" t="s">
        <v>2544</v>
      </c>
      <c r="P109" s="108" t="s">
        <v>2546</v>
      </c>
      <c r="Q109" s="157" t="s">
        <v>2545</v>
      </c>
    </row>
    <row r="110" spans="1:17" ht="18" x14ac:dyDescent="0.25">
      <c r="A110" s="85" t="str">
        <f>VLOOKUP(E110,'LISTADO ATM'!$A$2:$C$895,3,0)</f>
        <v>DISTRITO NACIONAL</v>
      </c>
      <c r="B110" s="113" t="s">
        <v>2567</v>
      </c>
      <c r="C110" s="105">
        <v>44217.639282407406</v>
      </c>
      <c r="D110" s="104" t="s">
        <v>2494</v>
      </c>
      <c r="E110" s="100">
        <v>823</v>
      </c>
      <c r="F110" s="85" t="str">
        <f>VLOOKUP(E110,VIP!$A$2:$O11538,2,0)</f>
        <v>DRBR823</v>
      </c>
      <c r="G110" s="99" t="str">
        <f>VLOOKUP(E110,'LISTADO ATM'!$A$2:$B$894,2,0)</f>
        <v xml:space="preserve">ATM UNP El Carril (Haina) </v>
      </c>
      <c r="H110" s="99" t="str">
        <f>VLOOKUP(E110,VIP!$A$2:$O16459,7,FALSE)</f>
        <v>Si</v>
      </c>
      <c r="I110" s="99" t="str">
        <f>VLOOKUP(E110,VIP!$A$2:$O8424,8,FALSE)</f>
        <v>Si</v>
      </c>
      <c r="J110" s="99" t="str">
        <f>VLOOKUP(E110,VIP!$A$2:$O8374,8,FALSE)</f>
        <v>Si</v>
      </c>
      <c r="K110" s="99" t="str">
        <f>VLOOKUP(E110,VIP!$A$2:$O11948,6,0)</f>
        <v>NO</v>
      </c>
      <c r="L110" s="108" t="s">
        <v>2487</v>
      </c>
      <c r="M110" s="157" t="s">
        <v>2514</v>
      </c>
      <c r="N110" s="157" t="s">
        <v>2517</v>
      </c>
      <c r="O110" s="104" t="s">
        <v>2544</v>
      </c>
      <c r="P110" s="108" t="s">
        <v>2546</v>
      </c>
      <c r="Q110" s="157" t="s">
        <v>2545</v>
      </c>
    </row>
    <row r="111" spans="1:17" ht="18" x14ac:dyDescent="0.25">
      <c r="A111" s="85" t="str">
        <f>VLOOKUP(E111,'LISTADO ATM'!$A$2:$C$895,3,0)</f>
        <v>DISTRITO NACIONAL</v>
      </c>
      <c r="B111" s="113" t="s">
        <v>2568</v>
      </c>
      <c r="C111" s="105">
        <v>44217.640300925923</v>
      </c>
      <c r="D111" s="104" t="s">
        <v>2494</v>
      </c>
      <c r="E111" s="100">
        <v>971</v>
      </c>
      <c r="F111" s="85" t="str">
        <f>VLOOKUP(E111,VIP!$A$2:$O11539,2,0)</f>
        <v>DRBR24U</v>
      </c>
      <c r="G111" s="99" t="str">
        <f>VLOOKUP(E111,'LISTADO ATM'!$A$2:$B$894,2,0)</f>
        <v xml:space="preserve">ATM Club Banreservas I </v>
      </c>
      <c r="H111" s="99" t="str">
        <f>VLOOKUP(E111,VIP!$A$2:$O16460,7,FALSE)</f>
        <v>Si</v>
      </c>
      <c r="I111" s="99" t="str">
        <f>VLOOKUP(E111,VIP!$A$2:$O8425,8,FALSE)</f>
        <v>Si</v>
      </c>
      <c r="J111" s="99" t="str">
        <f>VLOOKUP(E111,VIP!$A$2:$O8375,8,FALSE)</f>
        <v>Si</v>
      </c>
      <c r="K111" s="99" t="str">
        <f>VLOOKUP(E111,VIP!$A$2:$O11949,6,0)</f>
        <v>NO</v>
      </c>
      <c r="L111" s="108" t="s">
        <v>2487</v>
      </c>
      <c r="M111" s="157" t="s">
        <v>2514</v>
      </c>
      <c r="N111" s="157" t="s">
        <v>2517</v>
      </c>
      <c r="O111" s="104" t="s">
        <v>2544</v>
      </c>
      <c r="P111" s="108" t="s">
        <v>2546</v>
      </c>
      <c r="Q111" s="157" t="s">
        <v>2545</v>
      </c>
    </row>
    <row r="112" spans="1:17" ht="18" x14ac:dyDescent="0.25">
      <c r="A112" s="85" t="str">
        <f>VLOOKUP(E112,'LISTADO ATM'!$A$2:$C$895,3,0)</f>
        <v>DISTRITO NACIONAL</v>
      </c>
      <c r="B112" s="113" t="s">
        <v>2569</v>
      </c>
      <c r="C112" s="105">
        <v>44217.640960648147</v>
      </c>
      <c r="D112" s="104" t="s">
        <v>2498</v>
      </c>
      <c r="E112" s="100">
        <v>710</v>
      </c>
      <c r="F112" s="85" t="str">
        <f>VLOOKUP(E112,VIP!$A$2:$O11540,2,0)</f>
        <v>DRBR506</v>
      </c>
      <c r="G112" s="99" t="str">
        <f>VLOOKUP(E112,'LISTADO ATM'!$A$2:$B$894,2,0)</f>
        <v xml:space="preserve">ATM S/M Soberano </v>
      </c>
      <c r="H112" s="99" t="str">
        <f>VLOOKUP(E112,VIP!$A$2:$O16461,7,FALSE)</f>
        <v>Si</v>
      </c>
      <c r="I112" s="99" t="str">
        <f>VLOOKUP(E112,VIP!$A$2:$O8426,8,FALSE)</f>
        <v>Si</v>
      </c>
      <c r="J112" s="99" t="str">
        <f>VLOOKUP(E112,VIP!$A$2:$O8376,8,FALSE)</f>
        <v>Si</v>
      </c>
      <c r="K112" s="99" t="str">
        <f>VLOOKUP(E112,VIP!$A$2:$O11950,6,0)</f>
        <v>NO</v>
      </c>
      <c r="L112" s="108" t="s">
        <v>2430</v>
      </c>
      <c r="M112" s="107" t="s">
        <v>2473</v>
      </c>
      <c r="N112" s="106" t="s">
        <v>2481</v>
      </c>
      <c r="O112" s="104" t="s">
        <v>2497</v>
      </c>
      <c r="P112" s="108"/>
      <c r="Q112" s="107" t="s">
        <v>2430</v>
      </c>
    </row>
  </sheetData>
  <autoFilter ref="A4:Q89">
    <sortState ref="A5:Q62">
      <sortCondition ref="C4:C4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3:B1048576 B1:B4">
    <cfRule type="duplicateValues" dxfId="289" priority="588"/>
  </conditionalFormatting>
  <conditionalFormatting sqref="E113:E1048576 E19:E57 E1:E4">
    <cfRule type="duplicateValues" dxfId="288" priority="461"/>
  </conditionalFormatting>
  <conditionalFormatting sqref="B113:B1048576">
    <cfRule type="duplicateValues" dxfId="287" priority="324543"/>
  </conditionalFormatting>
  <conditionalFormatting sqref="B113:B1048576 B1:B4">
    <cfRule type="duplicateValues" dxfId="286" priority="324548"/>
    <cfRule type="duplicateValues" dxfId="285" priority="324549"/>
    <cfRule type="duplicateValues" dxfId="284" priority="324550"/>
  </conditionalFormatting>
  <conditionalFormatting sqref="B113:B1048576 B1:B4">
    <cfRule type="duplicateValues" dxfId="283" priority="324557"/>
    <cfRule type="duplicateValues" dxfId="282" priority="324558"/>
  </conditionalFormatting>
  <conditionalFormatting sqref="B113:B1048576">
    <cfRule type="duplicateValues" dxfId="281" priority="324563"/>
    <cfRule type="duplicateValues" dxfId="280" priority="324564"/>
    <cfRule type="duplicateValues" dxfId="279" priority="324565"/>
  </conditionalFormatting>
  <conditionalFormatting sqref="E113:E1048576 E19:E57 E1:E4">
    <cfRule type="duplicateValues" dxfId="278" priority="324569"/>
    <cfRule type="duplicateValues" dxfId="277" priority="324570"/>
  </conditionalFormatting>
  <conditionalFormatting sqref="E113:E1048576 E19:E57">
    <cfRule type="duplicateValues" dxfId="276" priority="324579"/>
    <cfRule type="duplicateValues" dxfId="275" priority="324580"/>
  </conditionalFormatting>
  <conditionalFormatting sqref="E113:E1048576 E19:E57">
    <cfRule type="duplicateValues" dxfId="274" priority="324587"/>
  </conditionalFormatting>
  <conditionalFormatting sqref="E113:E1048576 E19:E57 E1:E4">
    <cfRule type="duplicateValues" dxfId="273" priority="324591"/>
    <cfRule type="duplicateValues" dxfId="272" priority="324592"/>
    <cfRule type="duplicateValues" dxfId="271" priority="324593"/>
  </conditionalFormatting>
  <conditionalFormatting sqref="E113:E1048576 E19:E57">
    <cfRule type="duplicateValues" dxfId="270" priority="324606"/>
    <cfRule type="duplicateValues" dxfId="269" priority="324607"/>
    <cfRule type="duplicateValues" dxfId="268" priority="324608"/>
  </conditionalFormatting>
  <conditionalFormatting sqref="E113:E1048576 E19:E57 E1:E14">
    <cfRule type="duplicateValues" dxfId="267" priority="271"/>
  </conditionalFormatting>
  <conditionalFormatting sqref="E113:E1048576 E1:E57">
    <cfRule type="duplicateValues" dxfId="266" priority="254"/>
  </conditionalFormatting>
  <conditionalFormatting sqref="B15:B17">
    <cfRule type="duplicateValues" dxfId="265" priority="325869"/>
  </conditionalFormatting>
  <conditionalFormatting sqref="B15:B17">
    <cfRule type="duplicateValues" dxfId="264" priority="325870"/>
    <cfRule type="duplicateValues" dxfId="263" priority="325871"/>
    <cfRule type="duplicateValues" dxfId="262" priority="325872"/>
  </conditionalFormatting>
  <conditionalFormatting sqref="B15:B17">
    <cfRule type="duplicateValues" dxfId="261" priority="325873"/>
    <cfRule type="duplicateValues" dxfId="260" priority="325874"/>
  </conditionalFormatting>
  <conditionalFormatting sqref="B18:B27">
    <cfRule type="duplicateValues" dxfId="259" priority="199"/>
  </conditionalFormatting>
  <conditionalFormatting sqref="B18:B27">
    <cfRule type="duplicateValues" dxfId="258" priority="196"/>
    <cfRule type="duplicateValues" dxfId="257" priority="197"/>
    <cfRule type="duplicateValues" dxfId="256" priority="198"/>
  </conditionalFormatting>
  <conditionalFormatting sqref="B18:B27">
    <cfRule type="duplicateValues" dxfId="255" priority="194"/>
    <cfRule type="duplicateValues" dxfId="254" priority="195"/>
  </conditionalFormatting>
  <conditionalFormatting sqref="B113:B1048576 B1:B32">
    <cfRule type="duplicateValues" dxfId="253" priority="184"/>
    <cfRule type="duplicateValues" dxfId="252" priority="186"/>
    <cfRule type="duplicateValues" dxfId="251" priority="187"/>
  </conditionalFormatting>
  <conditionalFormatting sqref="B113:B1048576 B1:B32">
    <cfRule type="duplicateValues" dxfId="250" priority="185"/>
  </conditionalFormatting>
  <conditionalFormatting sqref="B41">
    <cfRule type="duplicateValues" dxfId="249" priority="173"/>
  </conditionalFormatting>
  <conditionalFormatting sqref="B41">
    <cfRule type="duplicateValues" dxfId="248" priority="170"/>
    <cfRule type="duplicateValues" dxfId="247" priority="171"/>
    <cfRule type="duplicateValues" dxfId="246" priority="172"/>
  </conditionalFormatting>
  <conditionalFormatting sqref="B41">
    <cfRule type="duplicateValues" dxfId="245" priority="168"/>
    <cfRule type="duplicateValues" dxfId="244" priority="169"/>
  </conditionalFormatting>
  <conditionalFormatting sqref="B41">
    <cfRule type="duplicateValues" dxfId="243" priority="164"/>
    <cfRule type="duplicateValues" dxfId="242" priority="166"/>
    <cfRule type="duplicateValues" dxfId="241" priority="167"/>
  </conditionalFormatting>
  <conditionalFormatting sqref="B41">
    <cfRule type="duplicateValues" dxfId="240" priority="165"/>
  </conditionalFormatting>
  <conditionalFormatting sqref="E41">
    <cfRule type="duplicateValues" dxfId="239" priority="163"/>
  </conditionalFormatting>
  <conditionalFormatting sqref="E41">
    <cfRule type="duplicateValues" dxfId="238" priority="161"/>
    <cfRule type="duplicateValues" dxfId="237" priority="162"/>
  </conditionalFormatting>
  <conditionalFormatting sqref="E41">
    <cfRule type="duplicateValues" dxfId="236" priority="155"/>
    <cfRule type="duplicateValues" dxfId="235" priority="156"/>
    <cfRule type="duplicateValues" dxfId="234" priority="157"/>
    <cfRule type="duplicateValues" dxfId="233" priority="158"/>
    <cfRule type="duplicateValues" dxfId="232" priority="159"/>
    <cfRule type="duplicateValues" dxfId="231" priority="160"/>
  </conditionalFormatting>
  <conditionalFormatting sqref="B42">
    <cfRule type="duplicateValues" dxfId="230" priority="135"/>
  </conditionalFormatting>
  <conditionalFormatting sqref="B42">
    <cfRule type="duplicateValues" dxfId="229" priority="132"/>
    <cfRule type="duplicateValues" dxfId="228" priority="133"/>
    <cfRule type="duplicateValues" dxfId="227" priority="134"/>
  </conditionalFormatting>
  <conditionalFormatting sqref="B42">
    <cfRule type="duplicateValues" dxfId="226" priority="130"/>
    <cfRule type="duplicateValues" dxfId="225" priority="131"/>
  </conditionalFormatting>
  <conditionalFormatting sqref="B42">
    <cfRule type="duplicateValues" dxfId="224" priority="126"/>
    <cfRule type="duplicateValues" dxfId="223" priority="128"/>
    <cfRule type="duplicateValues" dxfId="222" priority="129"/>
  </conditionalFormatting>
  <conditionalFormatting sqref="B42">
    <cfRule type="duplicateValues" dxfId="221" priority="127"/>
  </conditionalFormatting>
  <conditionalFormatting sqref="E42">
    <cfRule type="duplicateValues" dxfId="220" priority="125"/>
  </conditionalFormatting>
  <conditionalFormatting sqref="E42">
    <cfRule type="duplicateValues" dxfId="219" priority="123"/>
    <cfRule type="duplicateValues" dxfId="218" priority="124"/>
  </conditionalFormatting>
  <conditionalFormatting sqref="E42">
    <cfRule type="duplicateValues" dxfId="217" priority="117"/>
    <cfRule type="duplicateValues" dxfId="216" priority="118"/>
    <cfRule type="duplicateValues" dxfId="215" priority="119"/>
    <cfRule type="duplicateValues" dxfId="214" priority="120"/>
    <cfRule type="duplicateValues" dxfId="213" priority="121"/>
    <cfRule type="duplicateValues" dxfId="212" priority="122"/>
  </conditionalFormatting>
  <conditionalFormatting sqref="B54:B57">
    <cfRule type="duplicateValues" dxfId="211" priority="106"/>
  </conditionalFormatting>
  <conditionalFormatting sqref="B54:B57">
    <cfRule type="duplicateValues" dxfId="210" priority="103"/>
    <cfRule type="duplicateValues" dxfId="209" priority="104"/>
    <cfRule type="duplicateValues" dxfId="208" priority="105"/>
  </conditionalFormatting>
  <conditionalFormatting sqref="B54:B57">
    <cfRule type="duplicateValues" dxfId="207" priority="101"/>
    <cfRule type="duplicateValues" dxfId="206" priority="102"/>
  </conditionalFormatting>
  <conditionalFormatting sqref="B54:B57">
    <cfRule type="duplicateValues" dxfId="205" priority="97"/>
    <cfRule type="duplicateValues" dxfId="204" priority="99"/>
    <cfRule type="duplicateValues" dxfId="203" priority="100"/>
  </conditionalFormatting>
  <conditionalFormatting sqref="B54:B57">
    <cfRule type="duplicateValues" dxfId="202" priority="98"/>
  </conditionalFormatting>
  <conditionalFormatting sqref="E54:E57">
    <cfRule type="duplicateValues" dxfId="201" priority="96"/>
  </conditionalFormatting>
  <conditionalFormatting sqref="E54:E57">
    <cfRule type="duplicateValues" dxfId="200" priority="94"/>
    <cfRule type="duplicateValues" dxfId="199" priority="95"/>
  </conditionalFormatting>
  <conditionalFormatting sqref="E54:E57">
    <cfRule type="duplicateValues" dxfId="198" priority="88"/>
    <cfRule type="duplicateValues" dxfId="197" priority="89"/>
    <cfRule type="duplicateValues" dxfId="196" priority="90"/>
    <cfRule type="duplicateValues" dxfId="195" priority="91"/>
    <cfRule type="duplicateValues" dxfId="194" priority="92"/>
    <cfRule type="duplicateValues" dxfId="193" priority="93"/>
  </conditionalFormatting>
  <conditionalFormatting sqref="E5:E14">
    <cfRule type="duplicateValues" dxfId="192" priority="326103"/>
  </conditionalFormatting>
  <conditionalFormatting sqref="B5:B14">
    <cfRule type="duplicateValues" dxfId="191" priority="326104"/>
  </conditionalFormatting>
  <conditionalFormatting sqref="B5:B14">
    <cfRule type="duplicateValues" dxfId="190" priority="326105"/>
    <cfRule type="duplicateValues" dxfId="189" priority="326106"/>
    <cfRule type="duplicateValues" dxfId="188" priority="326107"/>
  </conditionalFormatting>
  <conditionalFormatting sqref="B5:B14">
    <cfRule type="duplicateValues" dxfId="187" priority="326108"/>
    <cfRule type="duplicateValues" dxfId="186" priority="326109"/>
  </conditionalFormatting>
  <conditionalFormatting sqref="E5:E14">
    <cfRule type="duplicateValues" dxfId="185" priority="326110"/>
    <cfRule type="duplicateValues" dxfId="184" priority="326111"/>
  </conditionalFormatting>
  <conditionalFormatting sqref="E5:E14">
    <cfRule type="duplicateValues" dxfId="183" priority="326112"/>
    <cfRule type="duplicateValues" dxfId="182" priority="326113"/>
    <cfRule type="duplicateValues" dxfId="181" priority="326114"/>
    <cfRule type="duplicateValues" dxfId="180" priority="326115"/>
    <cfRule type="duplicateValues" dxfId="179" priority="326116"/>
    <cfRule type="duplicateValues" dxfId="178" priority="326117"/>
  </conditionalFormatting>
  <conditionalFormatting sqref="B5:B32">
    <cfRule type="duplicateValues" dxfId="177" priority="326129"/>
  </conditionalFormatting>
  <conditionalFormatting sqref="B5:B32">
    <cfRule type="duplicateValues" dxfId="176" priority="326130"/>
    <cfRule type="duplicateValues" dxfId="175" priority="326131"/>
    <cfRule type="duplicateValues" dxfId="174" priority="326132"/>
  </conditionalFormatting>
  <conditionalFormatting sqref="B5:B32">
    <cfRule type="duplicateValues" dxfId="173" priority="326133"/>
    <cfRule type="duplicateValues" dxfId="172" priority="326134"/>
  </conditionalFormatting>
  <conditionalFormatting sqref="E58:E60">
    <cfRule type="duplicateValues" dxfId="171" priority="326255"/>
  </conditionalFormatting>
  <conditionalFormatting sqref="E58:E60">
    <cfRule type="duplicateValues" dxfId="170" priority="326256"/>
    <cfRule type="duplicateValues" dxfId="169" priority="326257"/>
  </conditionalFormatting>
  <conditionalFormatting sqref="E58:E60">
    <cfRule type="duplicateValues" dxfId="168" priority="326261"/>
    <cfRule type="duplicateValues" dxfId="167" priority="326262"/>
    <cfRule type="duplicateValues" dxfId="166" priority="326263"/>
  </conditionalFormatting>
  <conditionalFormatting sqref="B58:B60">
    <cfRule type="duplicateValues" dxfId="165" priority="326269"/>
  </conditionalFormatting>
  <conditionalFormatting sqref="B58:B60">
    <cfRule type="duplicateValues" dxfId="164" priority="326270"/>
    <cfRule type="duplicateValues" dxfId="163" priority="326271"/>
    <cfRule type="duplicateValues" dxfId="162" priority="326272"/>
  </conditionalFormatting>
  <conditionalFormatting sqref="B58:B60">
    <cfRule type="duplicateValues" dxfId="161" priority="326273"/>
    <cfRule type="duplicateValues" dxfId="160" priority="326274"/>
  </conditionalFormatting>
  <conditionalFormatting sqref="E58:E60">
    <cfRule type="duplicateValues" dxfId="159" priority="326282"/>
    <cfRule type="duplicateValues" dxfId="158" priority="326283"/>
    <cfRule type="duplicateValues" dxfId="157" priority="326284"/>
    <cfRule type="duplicateValues" dxfId="156" priority="326285"/>
    <cfRule type="duplicateValues" dxfId="155" priority="326286"/>
    <cfRule type="duplicateValues" dxfId="154" priority="326287"/>
  </conditionalFormatting>
  <conditionalFormatting sqref="B61:B64">
    <cfRule type="duplicateValues" dxfId="153" priority="54"/>
  </conditionalFormatting>
  <conditionalFormatting sqref="B61:B64">
    <cfRule type="duplicateValues" dxfId="152" priority="51"/>
    <cfRule type="duplicateValues" dxfId="151" priority="52"/>
    <cfRule type="duplicateValues" dxfId="150" priority="53"/>
  </conditionalFormatting>
  <conditionalFormatting sqref="B61:B64">
    <cfRule type="duplicateValues" dxfId="149" priority="49"/>
    <cfRule type="duplicateValues" dxfId="148" priority="50"/>
  </conditionalFormatting>
  <conditionalFormatting sqref="E61:E64">
    <cfRule type="duplicateValues" dxfId="147" priority="48"/>
  </conditionalFormatting>
  <conditionalFormatting sqref="E61:E64">
    <cfRule type="duplicateValues" dxfId="146" priority="46"/>
    <cfRule type="duplicateValues" dxfId="145" priority="47"/>
  </conditionalFormatting>
  <conditionalFormatting sqref="E61:E64">
    <cfRule type="duplicateValues" dxfId="144" priority="43"/>
    <cfRule type="duplicateValues" dxfId="143" priority="44"/>
    <cfRule type="duplicateValues" dxfId="142" priority="45"/>
  </conditionalFormatting>
  <conditionalFormatting sqref="E61:E64">
    <cfRule type="duplicateValues" dxfId="141" priority="37"/>
    <cfRule type="duplicateValues" dxfId="140" priority="38"/>
    <cfRule type="duplicateValues" dxfId="139" priority="39"/>
    <cfRule type="duplicateValues" dxfId="138" priority="40"/>
    <cfRule type="duplicateValues" dxfId="137" priority="41"/>
    <cfRule type="duplicateValues" dxfId="136" priority="42"/>
  </conditionalFormatting>
  <conditionalFormatting sqref="B33:B40">
    <cfRule type="duplicateValues" dxfId="135" priority="326336"/>
  </conditionalFormatting>
  <conditionalFormatting sqref="B33:B40">
    <cfRule type="duplicateValues" dxfId="134" priority="326337"/>
    <cfRule type="duplicateValues" dxfId="133" priority="326338"/>
    <cfRule type="duplicateValues" dxfId="132" priority="326339"/>
  </conditionalFormatting>
  <conditionalFormatting sqref="B33:B40">
    <cfRule type="duplicateValues" dxfId="131" priority="326340"/>
    <cfRule type="duplicateValues" dxfId="130" priority="326341"/>
  </conditionalFormatting>
  <conditionalFormatting sqref="B43:B53">
    <cfRule type="duplicateValues" dxfId="129" priority="326416"/>
  </conditionalFormatting>
  <conditionalFormatting sqref="B43:B53">
    <cfRule type="duplicateValues" dxfId="128" priority="326418"/>
    <cfRule type="duplicateValues" dxfId="127" priority="326419"/>
    <cfRule type="duplicateValues" dxfId="126" priority="326420"/>
  </conditionalFormatting>
  <conditionalFormatting sqref="B43:B53">
    <cfRule type="duplicateValues" dxfId="125" priority="326424"/>
    <cfRule type="duplicateValues" dxfId="124" priority="326425"/>
  </conditionalFormatting>
  <conditionalFormatting sqref="E15:E53">
    <cfRule type="duplicateValues" dxfId="123" priority="326436"/>
  </conditionalFormatting>
  <conditionalFormatting sqref="E15:E53">
    <cfRule type="duplicateValues" dxfId="122" priority="326438"/>
    <cfRule type="duplicateValues" dxfId="121" priority="326439"/>
  </conditionalFormatting>
  <conditionalFormatting sqref="E15:E53">
    <cfRule type="duplicateValues" dxfId="120" priority="326442"/>
    <cfRule type="duplicateValues" dxfId="119" priority="326443"/>
    <cfRule type="duplicateValues" dxfId="118" priority="326444"/>
    <cfRule type="duplicateValues" dxfId="117" priority="326445"/>
    <cfRule type="duplicateValues" dxfId="116" priority="326446"/>
    <cfRule type="duplicateValues" dxfId="115" priority="326447"/>
  </conditionalFormatting>
  <conditionalFormatting sqref="B65:B89">
    <cfRule type="duplicateValues" dxfId="114" priority="36"/>
  </conditionalFormatting>
  <conditionalFormatting sqref="B65:B89">
    <cfRule type="duplicateValues" dxfId="113" priority="33"/>
    <cfRule type="duplicateValues" dxfId="112" priority="34"/>
    <cfRule type="duplicateValues" dxfId="111" priority="35"/>
  </conditionalFormatting>
  <conditionalFormatting sqref="B65:B89">
    <cfRule type="duplicateValues" dxfId="110" priority="31"/>
    <cfRule type="duplicateValues" dxfId="109" priority="32"/>
  </conditionalFormatting>
  <conditionalFormatting sqref="E65:E89">
    <cfRule type="duplicateValues" dxfId="108" priority="30"/>
  </conditionalFormatting>
  <conditionalFormatting sqref="E65:E89">
    <cfRule type="duplicateValues" dxfId="107" priority="28"/>
    <cfRule type="duplicateValues" dxfId="106" priority="29"/>
  </conditionalFormatting>
  <conditionalFormatting sqref="E65:E89">
    <cfRule type="duplicateValues" dxfId="105" priority="25"/>
    <cfRule type="duplicateValues" dxfId="104" priority="26"/>
    <cfRule type="duplicateValues" dxfId="103" priority="27"/>
  </conditionalFormatting>
  <conditionalFormatting sqref="E65:E89">
    <cfRule type="duplicateValues" dxfId="102" priority="19"/>
    <cfRule type="duplicateValues" dxfId="101" priority="20"/>
    <cfRule type="duplicateValues" dxfId="100" priority="21"/>
    <cfRule type="duplicateValues" dxfId="99" priority="22"/>
    <cfRule type="duplicateValues" dxfId="98" priority="23"/>
    <cfRule type="duplicateValues" dxfId="97" priority="24"/>
  </conditionalFormatting>
  <conditionalFormatting sqref="B90:B112">
    <cfRule type="duplicateValues" dxfId="96" priority="18"/>
  </conditionalFormatting>
  <conditionalFormatting sqref="B90:B112">
    <cfRule type="duplicateValues" dxfId="95" priority="15"/>
    <cfRule type="duplicateValues" dxfId="94" priority="16"/>
    <cfRule type="duplicateValues" dxfId="93" priority="17"/>
  </conditionalFormatting>
  <conditionalFormatting sqref="B90:B112">
    <cfRule type="duplicateValues" dxfId="92" priority="13"/>
    <cfRule type="duplicateValues" dxfId="91" priority="14"/>
  </conditionalFormatting>
  <conditionalFormatting sqref="E90:E112">
    <cfRule type="duplicateValues" dxfId="90" priority="12"/>
  </conditionalFormatting>
  <conditionalFormatting sqref="E90:E112">
    <cfRule type="duplicateValues" dxfId="89" priority="10"/>
    <cfRule type="duplicateValues" dxfId="88" priority="11"/>
  </conditionalFormatting>
  <conditionalFormatting sqref="E90:E112">
    <cfRule type="duplicateValues" dxfId="87" priority="7"/>
    <cfRule type="duplicateValues" dxfId="86" priority="8"/>
    <cfRule type="duplicateValues" dxfId="85" priority="9"/>
  </conditionalFormatting>
  <conditionalFormatting sqref="E90:E112">
    <cfRule type="duplicateValues" dxfId="84" priority="1"/>
    <cfRule type="duplicateValues" dxfId="83" priority="2"/>
    <cfRule type="duplicateValues" dxfId="82" priority="3"/>
    <cfRule type="duplicateValues" dxfId="81" priority="4"/>
    <cfRule type="duplicateValues" dxfId="80" priority="5"/>
    <cfRule type="duplicateValues" dxfId="79" priority="6"/>
  </conditionalFormatting>
  <hyperlinks>
    <hyperlink ref="O50" r:id="rId7" tooltip="Assignee Pelaez Lugo, Ramon Aristides" display="javascript:showDetailWithPersid(%22cnt:5250656C61657A000000000000000000%22)"/>
    <hyperlink ref="B64" r:id="rId8" display="http://s460-helpdesk/CAisd/pdmweb.exe?OP=SEARCH+FACTORY=in+SKIPLIST=1+QBE.EQ.id=3477454"/>
    <hyperlink ref="B63" r:id="rId9" display="http://s460-helpdesk/CAisd/pdmweb.exe?OP=SEARCH+FACTORY=in+SKIPLIST=1+QBE.EQ.id=3477453"/>
    <hyperlink ref="B62" r:id="rId10" display="http://s460-helpdesk/CAisd/pdmweb.exe?OP=SEARCH+FACTORY=in+SKIPLIST=1+QBE.EQ.id=3477452"/>
    <hyperlink ref="B61" r:id="rId11" display="http://s460-helpdesk/CAisd/pdmweb.exe?OP=SEARCH+FACTORY=in+SKIPLIST=1+QBE.EQ.id=3477450"/>
    <hyperlink ref="B89" r:id="rId12" display="http://s460-helpdesk/CAisd/pdmweb.exe?OP=SEARCH+FACTORY=in+SKIPLIST=1+QBE.EQ.id=3477496"/>
    <hyperlink ref="B88" r:id="rId13" display="http://s460-helpdesk/CAisd/pdmweb.exe?OP=SEARCH+FACTORY=in+SKIPLIST=1+QBE.EQ.id=3477495"/>
    <hyperlink ref="B87" r:id="rId14" display="http://s460-helpdesk/CAisd/pdmweb.exe?OP=SEARCH+FACTORY=in+SKIPLIST=1+QBE.EQ.id=3477494"/>
    <hyperlink ref="B86" r:id="rId15" display="http://s460-helpdesk/CAisd/pdmweb.exe?OP=SEARCH+FACTORY=in+SKIPLIST=1+QBE.EQ.id=3477493"/>
    <hyperlink ref="B85" r:id="rId16" display="http://s460-helpdesk/CAisd/pdmweb.exe?OP=SEARCH+FACTORY=in+SKIPLIST=1+QBE.EQ.id=3477492"/>
    <hyperlink ref="B84" r:id="rId17" display="http://s460-helpdesk/CAisd/pdmweb.exe?OP=SEARCH+FACTORY=in+SKIPLIST=1+QBE.EQ.id=3477490"/>
    <hyperlink ref="B83" r:id="rId18" display="http://s460-helpdesk/CAisd/pdmweb.exe?OP=SEARCH+FACTORY=in+SKIPLIST=1+QBE.EQ.id=3477489"/>
    <hyperlink ref="B82" r:id="rId19" display="http://s460-helpdesk/CAisd/pdmweb.exe?OP=SEARCH+FACTORY=in+SKIPLIST=1+QBE.EQ.id=3477488"/>
    <hyperlink ref="B81" r:id="rId20" display="http://s460-helpdesk/CAisd/pdmweb.exe?OP=SEARCH+FACTORY=in+SKIPLIST=1+QBE.EQ.id=3477487"/>
    <hyperlink ref="B80" r:id="rId21" display="http://s460-helpdesk/CAisd/pdmweb.exe?OP=SEARCH+FACTORY=in+SKIPLIST=1+QBE.EQ.id=3477486"/>
    <hyperlink ref="B79" r:id="rId22" display="http://s460-helpdesk/CAisd/pdmweb.exe?OP=SEARCH+FACTORY=in+SKIPLIST=1+QBE.EQ.id=3477485"/>
    <hyperlink ref="B78" r:id="rId23" display="http://s460-helpdesk/CAisd/pdmweb.exe?OP=SEARCH+FACTORY=in+SKIPLIST=1+QBE.EQ.id=3477483"/>
    <hyperlink ref="B77" r:id="rId24" display="http://s460-helpdesk/CAisd/pdmweb.exe?OP=SEARCH+FACTORY=in+SKIPLIST=1+QBE.EQ.id=3477482"/>
    <hyperlink ref="B76" r:id="rId25" display="http://s460-helpdesk/CAisd/pdmweb.exe?OP=SEARCH+FACTORY=in+SKIPLIST=1+QBE.EQ.id=3477477"/>
    <hyperlink ref="B75" r:id="rId26" display="http://s460-helpdesk/CAisd/pdmweb.exe?OP=SEARCH+FACTORY=in+SKIPLIST=1+QBE.EQ.id=3477476"/>
    <hyperlink ref="B74" r:id="rId27" display="http://s460-helpdesk/CAisd/pdmweb.exe?OP=SEARCH+FACTORY=in+SKIPLIST=1+QBE.EQ.id=3477475"/>
    <hyperlink ref="B73" r:id="rId28" display="http://s460-helpdesk/CAisd/pdmweb.exe?OP=SEARCH+FACTORY=in+SKIPLIST=1+QBE.EQ.id=3477474"/>
    <hyperlink ref="B72" r:id="rId29" display="http://s460-helpdesk/CAisd/pdmweb.exe?OP=SEARCH+FACTORY=in+SKIPLIST=1+QBE.EQ.id=3477473"/>
    <hyperlink ref="B71" r:id="rId30" display="http://s460-helpdesk/CAisd/pdmweb.exe?OP=SEARCH+FACTORY=in+SKIPLIST=1+QBE.EQ.id=3477472"/>
    <hyperlink ref="B70" r:id="rId31" display="http://s460-helpdesk/CAisd/pdmweb.exe?OP=SEARCH+FACTORY=in+SKIPLIST=1+QBE.EQ.id=3477469"/>
    <hyperlink ref="B69" r:id="rId32" display="http://s460-helpdesk/CAisd/pdmweb.exe?OP=SEARCH+FACTORY=in+SKIPLIST=1+QBE.EQ.id=3477468"/>
    <hyperlink ref="B68" r:id="rId33" display="http://s460-helpdesk/CAisd/pdmweb.exe?OP=SEARCH+FACTORY=in+SKIPLIST=1+QBE.EQ.id=3477467"/>
    <hyperlink ref="B67" r:id="rId34" display="http://s460-helpdesk/CAisd/pdmweb.exe?OP=SEARCH+FACTORY=in+SKIPLIST=1+QBE.EQ.id=3477466"/>
    <hyperlink ref="B66" r:id="rId35" display="http://s460-helpdesk/CAisd/pdmweb.exe?OP=SEARCH+FACTORY=in+SKIPLIST=1+QBE.EQ.id=3477465"/>
    <hyperlink ref="B65" r:id="rId36" display="http://s460-helpdesk/CAisd/pdmweb.exe?OP=SEARCH+FACTORY=in+SKIPLIST=1+QBE.EQ.id=3477464"/>
    <hyperlink ref="B112" r:id="rId37" display="http://s460-helpdesk/CAisd/pdmweb.exe?OP=SEARCH+FACTORY=in+SKIPLIST=1+QBE.EQ.id=3477552"/>
    <hyperlink ref="B111" r:id="rId38" display="http://s460-helpdesk/CAisd/pdmweb.exe?OP=SEARCH+FACTORY=in+SKIPLIST=1+QBE.EQ.id=3477551"/>
    <hyperlink ref="B110" r:id="rId39" display="http://s460-helpdesk/CAisd/pdmweb.exe?OP=SEARCH+FACTORY=in+SKIPLIST=1+QBE.EQ.id=3477550"/>
    <hyperlink ref="B109" r:id="rId40" display="http://s460-helpdesk/CAisd/pdmweb.exe?OP=SEARCH+FACTORY=in+SKIPLIST=1+QBE.EQ.id=3477549"/>
    <hyperlink ref="B108" r:id="rId41" display="http://s460-helpdesk/CAisd/pdmweb.exe?OP=SEARCH+FACTORY=in+SKIPLIST=1+QBE.EQ.id=3477548"/>
    <hyperlink ref="B107" r:id="rId42" display="http://s460-helpdesk/CAisd/pdmweb.exe?OP=SEARCH+FACTORY=in+SKIPLIST=1+QBE.EQ.id=3477547"/>
    <hyperlink ref="B106" r:id="rId43" display="http://s460-helpdesk/CAisd/pdmweb.exe?OP=SEARCH+FACTORY=in+SKIPLIST=1+QBE.EQ.id=3477546"/>
    <hyperlink ref="B105" r:id="rId44" display="http://s460-helpdesk/CAisd/pdmweb.exe?OP=SEARCH+FACTORY=in+SKIPLIST=1+QBE.EQ.id=3477545"/>
    <hyperlink ref="B104" r:id="rId45" display="http://s460-helpdesk/CAisd/pdmweb.exe?OP=SEARCH+FACTORY=in+SKIPLIST=1+QBE.EQ.id=3477544"/>
    <hyperlink ref="B103" r:id="rId46" display="http://s460-helpdesk/CAisd/pdmweb.exe?OP=SEARCH+FACTORY=in+SKIPLIST=1+QBE.EQ.id=3477543"/>
    <hyperlink ref="B102" r:id="rId47" display="http://s460-helpdesk/CAisd/pdmweb.exe?OP=SEARCH+FACTORY=in+SKIPLIST=1+QBE.EQ.id=3477542"/>
    <hyperlink ref="B101" r:id="rId48" display="http://s460-helpdesk/CAisd/pdmweb.exe?OP=SEARCH+FACTORY=in+SKIPLIST=1+QBE.EQ.id=3477541"/>
    <hyperlink ref="B100" r:id="rId49" display="http://s460-helpdesk/CAisd/pdmweb.exe?OP=SEARCH+FACTORY=in+SKIPLIST=1+QBE.EQ.id=3477540"/>
    <hyperlink ref="B99" r:id="rId50" display="http://s460-helpdesk/CAisd/pdmweb.exe?OP=SEARCH+FACTORY=in+SKIPLIST=1+QBE.EQ.id=3477539"/>
    <hyperlink ref="B98" r:id="rId51" display="http://s460-helpdesk/CAisd/pdmweb.exe?OP=SEARCH+FACTORY=in+SKIPLIST=1+QBE.EQ.id=3477538"/>
    <hyperlink ref="B97" r:id="rId52" display="http://s460-helpdesk/CAisd/pdmweb.exe?OP=SEARCH+FACTORY=in+SKIPLIST=1+QBE.EQ.id=3477537"/>
    <hyperlink ref="B96" r:id="rId53" display="http://s460-helpdesk/CAisd/pdmweb.exe?OP=SEARCH+FACTORY=in+SKIPLIST=1+QBE.EQ.id=3477536"/>
    <hyperlink ref="B95" r:id="rId54" display="http://s460-helpdesk/CAisd/pdmweb.exe?OP=SEARCH+FACTORY=in+SKIPLIST=1+QBE.EQ.id=3477535"/>
    <hyperlink ref="B94" r:id="rId55" display="http://s460-helpdesk/CAisd/pdmweb.exe?OP=SEARCH+FACTORY=in+SKIPLIST=1+QBE.EQ.id=3477534"/>
    <hyperlink ref="B93" r:id="rId56" display="http://s460-helpdesk/CAisd/pdmweb.exe?OP=SEARCH+FACTORY=in+SKIPLIST=1+QBE.EQ.id=3477533"/>
    <hyperlink ref="B92" r:id="rId57" display="http://s460-helpdesk/CAisd/pdmweb.exe?OP=SEARCH+FACTORY=in+SKIPLIST=1+QBE.EQ.id=3477532"/>
    <hyperlink ref="B91" r:id="rId58" display="http://s460-helpdesk/CAisd/pdmweb.exe?OP=SEARCH+FACTORY=in+SKIPLIST=1+QBE.EQ.id=3477531"/>
    <hyperlink ref="B90" r:id="rId59" display="http://s460-helpdesk/CAisd/pdmweb.exe?OP=SEARCH+FACTORY=in+SKIPLIST=1+QBE.EQ.id=3477530"/>
  </hyperlinks>
  <pageMargins left="0.7" right="0.7" top="0.75" bottom="0.75" header="0.3" footer="0.3"/>
  <pageSetup scale="60" orientation="landscape" r:id="rId60"/>
  <legacyDrawing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sqref="A1:E57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3.710937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1" t="s">
        <v>2479</v>
      </c>
      <c r="B3" s="142"/>
      <c r="C3" s="142"/>
      <c r="D3" s="142"/>
      <c r="E3" s="143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2501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2571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26</v>
      </c>
      <c r="C10" s="100" t="str">
        <f>VLOOKUP(B10,'[2]LISTADO ATM'!$A$2:$B$916,2,0)</f>
        <v>ATM S/M Jumbo San Isidro</v>
      </c>
      <c r="D10" s="101" t="s">
        <v>2485</v>
      </c>
      <c r="E10" s="77">
        <v>335769251</v>
      </c>
    </row>
    <row r="11" spans="1:5" ht="18" x14ac:dyDescent="0.25">
      <c r="A11" s="100" t="str">
        <f>VLOOKUP(B11,'[1]LISTADO ATM'!$A$2:$C$817,3,0)</f>
        <v>DISTRITO NACIONAL</v>
      </c>
      <c r="B11" s="100">
        <v>949</v>
      </c>
      <c r="C11" s="115" t="str">
        <f>VLOOKUP(B11,'[1]LISTADO ATM'!$A$2:$B$816,2,0)</f>
        <v xml:space="preserve">ATM S/M Bravo San Isidro Coral Mall </v>
      </c>
      <c r="D11" s="101" t="s">
        <v>2485</v>
      </c>
      <c r="E11" s="77">
        <v>335769375</v>
      </c>
    </row>
    <row r="12" spans="1:5" ht="18" x14ac:dyDescent="0.25">
      <c r="A12" s="100" t="str">
        <f>VLOOKUP(B12,'[1]LISTADO ATM'!$A$2:$C$817,3,0)</f>
        <v>DISTRITO NACIONAL</v>
      </c>
      <c r="B12" s="100">
        <v>812</v>
      </c>
      <c r="C12" s="100" t="str">
        <f>VLOOKUP(B12,'[2]LISTADO ATM'!$A$2:$B$916,2,0)</f>
        <v xml:space="preserve">ATM Canasta del Pueblo </v>
      </c>
      <c r="D12" s="101" t="s">
        <v>2485</v>
      </c>
      <c r="E12" s="77">
        <v>335769134</v>
      </c>
    </row>
    <row r="13" spans="1:5" ht="18" x14ac:dyDescent="0.25">
      <c r="A13" s="100" t="str">
        <f>VLOOKUP(B13,'[1]LISTADO ATM'!$A$2:$C$817,3,0)</f>
        <v>DISTRITO NACIONAL</v>
      </c>
      <c r="B13" s="100">
        <v>967</v>
      </c>
      <c r="C13" s="115" t="str">
        <f>VLOOKUP(B13,'[1]LISTADO ATM'!$A$2:$B$816,2,0)</f>
        <v xml:space="preserve">ATM UNP Hiper Olé Autopista Duarte </v>
      </c>
      <c r="D13" s="101" t="s">
        <v>2485</v>
      </c>
      <c r="E13" s="77">
        <v>335769126</v>
      </c>
    </row>
    <row r="14" spans="1:5" ht="18" x14ac:dyDescent="0.25">
      <c r="A14" s="100" t="str">
        <f>VLOOKUP(B14,'[1]LISTADO ATM'!$A$2:$C$817,3,0)</f>
        <v>DISTRITO NACIONAL</v>
      </c>
      <c r="B14" s="100">
        <v>735</v>
      </c>
      <c r="C14" s="115" t="str">
        <f>VLOOKUP(B14,'[1]LISTADO ATM'!$A$2:$B$816,2,0)</f>
        <v xml:space="preserve">ATM Oficina Independencia II  </v>
      </c>
      <c r="D14" s="101" t="s">
        <v>2485</v>
      </c>
      <c r="E14" s="77">
        <v>335768742</v>
      </c>
    </row>
    <row r="15" spans="1:5" ht="18" x14ac:dyDescent="0.25">
      <c r="A15" s="100" t="str">
        <f>VLOOKUP(B15,'[1]LISTADO ATM'!$A$2:$C$817,3,0)</f>
        <v>DISTRITO NACIONAL</v>
      </c>
      <c r="B15" s="100">
        <v>407</v>
      </c>
      <c r="C15" s="115" t="str">
        <f>VLOOKUP(B15,'[1]LISTADO ATM'!$A$2:$B$816,2,0)</f>
        <v xml:space="preserve">ATM Multicentro La Sirena Villa Mella </v>
      </c>
      <c r="D15" s="101" t="s">
        <v>2485</v>
      </c>
      <c r="E15" s="115">
        <v>335769542</v>
      </c>
    </row>
    <row r="16" spans="1:5" ht="18.75" thickBot="1" x14ac:dyDescent="0.3">
      <c r="A16" s="100" t="str">
        <f>VLOOKUP(B16,'[1]LISTADO ATM'!$A$2:$C$817,3,0)</f>
        <v>DISTRITO NACIONAL</v>
      </c>
      <c r="B16" s="100">
        <v>908</v>
      </c>
      <c r="C16" s="115" t="str">
        <f>VLOOKUP(B16,'[1]LISTADO ATM'!$A$2:$B$816,2,0)</f>
        <v xml:space="preserve">ATM Oficina Plaza Botánika </v>
      </c>
      <c r="D16" s="101" t="s">
        <v>2485</v>
      </c>
      <c r="E16" s="77">
        <v>335769361</v>
      </c>
    </row>
    <row r="17" spans="1:5" ht="18.75" thickBot="1" x14ac:dyDescent="0.3">
      <c r="A17" s="96" t="s">
        <v>2428</v>
      </c>
      <c r="B17" s="120">
        <f>COUNT(B10:B16)</f>
        <v>7</v>
      </c>
      <c r="C17" s="144"/>
      <c r="D17" s="145"/>
      <c r="E17" s="146"/>
    </row>
    <row r="18" spans="1:5" ht="15.75" thickBot="1" x14ac:dyDescent="0.3">
      <c r="B18" s="110"/>
    </row>
    <row r="19" spans="1:5" ht="18.75" thickBot="1" x14ac:dyDescent="0.3">
      <c r="A19" s="129" t="s">
        <v>2430</v>
      </c>
      <c r="B19" s="130"/>
      <c r="C19" s="130"/>
      <c r="D19" s="130"/>
      <c r="E19" s="131"/>
    </row>
    <row r="20" spans="1:5" ht="18" x14ac:dyDescent="0.25">
      <c r="A20" s="92" t="s">
        <v>15</v>
      </c>
      <c r="B20" s="97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377</v>
      </c>
      <c r="C21" s="100" t="str">
        <f>VLOOKUP(B21,'[2]LISTADO ATM'!$A$2:$B$916,2,0)</f>
        <v>ATM Estación del Metro Eduardo Brito</v>
      </c>
      <c r="D21" s="102" t="s">
        <v>2455</v>
      </c>
      <c r="E21" s="77">
        <v>335769464</v>
      </c>
    </row>
    <row r="22" spans="1:5" ht="18" x14ac:dyDescent="0.25">
      <c r="A22" s="100" t="str">
        <f>VLOOKUP(B22,'[1]LISTADO ATM'!$A$2:$C$817,3,0)</f>
        <v>SUR</v>
      </c>
      <c r="B22" s="100">
        <v>870</v>
      </c>
      <c r="C22" s="115" t="str">
        <f>VLOOKUP(B22,'[1]LISTADO ATM'!$A$2:$B$816,2,0)</f>
        <v xml:space="preserve">ATM Willbes Dominicana (Barahona) </v>
      </c>
      <c r="D22" s="116" t="s">
        <v>2455</v>
      </c>
      <c r="E22" s="115">
        <v>335769541</v>
      </c>
    </row>
    <row r="23" spans="1:5" ht="18" x14ac:dyDescent="0.25">
      <c r="A23" s="100" t="str">
        <f>VLOOKUP(B23,'[1]LISTADO ATM'!$A$2:$C$817,3,0)</f>
        <v>ESTE</v>
      </c>
      <c r="B23" s="100">
        <v>673</v>
      </c>
      <c r="C23" s="115" t="str">
        <f>VLOOKUP(B23,'[1]LISTADO ATM'!$A$2:$B$816,2,0)</f>
        <v>ATM Clínica Dr. Cruz Jiminián</v>
      </c>
      <c r="D23" s="116" t="s">
        <v>2455</v>
      </c>
      <c r="E23" s="77">
        <v>335768361</v>
      </c>
    </row>
    <row r="24" spans="1:5" ht="18" x14ac:dyDescent="0.25">
      <c r="A24" s="100" t="str">
        <f>VLOOKUP(B24,'[1]LISTADO ATM'!$A$2:$C$817,3,0)</f>
        <v>DISTRITO NACIONAL</v>
      </c>
      <c r="B24" s="100">
        <v>955</v>
      </c>
      <c r="C24" s="100" t="str">
        <f>VLOOKUP(B24,'[2]LISTADO ATM'!$A$2:$B$916,2,0)</f>
        <v xml:space="preserve">ATM Oficina Americana Independencia II </v>
      </c>
      <c r="D24" s="116" t="s">
        <v>2455</v>
      </c>
      <c r="E24" s="77">
        <v>335769149</v>
      </c>
    </row>
    <row r="25" spans="1:5" ht="18" x14ac:dyDescent="0.25">
      <c r="A25" s="100" t="str">
        <f>VLOOKUP(B25,'[1]LISTADO ATM'!$A$2:$C$817,3,0)</f>
        <v>DISTRITO NACIONAL</v>
      </c>
      <c r="B25" s="100">
        <v>721</v>
      </c>
      <c r="C25" s="115" t="str">
        <f>VLOOKUP(B25,'[1]LISTADO ATM'!$A$2:$B$816,2,0)</f>
        <v xml:space="preserve">ATM Oficina Charles de Gaulle II </v>
      </c>
      <c r="D25" s="116" t="s">
        <v>2455</v>
      </c>
      <c r="E25" s="115">
        <v>335769589</v>
      </c>
    </row>
    <row r="26" spans="1:5" ht="18" x14ac:dyDescent="0.25">
      <c r="A26" s="100" t="str">
        <f>VLOOKUP(B26,'[1]LISTADO ATM'!$A$2:$C$817,3,0)</f>
        <v>DISTRITO NACIONAL</v>
      </c>
      <c r="B26" s="100">
        <v>578</v>
      </c>
      <c r="C26" s="100" t="str">
        <f>VLOOKUP(B26,'[2]LISTADO ATM'!$A$2:$B$916,2,0)</f>
        <v xml:space="preserve">ATM Procuraduría General de la República </v>
      </c>
      <c r="D26" s="116" t="s">
        <v>2455</v>
      </c>
      <c r="E26" s="77">
        <v>335769233</v>
      </c>
    </row>
    <row r="27" spans="1:5" ht="18" x14ac:dyDescent="0.25">
      <c r="A27" s="100" t="str">
        <f>VLOOKUP(B27,'[1]LISTADO ATM'!$A$2:$C$817,3,0)</f>
        <v>DISTRITO NACIONAL</v>
      </c>
      <c r="B27" s="100">
        <v>743</v>
      </c>
      <c r="C27" s="100" t="str">
        <f>VLOOKUP(B27,'[2]LISTADO ATM'!$A$2:$B$916,2,0)</f>
        <v xml:space="preserve">ATM Oficina Los Frailes </v>
      </c>
      <c r="D27" s="116" t="s">
        <v>2455</v>
      </c>
      <c r="E27" s="77">
        <v>335769350</v>
      </c>
    </row>
    <row r="28" spans="1:5" ht="18" x14ac:dyDescent="0.25">
      <c r="A28" s="100" t="str">
        <f>VLOOKUP(B28,'[1]LISTADO ATM'!$A$2:$C$817,3,0)</f>
        <v>DISTRITO NACIONAL</v>
      </c>
      <c r="B28" s="100">
        <v>325</v>
      </c>
      <c r="C28" s="100" t="str">
        <f>VLOOKUP(B28,'[2]LISTADO ATM'!$A$2:$B$916,2,0)</f>
        <v>ATM Casa Edwin</v>
      </c>
      <c r="D28" s="116" t="s">
        <v>2455</v>
      </c>
      <c r="E28" s="77">
        <v>335769482</v>
      </c>
    </row>
    <row r="29" spans="1:5" ht="18" x14ac:dyDescent="0.25">
      <c r="A29" s="100" t="str">
        <f>VLOOKUP(B29,'[1]LISTADO ATM'!$A$2:$C$817,3,0)</f>
        <v>ESTE</v>
      </c>
      <c r="B29" s="100">
        <v>211</v>
      </c>
      <c r="C29" s="100" t="str">
        <f>VLOOKUP(B29,'[2]LISTADO ATM'!$A$2:$B$916,2,0)</f>
        <v xml:space="preserve">ATM Oficina La Romana I </v>
      </c>
      <c r="D29" s="116" t="s">
        <v>2455</v>
      </c>
      <c r="E29" s="77">
        <v>335769544</v>
      </c>
    </row>
    <row r="30" spans="1:5" ht="18" x14ac:dyDescent="0.25">
      <c r="A30" s="100" t="str">
        <f>VLOOKUP(B30,'[1]LISTADO ATM'!$A$2:$C$817,3,0)</f>
        <v>ESTE</v>
      </c>
      <c r="B30" s="100">
        <v>613</v>
      </c>
      <c r="C30" s="100" t="str">
        <f>VLOOKUP(B30,'[2]LISTADO ATM'!$A$2:$B$916,2,0)</f>
        <v xml:space="preserve">ATM Almacenes Zaglul (La Altagracia) </v>
      </c>
      <c r="D30" s="116" t="s">
        <v>2455</v>
      </c>
      <c r="E30" s="77">
        <v>335769545</v>
      </c>
    </row>
    <row r="31" spans="1:5" ht="18" x14ac:dyDescent="0.25">
      <c r="A31" s="100" t="str">
        <f>VLOOKUP(B31,'[1]LISTADO ATM'!$A$2:$C$817,3,0)</f>
        <v>ESTE</v>
      </c>
      <c r="B31" s="100">
        <v>631</v>
      </c>
      <c r="C31" s="100" t="str">
        <f>VLOOKUP(B31,'[2]LISTADO ATM'!$A$2:$B$916,2,0)</f>
        <v xml:space="preserve">ATM ASOCODEQUI (San Pedro) </v>
      </c>
      <c r="D31" s="116" t="s">
        <v>2455</v>
      </c>
      <c r="E31" s="77">
        <v>335769546</v>
      </c>
    </row>
    <row r="32" spans="1:5" ht="18" x14ac:dyDescent="0.25">
      <c r="A32" s="100" t="str">
        <f>VLOOKUP(B32,'[1]LISTADO ATM'!$A$2:$C$817,3,0)</f>
        <v>DISTRITO NACIONAL</v>
      </c>
      <c r="B32" s="100">
        <v>719</v>
      </c>
      <c r="C32" s="100" t="str">
        <f>VLOOKUP(B32,'[2]LISTADO ATM'!$A$2:$B$916,2,0)</f>
        <v xml:space="preserve">ATM Ayuntamiento Municipal San Luís </v>
      </c>
      <c r="D32" s="116" t="s">
        <v>2455</v>
      </c>
      <c r="E32" s="77">
        <v>335769547</v>
      </c>
    </row>
    <row r="33" spans="1:5" ht="18.75" thickBot="1" x14ac:dyDescent="0.3">
      <c r="A33" s="100" t="str">
        <f>VLOOKUP(B33,'[1]LISTADO ATM'!$A$2:$C$817,3,0)</f>
        <v>DISTRITO NACIONAL</v>
      </c>
      <c r="B33" s="100">
        <v>710</v>
      </c>
      <c r="C33" s="100" t="str">
        <f>VLOOKUP(B33,'[2]LISTADO ATM'!$A$2:$B$916,2,0)</f>
        <v xml:space="preserve">ATM S/M Soberano </v>
      </c>
      <c r="D33" s="116" t="s">
        <v>2455</v>
      </c>
      <c r="E33" s="77" t="s">
        <v>2569</v>
      </c>
    </row>
    <row r="34" spans="1:5" ht="18.75" thickBot="1" x14ac:dyDescent="0.3">
      <c r="A34" s="117" t="s">
        <v>2428</v>
      </c>
      <c r="B34" s="120">
        <f>COUNT(B21:B33)</f>
        <v>13</v>
      </c>
      <c r="C34" s="118"/>
      <c r="D34" s="118"/>
      <c r="E34" s="118"/>
    </row>
    <row r="35" spans="1:5" ht="15.75" thickBot="1" x14ac:dyDescent="0.3">
      <c r="B35" s="110"/>
    </row>
    <row r="36" spans="1:5" ht="18.75" thickBot="1" x14ac:dyDescent="0.3">
      <c r="A36" s="129" t="s">
        <v>2431</v>
      </c>
      <c r="B36" s="130"/>
      <c r="C36" s="130"/>
      <c r="D36" s="130"/>
      <c r="E36" s="131"/>
    </row>
    <row r="37" spans="1:5" ht="18" x14ac:dyDescent="0.25">
      <c r="A37" s="92" t="s">
        <v>15</v>
      </c>
      <c r="B37" s="97" t="s">
        <v>2426</v>
      </c>
      <c r="C37" s="93" t="s">
        <v>46</v>
      </c>
      <c r="D37" s="93" t="s">
        <v>2433</v>
      </c>
      <c r="E37" s="93" t="s">
        <v>2427</v>
      </c>
    </row>
    <row r="38" spans="1:5" ht="18" x14ac:dyDescent="0.25">
      <c r="A38" s="100" t="str">
        <f>VLOOKUP(B38,'[1]LISTADO ATM'!$A$2:$C$817,3,0)</f>
        <v>ESTE</v>
      </c>
      <c r="B38" s="100">
        <v>843</v>
      </c>
      <c r="C38" s="115" t="str">
        <f>VLOOKUP(B38,'[1]LISTADO ATM'!$A$2:$B$816,2,0)</f>
        <v xml:space="preserve">ATM Oficina Romana Centro </v>
      </c>
      <c r="D38" s="100" t="s">
        <v>2459</v>
      </c>
      <c r="E38" s="77">
        <v>335769386</v>
      </c>
    </row>
    <row r="39" spans="1:5" ht="18" x14ac:dyDescent="0.25">
      <c r="A39" s="100" t="str">
        <f>VLOOKUP(B39,'[1]LISTADO ATM'!$A$2:$C$817,3,0)</f>
        <v>SUR</v>
      </c>
      <c r="B39" s="100">
        <v>252</v>
      </c>
      <c r="C39" s="115" t="str">
        <f>VLOOKUP(B39,'[1]LISTADO ATM'!$A$2:$B$816,2,0)</f>
        <v xml:space="preserve">ATM Banco Agrícola (Barahona) </v>
      </c>
      <c r="D39" s="100" t="s">
        <v>2459</v>
      </c>
      <c r="E39" s="115">
        <v>335769594</v>
      </c>
    </row>
    <row r="40" spans="1:5" ht="18" x14ac:dyDescent="0.25">
      <c r="A40" s="100" t="str">
        <f>VLOOKUP(B40,'[1]LISTADO ATM'!$A$2:$C$817,3,0)</f>
        <v>DISTRITO NACIONAL</v>
      </c>
      <c r="B40" s="100">
        <v>231</v>
      </c>
      <c r="C40" s="115" t="str">
        <f>VLOOKUP(B40,'[1]LISTADO ATM'!$A$2:$B$816,2,0)</f>
        <v xml:space="preserve">ATM Oficina Zona Oriental </v>
      </c>
      <c r="D40" s="100" t="s">
        <v>2459</v>
      </c>
      <c r="E40" s="115">
        <v>335769592</v>
      </c>
    </row>
    <row r="41" spans="1:5" ht="18.75" thickBot="1" x14ac:dyDescent="0.3">
      <c r="A41" s="100" t="str">
        <f>VLOOKUP(B41,'[1]LISTADO ATM'!$A$2:$C$817,3,0)</f>
        <v>DISTRITO NACIONAL</v>
      </c>
      <c r="B41" s="100">
        <v>938</v>
      </c>
      <c r="C41" s="115" t="str">
        <f>VLOOKUP(B41,'[1]LISTADO ATM'!$A$2:$B$816,2,0)</f>
        <v xml:space="preserve">ATM Autobanco Oficina Filadelfia Plaza </v>
      </c>
      <c r="D41" s="100" t="s">
        <v>2459</v>
      </c>
      <c r="E41" s="77">
        <v>335769548</v>
      </c>
    </row>
    <row r="42" spans="1:5" ht="18.75" thickBot="1" x14ac:dyDescent="0.3">
      <c r="A42" s="96" t="s">
        <v>2428</v>
      </c>
      <c r="B42" s="120">
        <f>COUNT(B38:B41)</f>
        <v>4</v>
      </c>
      <c r="C42" s="94"/>
      <c r="D42" s="94"/>
      <c r="E42" s="95"/>
    </row>
    <row r="43" spans="1:5" ht="15.75" thickBot="1" x14ac:dyDescent="0.3">
      <c r="B43" s="110"/>
    </row>
    <row r="44" spans="1:5" ht="18.75" thickBot="1" x14ac:dyDescent="0.3">
      <c r="A44" s="134" t="s">
        <v>2429</v>
      </c>
      <c r="B44" s="135"/>
    </row>
    <row r="45" spans="1:5" ht="18.75" thickBot="1" x14ac:dyDescent="0.3">
      <c r="A45" s="132">
        <f>+B34+B42</f>
        <v>17</v>
      </c>
      <c r="B45" s="133"/>
    </row>
    <row r="46" spans="1:5" ht="15.75" thickBot="1" x14ac:dyDescent="0.3">
      <c r="B46" s="110"/>
    </row>
    <row r="47" spans="1:5" ht="18.75" thickBot="1" x14ac:dyDescent="0.3">
      <c r="A47" s="129" t="s">
        <v>2432</v>
      </c>
      <c r="B47" s="130"/>
      <c r="C47" s="130"/>
      <c r="D47" s="130"/>
      <c r="E47" s="131"/>
    </row>
    <row r="48" spans="1:5" ht="18" x14ac:dyDescent="0.25">
      <c r="A48" s="92" t="s">
        <v>15</v>
      </c>
      <c r="B48" s="97" t="s">
        <v>2426</v>
      </c>
      <c r="C48" s="97" t="s">
        <v>46</v>
      </c>
      <c r="D48" s="136" t="s">
        <v>2433</v>
      </c>
      <c r="E48" s="137"/>
    </row>
    <row r="49" spans="1:5" ht="18" x14ac:dyDescent="0.25">
      <c r="A49" s="100" t="str">
        <f>VLOOKUP(B49,'[1]LISTADO ATM'!$A$2:$C$817,3,0)</f>
        <v>DISTRITO NACIONAL</v>
      </c>
      <c r="B49" s="100">
        <v>24</v>
      </c>
      <c r="C49" s="115" t="str">
        <f>VLOOKUP(B49,'[1]LISTADO ATM'!$A$2:$B$816,2,0)</f>
        <v xml:space="preserve">ATM Oficina Eusebio Manzueta </v>
      </c>
      <c r="D49" s="127" t="s">
        <v>2572</v>
      </c>
      <c r="E49" s="128"/>
    </row>
    <row r="50" spans="1:5" ht="18" x14ac:dyDescent="0.25">
      <c r="A50" s="100" t="str">
        <f>VLOOKUP(B50,'[1]LISTADO ATM'!$A$2:$C$817,3,0)</f>
        <v>DISTRITO NACIONAL</v>
      </c>
      <c r="B50" s="100">
        <v>559</v>
      </c>
      <c r="C50" s="115" t="str">
        <f>VLOOKUP(B50,'[1]LISTADO ATM'!$A$2:$B$816,2,0)</f>
        <v xml:space="preserve">ATM UNP Metro I </v>
      </c>
      <c r="D50" s="127" t="s">
        <v>2476</v>
      </c>
      <c r="E50" s="128"/>
    </row>
    <row r="51" spans="1:5" ht="18" x14ac:dyDescent="0.25">
      <c r="A51" s="100" t="str">
        <f>VLOOKUP(B51,'[1]LISTADO ATM'!$A$2:$C$817,3,0)</f>
        <v>ESTE</v>
      </c>
      <c r="B51" s="100">
        <v>114</v>
      </c>
      <c r="C51" s="115" t="str">
        <f>VLOOKUP(B51,'[1]LISTADO ATM'!$A$2:$B$816,2,0)</f>
        <v xml:space="preserve">ATM Oficina Hato Mayor </v>
      </c>
      <c r="D51" s="127" t="s">
        <v>2476</v>
      </c>
      <c r="E51" s="128"/>
    </row>
    <row r="52" spans="1:5" ht="18" x14ac:dyDescent="0.25">
      <c r="A52" s="100" t="str">
        <f>VLOOKUP(B52,'[1]LISTADO ATM'!$A$2:$C$817,3,0)</f>
        <v>ESTE</v>
      </c>
      <c r="B52" s="100">
        <v>609</v>
      </c>
      <c r="C52" s="115" t="str">
        <f>VLOOKUP(B52,'[1]LISTADO ATM'!$A$2:$B$816,2,0)</f>
        <v xml:space="preserve">ATM S/M Jumbo (San Pedro) </v>
      </c>
      <c r="D52" s="127" t="s">
        <v>2573</v>
      </c>
      <c r="E52" s="128"/>
    </row>
    <row r="53" spans="1:5" ht="18" x14ac:dyDescent="0.25">
      <c r="A53" s="100" t="str">
        <f>VLOOKUP(B53,'[1]LISTADO ATM'!$A$2:$C$817,3,0)</f>
        <v>SUR</v>
      </c>
      <c r="B53" s="100">
        <v>751</v>
      </c>
      <c r="C53" s="115" t="str">
        <f>VLOOKUP(B53,'[1]LISTADO ATM'!$A$2:$B$816,2,0)</f>
        <v>ATM Eco Petroleo Camilo</v>
      </c>
      <c r="D53" s="127" t="s">
        <v>2574</v>
      </c>
      <c r="E53" s="128"/>
    </row>
    <row r="54" spans="1:5" ht="18" x14ac:dyDescent="0.25">
      <c r="A54" s="100" t="str">
        <f>VLOOKUP(B54,'[1]LISTADO ATM'!$A$2:$C$817,3,0)</f>
        <v>DISTRITO NACIONAL</v>
      </c>
      <c r="B54" s="100">
        <v>908</v>
      </c>
      <c r="C54" s="115" t="str">
        <f>VLOOKUP(B54,'[1]LISTADO ATM'!$A$2:$B$816,2,0)</f>
        <v xml:space="preserve">ATM Oficina Plaza Botánika </v>
      </c>
      <c r="D54" s="127" t="s">
        <v>2476</v>
      </c>
      <c r="E54" s="128"/>
    </row>
    <row r="55" spans="1:5" ht="18" x14ac:dyDescent="0.25">
      <c r="A55" s="100" t="str">
        <f>VLOOKUP(B55,'[1]LISTADO ATM'!$A$2:$C$817,3,0)</f>
        <v>ESTE</v>
      </c>
      <c r="B55" s="100">
        <v>429</v>
      </c>
      <c r="C55" s="115" t="str">
        <f>VLOOKUP(B55,'[1]LISTADO ATM'!$A$2:$B$816,2,0)</f>
        <v xml:space="preserve">ATM Oficina Jumbo La Romana </v>
      </c>
      <c r="D55" s="127" t="s">
        <v>2476</v>
      </c>
      <c r="E55" s="128"/>
    </row>
    <row r="56" spans="1:5" ht="18.75" thickBot="1" x14ac:dyDescent="0.3">
      <c r="A56" s="100" t="str">
        <f>VLOOKUP(B56,'[1]LISTADO ATM'!$A$2:$C$817,3,0)</f>
        <v>DISTRITO NACIONAL</v>
      </c>
      <c r="B56" s="100">
        <v>911</v>
      </c>
      <c r="C56" s="115" t="str">
        <f>VLOOKUP(B56,'[1]LISTADO ATM'!$A$2:$B$816,2,0)</f>
        <v xml:space="preserve">ATM Oficina Venezuela II </v>
      </c>
      <c r="D56" s="127" t="s">
        <v>2476</v>
      </c>
      <c r="E56" s="128"/>
    </row>
    <row r="57" spans="1:5" ht="18.75" thickBot="1" x14ac:dyDescent="0.3">
      <c r="A57" s="96" t="s">
        <v>2428</v>
      </c>
      <c r="B57" s="120">
        <f>COUNT(B49:B56)</f>
        <v>8</v>
      </c>
      <c r="C57" s="94"/>
      <c r="D57" s="94"/>
      <c r="E57" s="95"/>
    </row>
  </sheetData>
  <mergeCells count="19">
    <mergeCell ref="C17:E17"/>
    <mergeCell ref="A19:E19"/>
    <mergeCell ref="A36:E36"/>
    <mergeCell ref="A44:B44"/>
    <mergeCell ref="A45:B45"/>
    <mergeCell ref="A47:E47"/>
    <mergeCell ref="D48:E48"/>
    <mergeCell ref="D49:E49"/>
    <mergeCell ref="D50:E50"/>
    <mergeCell ref="A1:E1"/>
    <mergeCell ref="A8:E8"/>
    <mergeCell ref="A2:E2"/>
    <mergeCell ref="A3:E3"/>
    <mergeCell ref="D56:E56"/>
    <mergeCell ref="D54:E54"/>
    <mergeCell ref="D55:E55"/>
    <mergeCell ref="D51:E51"/>
    <mergeCell ref="D52:E52"/>
    <mergeCell ref="D53:E53"/>
  </mergeCells>
  <phoneticPr fontId="47" type="noConversion"/>
  <conditionalFormatting sqref="B58:B1048576">
    <cfRule type="duplicateValues" dxfId="78" priority="326345"/>
  </conditionalFormatting>
  <conditionalFormatting sqref="B13:B16">
    <cfRule type="duplicateValues" dxfId="10" priority="6"/>
  </conditionalFormatting>
  <conditionalFormatting sqref="B12">
    <cfRule type="duplicateValues" dxfId="9" priority="5"/>
  </conditionalFormatting>
  <conditionalFormatting sqref="B11">
    <cfRule type="duplicateValues" dxfId="8" priority="4"/>
  </conditionalFormatting>
  <conditionalFormatting sqref="B23">
    <cfRule type="duplicateValues" dxfId="7" priority="3"/>
  </conditionalFormatting>
  <conditionalFormatting sqref="B50">
    <cfRule type="duplicateValues" dxfId="6" priority="7"/>
  </conditionalFormatting>
  <conditionalFormatting sqref="B29:B33">
    <cfRule type="duplicateValues" dxfId="5" priority="8"/>
  </conditionalFormatting>
  <conditionalFormatting sqref="B25">
    <cfRule type="duplicateValues" dxfId="4" priority="2"/>
  </conditionalFormatting>
  <conditionalFormatting sqref="B49 B10 B1:B8 B24 B18:B19 B38 B21:B22 B43:B47 B35:B36 B26:B28">
    <cfRule type="duplicateValues" dxfId="3" priority="9"/>
  </conditionalFormatting>
  <conditionalFormatting sqref="B39">
    <cfRule type="duplicateValues" dxfId="2" priority="1"/>
  </conditionalFormatting>
  <conditionalFormatting sqref="B51:B56 B40">
    <cfRule type="duplicateValues" dxfId="1" priority="10"/>
  </conditionalFormatting>
  <conditionalFormatting sqref="B41">
    <cfRule type="duplicateValues" dxfId="0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2021-01-21T19:51:39Z</dcterms:modified>
</cp:coreProperties>
</file>