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2\"/>
    </mc:Choice>
  </mc:AlternateContent>
  <bookViews>
    <workbookView xWindow="0" yWindow="0" windowWidth="20460" windowHeight="14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0" i="16" l="1"/>
  <c r="B68" i="16"/>
  <c r="B48" i="16"/>
  <c r="B20" i="16"/>
  <c r="C79" i="16"/>
  <c r="A79" i="16"/>
  <c r="C78" i="16"/>
  <c r="A78" i="16"/>
  <c r="C77" i="16"/>
  <c r="A77" i="16"/>
  <c r="C76" i="16"/>
  <c r="A76" i="16"/>
  <c r="C75" i="16"/>
  <c r="A75" i="16"/>
  <c r="A71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07" i="1" l="1"/>
  <c r="A98" i="1"/>
  <c r="A96" i="1"/>
  <c r="A71" i="1"/>
  <c r="A99" i="1"/>
  <c r="A94" i="1"/>
  <c r="A97" i="1"/>
  <c r="A88" i="1"/>
  <c r="A74" i="1"/>
  <c r="A102" i="1"/>
  <c r="A117" i="1"/>
  <c r="A47" i="1"/>
  <c r="A49" i="1"/>
  <c r="A93" i="1"/>
  <c r="A44" i="1"/>
  <c r="A111" i="1"/>
  <c r="A106" i="1"/>
  <c r="A112" i="1"/>
  <c r="A50" i="1"/>
  <c r="A39" i="1"/>
  <c r="A114" i="1"/>
  <c r="A116" i="1"/>
  <c r="A119" i="1"/>
  <c r="F107" i="1"/>
  <c r="G107" i="1"/>
  <c r="H107" i="1"/>
  <c r="I107" i="1"/>
  <c r="J107" i="1"/>
  <c r="K107" i="1"/>
  <c r="F98" i="1"/>
  <c r="G98" i="1"/>
  <c r="H98" i="1"/>
  <c r="I98" i="1"/>
  <c r="J98" i="1"/>
  <c r="K98" i="1"/>
  <c r="F96" i="1"/>
  <c r="G96" i="1"/>
  <c r="H96" i="1"/>
  <c r="I96" i="1"/>
  <c r="J96" i="1"/>
  <c r="K96" i="1"/>
  <c r="F71" i="1"/>
  <c r="G71" i="1"/>
  <c r="H71" i="1"/>
  <c r="I71" i="1"/>
  <c r="J71" i="1"/>
  <c r="K71" i="1"/>
  <c r="F99" i="1"/>
  <c r="G99" i="1"/>
  <c r="H99" i="1"/>
  <c r="I99" i="1"/>
  <c r="J99" i="1"/>
  <c r="K99" i="1"/>
  <c r="F94" i="1"/>
  <c r="G94" i="1"/>
  <c r="H94" i="1"/>
  <c r="I94" i="1"/>
  <c r="J94" i="1"/>
  <c r="K94" i="1"/>
  <c r="F97" i="1"/>
  <c r="G97" i="1"/>
  <c r="H97" i="1"/>
  <c r="I97" i="1"/>
  <c r="J97" i="1"/>
  <c r="K97" i="1"/>
  <c r="F88" i="1"/>
  <c r="G88" i="1"/>
  <c r="H88" i="1"/>
  <c r="I88" i="1"/>
  <c r="J88" i="1"/>
  <c r="K88" i="1"/>
  <c r="F74" i="1"/>
  <c r="G74" i="1"/>
  <c r="H74" i="1"/>
  <c r="I74" i="1"/>
  <c r="J74" i="1"/>
  <c r="K74" i="1"/>
  <c r="F102" i="1"/>
  <c r="G102" i="1"/>
  <c r="H102" i="1"/>
  <c r="I102" i="1"/>
  <c r="J102" i="1"/>
  <c r="K102" i="1"/>
  <c r="F117" i="1"/>
  <c r="G117" i="1"/>
  <c r="H117" i="1"/>
  <c r="I117" i="1"/>
  <c r="J117" i="1"/>
  <c r="K117" i="1"/>
  <c r="F47" i="1"/>
  <c r="G47" i="1"/>
  <c r="H47" i="1"/>
  <c r="I47" i="1"/>
  <c r="J47" i="1"/>
  <c r="K47" i="1"/>
  <c r="F49" i="1"/>
  <c r="G49" i="1"/>
  <c r="H49" i="1"/>
  <c r="I49" i="1"/>
  <c r="J49" i="1"/>
  <c r="K49" i="1"/>
  <c r="F93" i="1"/>
  <c r="G93" i="1"/>
  <c r="H93" i="1"/>
  <c r="I93" i="1"/>
  <c r="J93" i="1"/>
  <c r="K93" i="1"/>
  <c r="F44" i="1"/>
  <c r="G44" i="1"/>
  <c r="H44" i="1"/>
  <c r="I44" i="1"/>
  <c r="J44" i="1"/>
  <c r="K44" i="1"/>
  <c r="F111" i="1"/>
  <c r="G111" i="1"/>
  <c r="H111" i="1"/>
  <c r="I111" i="1"/>
  <c r="J111" i="1"/>
  <c r="K111" i="1"/>
  <c r="F106" i="1"/>
  <c r="G106" i="1"/>
  <c r="H106" i="1"/>
  <c r="I106" i="1"/>
  <c r="J106" i="1"/>
  <c r="K106" i="1"/>
  <c r="F112" i="1"/>
  <c r="G112" i="1"/>
  <c r="H112" i="1"/>
  <c r="I112" i="1"/>
  <c r="J112" i="1"/>
  <c r="K112" i="1"/>
  <c r="F50" i="1"/>
  <c r="G50" i="1"/>
  <c r="H50" i="1"/>
  <c r="I50" i="1"/>
  <c r="J50" i="1"/>
  <c r="K50" i="1"/>
  <c r="F39" i="1"/>
  <c r="G39" i="1"/>
  <c r="H39" i="1"/>
  <c r="I39" i="1"/>
  <c r="J39" i="1"/>
  <c r="K39" i="1"/>
  <c r="F114" i="1"/>
  <c r="G114" i="1"/>
  <c r="H114" i="1"/>
  <c r="I114" i="1"/>
  <c r="J114" i="1"/>
  <c r="K114" i="1"/>
  <c r="F116" i="1"/>
  <c r="G116" i="1"/>
  <c r="H116" i="1"/>
  <c r="I116" i="1"/>
  <c r="J116" i="1"/>
  <c r="K116" i="1"/>
  <c r="F119" i="1"/>
  <c r="G119" i="1"/>
  <c r="H119" i="1"/>
  <c r="I119" i="1"/>
  <c r="J119" i="1"/>
  <c r="K119" i="1"/>
  <c r="F54" i="1" l="1"/>
  <c r="G54" i="1"/>
  <c r="H54" i="1"/>
  <c r="I54" i="1"/>
  <c r="J54" i="1"/>
  <c r="K54" i="1"/>
  <c r="F83" i="1"/>
  <c r="G83" i="1"/>
  <c r="H83" i="1"/>
  <c r="I83" i="1"/>
  <c r="J83" i="1"/>
  <c r="K83" i="1"/>
  <c r="F9" i="1"/>
  <c r="G9" i="1"/>
  <c r="H9" i="1"/>
  <c r="I9" i="1"/>
  <c r="J9" i="1"/>
  <c r="K9" i="1"/>
  <c r="A54" i="1"/>
  <c r="A83" i="1"/>
  <c r="A9" i="1"/>
  <c r="A20" i="1" l="1"/>
  <c r="A14" i="1"/>
  <c r="A30" i="1"/>
  <c r="A63" i="1"/>
  <c r="A58" i="1"/>
  <c r="A51" i="1"/>
  <c r="A7" i="1"/>
  <c r="A13" i="1"/>
  <c r="A12" i="1"/>
  <c r="A17" i="1"/>
  <c r="A110" i="1"/>
  <c r="A26" i="1"/>
  <c r="A76" i="1"/>
  <c r="A22" i="1"/>
  <c r="A101" i="1"/>
  <c r="A72" i="1"/>
  <c r="A19" i="1"/>
  <c r="A80" i="1"/>
  <c r="A104" i="1"/>
  <c r="A90" i="1"/>
  <c r="A81" i="1"/>
  <c r="A95" i="1"/>
  <c r="A69" i="1"/>
  <c r="A67" i="1"/>
  <c r="A73" i="1"/>
  <c r="A108" i="1"/>
  <c r="A24" i="1"/>
  <c r="A89" i="1"/>
  <c r="A21" i="1"/>
  <c r="A77" i="1"/>
  <c r="A70" i="1"/>
  <c r="F20" i="1"/>
  <c r="G20" i="1"/>
  <c r="H20" i="1"/>
  <c r="I20" i="1"/>
  <c r="J20" i="1"/>
  <c r="K20" i="1"/>
  <c r="F14" i="1"/>
  <c r="G14" i="1"/>
  <c r="H14" i="1"/>
  <c r="I14" i="1"/>
  <c r="J14" i="1"/>
  <c r="K14" i="1"/>
  <c r="F30" i="1"/>
  <c r="G30" i="1"/>
  <c r="H30" i="1"/>
  <c r="I30" i="1"/>
  <c r="J30" i="1"/>
  <c r="K30" i="1"/>
  <c r="F63" i="1"/>
  <c r="G63" i="1"/>
  <c r="H63" i="1"/>
  <c r="I63" i="1"/>
  <c r="J63" i="1"/>
  <c r="K63" i="1"/>
  <c r="F58" i="1"/>
  <c r="G58" i="1"/>
  <c r="H58" i="1"/>
  <c r="I58" i="1"/>
  <c r="J58" i="1"/>
  <c r="K58" i="1"/>
  <c r="F51" i="1"/>
  <c r="G51" i="1"/>
  <c r="H51" i="1"/>
  <c r="I51" i="1"/>
  <c r="J51" i="1"/>
  <c r="K51" i="1"/>
  <c r="F7" i="1"/>
  <c r="G7" i="1"/>
  <c r="H7" i="1"/>
  <c r="I7" i="1"/>
  <c r="J7" i="1"/>
  <c r="K7" i="1"/>
  <c r="F13" i="1"/>
  <c r="G13" i="1"/>
  <c r="H13" i="1"/>
  <c r="I13" i="1"/>
  <c r="J13" i="1"/>
  <c r="K13" i="1"/>
  <c r="F12" i="1"/>
  <c r="G12" i="1"/>
  <c r="H12" i="1"/>
  <c r="I12" i="1"/>
  <c r="J12" i="1"/>
  <c r="K12" i="1"/>
  <c r="F17" i="1"/>
  <c r="G17" i="1"/>
  <c r="H17" i="1"/>
  <c r="I17" i="1"/>
  <c r="J17" i="1"/>
  <c r="K17" i="1"/>
  <c r="F110" i="1"/>
  <c r="G110" i="1"/>
  <c r="H110" i="1"/>
  <c r="I110" i="1"/>
  <c r="J110" i="1"/>
  <c r="K110" i="1"/>
  <c r="F26" i="1"/>
  <c r="G26" i="1"/>
  <c r="H26" i="1"/>
  <c r="I26" i="1"/>
  <c r="J26" i="1"/>
  <c r="K26" i="1"/>
  <c r="F76" i="1"/>
  <c r="G76" i="1"/>
  <c r="H76" i="1"/>
  <c r="I76" i="1"/>
  <c r="J76" i="1"/>
  <c r="K76" i="1"/>
  <c r="F22" i="1"/>
  <c r="G22" i="1"/>
  <c r="H22" i="1"/>
  <c r="I22" i="1"/>
  <c r="J22" i="1"/>
  <c r="K22" i="1"/>
  <c r="F101" i="1"/>
  <c r="G101" i="1"/>
  <c r="H101" i="1"/>
  <c r="I101" i="1"/>
  <c r="J101" i="1"/>
  <c r="K101" i="1"/>
  <c r="F72" i="1"/>
  <c r="G72" i="1"/>
  <c r="H72" i="1"/>
  <c r="I72" i="1"/>
  <c r="J72" i="1"/>
  <c r="K72" i="1"/>
  <c r="F19" i="1"/>
  <c r="G19" i="1"/>
  <c r="H19" i="1"/>
  <c r="I19" i="1"/>
  <c r="J19" i="1"/>
  <c r="K19" i="1"/>
  <c r="F80" i="1"/>
  <c r="G80" i="1"/>
  <c r="H80" i="1"/>
  <c r="I80" i="1"/>
  <c r="J80" i="1"/>
  <c r="K80" i="1"/>
  <c r="F104" i="1"/>
  <c r="G104" i="1"/>
  <c r="H104" i="1"/>
  <c r="I104" i="1"/>
  <c r="J104" i="1"/>
  <c r="K104" i="1"/>
  <c r="F90" i="1"/>
  <c r="G90" i="1"/>
  <c r="H90" i="1"/>
  <c r="I90" i="1"/>
  <c r="J90" i="1"/>
  <c r="K90" i="1"/>
  <c r="F81" i="1"/>
  <c r="G81" i="1"/>
  <c r="H81" i="1"/>
  <c r="I81" i="1"/>
  <c r="J81" i="1"/>
  <c r="K81" i="1"/>
  <c r="F95" i="1"/>
  <c r="G95" i="1"/>
  <c r="H95" i="1"/>
  <c r="I95" i="1"/>
  <c r="J95" i="1"/>
  <c r="K95" i="1"/>
  <c r="F69" i="1"/>
  <c r="G69" i="1"/>
  <c r="H69" i="1"/>
  <c r="I69" i="1"/>
  <c r="J69" i="1"/>
  <c r="K69" i="1"/>
  <c r="F67" i="1"/>
  <c r="G67" i="1"/>
  <c r="H67" i="1"/>
  <c r="I67" i="1"/>
  <c r="J67" i="1"/>
  <c r="K67" i="1"/>
  <c r="F73" i="1"/>
  <c r="G73" i="1"/>
  <c r="H73" i="1"/>
  <c r="I73" i="1"/>
  <c r="J73" i="1"/>
  <c r="K73" i="1"/>
  <c r="F108" i="1"/>
  <c r="G108" i="1"/>
  <c r="H108" i="1"/>
  <c r="I108" i="1"/>
  <c r="J108" i="1"/>
  <c r="K108" i="1"/>
  <c r="F24" i="1"/>
  <c r="G24" i="1"/>
  <c r="H24" i="1"/>
  <c r="I24" i="1"/>
  <c r="J24" i="1"/>
  <c r="K24" i="1"/>
  <c r="F89" i="1"/>
  <c r="G89" i="1"/>
  <c r="H89" i="1"/>
  <c r="I89" i="1"/>
  <c r="J89" i="1"/>
  <c r="K89" i="1"/>
  <c r="F21" i="1"/>
  <c r="G21" i="1"/>
  <c r="H21" i="1"/>
  <c r="I21" i="1"/>
  <c r="J21" i="1"/>
  <c r="K21" i="1"/>
  <c r="F77" i="1"/>
  <c r="G77" i="1"/>
  <c r="H77" i="1"/>
  <c r="I77" i="1"/>
  <c r="J77" i="1"/>
  <c r="K77" i="1"/>
  <c r="F70" i="1"/>
  <c r="G70" i="1"/>
  <c r="H70" i="1"/>
  <c r="I70" i="1"/>
  <c r="J70" i="1"/>
  <c r="K70" i="1"/>
  <c r="A23" i="1" l="1"/>
  <c r="A122" i="1"/>
  <c r="A29" i="1"/>
  <c r="A68" i="1"/>
  <c r="A118" i="1"/>
  <c r="A16" i="1"/>
  <c r="A120" i="1"/>
  <c r="A28" i="1"/>
  <c r="A48" i="1"/>
  <c r="A43" i="1"/>
  <c r="A10" i="1"/>
  <c r="A11" i="1"/>
  <c r="A84" i="1"/>
  <c r="A85" i="1"/>
  <c r="A87" i="1"/>
  <c r="A86" i="1"/>
  <c r="A105" i="1"/>
  <c r="F23" i="1"/>
  <c r="G23" i="1"/>
  <c r="H23" i="1"/>
  <c r="I23" i="1"/>
  <c r="J23" i="1"/>
  <c r="K23" i="1"/>
  <c r="F122" i="1"/>
  <c r="G122" i="1"/>
  <c r="H122" i="1"/>
  <c r="I122" i="1"/>
  <c r="J122" i="1"/>
  <c r="K122" i="1"/>
  <c r="F29" i="1"/>
  <c r="G29" i="1"/>
  <c r="H29" i="1"/>
  <c r="I29" i="1"/>
  <c r="J29" i="1"/>
  <c r="K29" i="1"/>
  <c r="F68" i="1"/>
  <c r="G68" i="1"/>
  <c r="H68" i="1"/>
  <c r="I68" i="1"/>
  <c r="J68" i="1"/>
  <c r="K68" i="1"/>
  <c r="F118" i="1"/>
  <c r="G118" i="1"/>
  <c r="H118" i="1"/>
  <c r="I118" i="1"/>
  <c r="J118" i="1"/>
  <c r="K118" i="1"/>
  <c r="F16" i="1"/>
  <c r="G16" i="1"/>
  <c r="H16" i="1"/>
  <c r="I16" i="1"/>
  <c r="J16" i="1"/>
  <c r="K16" i="1"/>
  <c r="F120" i="1"/>
  <c r="G120" i="1"/>
  <c r="H120" i="1"/>
  <c r="I120" i="1"/>
  <c r="J120" i="1"/>
  <c r="K120" i="1"/>
  <c r="F28" i="1"/>
  <c r="G28" i="1"/>
  <c r="H28" i="1"/>
  <c r="I28" i="1"/>
  <c r="J28" i="1"/>
  <c r="K28" i="1"/>
  <c r="F48" i="1"/>
  <c r="G48" i="1"/>
  <c r="H48" i="1"/>
  <c r="I48" i="1"/>
  <c r="J48" i="1"/>
  <c r="K48" i="1"/>
  <c r="F43" i="1"/>
  <c r="G43" i="1"/>
  <c r="H43" i="1"/>
  <c r="I43" i="1"/>
  <c r="J43" i="1"/>
  <c r="K43" i="1"/>
  <c r="F10" i="1"/>
  <c r="G10" i="1"/>
  <c r="H10" i="1"/>
  <c r="I10" i="1"/>
  <c r="J10" i="1"/>
  <c r="K10" i="1"/>
  <c r="F11" i="1"/>
  <c r="G11" i="1"/>
  <c r="H11" i="1"/>
  <c r="I11" i="1"/>
  <c r="J11" i="1"/>
  <c r="K11" i="1"/>
  <c r="F84" i="1"/>
  <c r="G84" i="1"/>
  <c r="H84" i="1"/>
  <c r="I84" i="1"/>
  <c r="J84" i="1"/>
  <c r="K84" i="1"/>
  <c r="F85" i="1"/>
  <c r="G85" i="1"/>
  <c r="H85" i="1"/>
  <c r="I85" i="1"/>
  <c r="J85" i="1"/>
  <c r="K85" i="1"/>
  <c r="F87" i="1"/>
  <c r="G87" i="1"/>
  <c r="H87" i="1"/>
  <c r="I87" i="1"/>
  <c r="J87" i="1"/>
  <c r="K87" i="1"/>
  <c r="F86" i="1"/>
  <c r="G86" i="1"/>
  <c r="H86" i="1"/>
  <c r="I86" i="1"/>
  <c r="J86" i="1"/>
  <c r="K86" i="1"/>
  <c r="F105" i="1"/>
  <c r="G105" i="1"/>
  <c r="H105" i="1"/>
  <c r="I105" i="1"/>
  <c r="J105" i="1"/>
  <c r="K105" i="1"/>
  <c r="A82" i="1"/>
  <c r="A79" i="1"/>
  <c r="A75" i="1"/>
  <c r="A103" i="1"/>
  <c r="A100" i="1"/>
  <c r="A18" i="1"/>
  <c r="A25" i="1"/>
  <c r="A42" i="1"/>
  <c r="A46" i="1"/>
  <c r="A40" i="1"/>
  <c r="A121" i="1"/>
  <c r="A31" i="1"/>
  <c r="A5" i="1"/>
  <c r="A53" i="1"/>
  <c r="A59" i="1"/>
  <c r="A6" i="1"/>
  <c r="F6" i="1"/>
  <c r="G6" i="1"/>
  <c r="H6" i="1"/>
  <c r="I6" i="1"/>
  <c r="J6" i="1"/>
  <c r="K6" i="1"/>
  <c r="F59" i="1"/>
  <c r="G59" i="1"/>
  <c r="H59" i="1"/>
  <c r="I59" i="1"/>
  <c r="J59" i="1"/>
  <c r="K59" i="1"/>
  <c r="F53" i="1"/>
  <c r="G53" i="1"/>
  <c r="H53" i="1"/>
  <c r="I53" i="1"/>
  <c r="J53" i="1"/>
  <c r="K53" i="1"/>
  <c r="F5" i="1"/>
  <c r="G5" i="1"/>
  <c r="H5" i="1"/>
  <c r="I5" i="1"/>
  <c r="J5" i="1"/>
  <c r="K5" i="1"/>
  <c r="F31" i="1"/>
  <c r="G31" i="1"/>
  <c r="H31" i="1"/>
  <c r="I31" i="1"/>
  <c r="J31" i="1"/>
  <c r="K31" i="1"/>
  <c r="F121" i="1"/>
  <c r="G121" i="1"/>
  <c r="H121" i="1"/>
  <c r="I121" i="1"/>
  <c r="J121" i="1"/>
  <c r="K121" i="1"/>
  <c r="F40" i="1"/>
  <c r="G40" i="1"/>
  <c r="H40" i="1"/>
  <c r="I40" i="1"/>
  <c r="J40" i="1"/>
  <c r="K40" i="1"/>
  <c r="F46" i="1"/>
  <c r="G46" i="1"/>
  <c r="H46" i="1"/>
  <c r="I46" i="1"/>
  <c r="J46" i="1"/>
  <c r="K46" i="1"/>
  <c r="F42" i="1"/>
  <c r="G42" i="1"/>
  <c r="H42" i="1"/>
  <c r="I42" i="1"/>
  <c r="J42" i="1"/>
  <c r="K42" i="1"/>
  <c r="F25" i="1"/>
  <c r="G25" i="1"/>
  <c r="H25" i="1"/>
  <c r="I25" i="1"/>
  <c r="J25" i="1"/>
  <c r="K25" i="1"/>
  <c r="F18" i="1"/>
  <c r="G18" i="1"/>
  <c r="H18" i="1"/>
  <c r="I18" i="1"/>
  <c r="J18" i="1"/>
  <c r="K18" i="1"/>
  <c r="F100" i="1"/>
  <c r="G100" i="1"/>
  <c r="H100" i="1"/>
  <c r="I100" i="1"/>
  <c r="J100" i="1"/>
  <c r="K100" i="1"/>
  <c r="F103" i="1"/>
  <c r="G103" i="1"/>
  <c r="H103" i="1"/>
  <c r="I103" i="1"/>
  <c r="J103" i="1"/>
  <c r="K103" i="1"/>
  <c r="F75" i="1"/>
  <c r="G75" i="1"/>
  <c r="H75" i="1"/>
  <c r="I75" i="1"/>
  <c r="J75" i="1"/>
  <c r="K75" i="1"/>
  <c r="F79" i="1"/>
  <c r="G79" i="1"/>
  <c r="H79" i="1"/>
  <c r="I79" i="1"/>
  <c r="J79" i="1"/>
  <c r="K79" i="1"/>
  <c r="F82" i="1"/>
  <c r="G82" i="1"/>
  <c r="H82" i="1"/>
  <c r="I82" i="1"/>
  <c r="J82" i="1"/>
  <c r="K82" i="1"/>
  <c r="A52" i="1" l="1"/>
  <c r="F52" i="1"/>
  <c r="G52" i="1"/>
  <c r="H52" i="1"/>
  <c r="I52" i="1"/>
  <c r="J52" i="1"/>
  <c r="K52" i="1"/>
  <c r="K60" i="1" l="1"/>
  <c r="J60" i="1"/>
  <c r="I60" i="1"/>
  <c r="H60" i="1"/>
  <c r="G60" i="1"/>
  <c r="F60" i="1"/>
  <c r="A60" i="1"/>
  <c r="A65" i="1" l="1"/>
  <c r="A45" i="1"/>
  <c r="A62" i="1"/>
  <c r="A91" i="1"/>
  <c r="A56" i="1"/>
  <c r="A64" i="1"/>
  <c r="F65" i="1"/>
  <c r="G65" i="1"/>
  <c r="H65" i="1"/>
  <c r="I65" i="1"/>
  <c r="J65" i="1"/>
  <c r="K65" i="1"/>
  <c r="F45" i="1"/>
  <c r="G45" i="1"/>
  <c r="H45" i="1"/>
  <c r="I45" i="1"/>
  <c r="J45" i="1"/>
  <c r="K45" i="1"/>
  <c r="F62" i="1"/>
  <c r="G62" i="1"/>
  <c r="H62" i="1"/>
  <c r="I62" i="1"/>
  <c r="J62" i="1"/>
  <c r="K62" i="1"/>
  <c r="F91" i="1"/>
  <c r="G91" i="1"/>
  <c r="H91" i="1"/>
  <c r="I91" i="1"/>
  <c r="J91" i="1"/>
  <c r="K91" i="1"/>
  <c r="F56" i="1"/>
  <c r="G56" i="1"/>
  <c r="H56" i="1"/>
  <c r="I56" i="1"/>
  <c r="J56" i="1"/>
  <c r="K56" i="1"/>
  <c r="F64" i="1"/>
  <c r="G64" i="1"/>
  <c r="H64" i="1"/>
  <c r="I64" i="1"/>
  <c r="J64" i="1"/>
  <c r="K64" i="1"/>
  <c r="A55" i="1" l="1"/>
  <c r="F55" i="1"/>
  <c r="G55" i="1"/>
  <c r="H55" i="1"/>
  <c r="I55" i="1"/>
  <c r="J55" i="1"/>
  <c r="K55" i="1"/>
  <c r="A8" i="1"/>
  <c r="A92" i="1"/>
  <c r="A61" i="1"/>
  <c r="A27" i="1"/>
  <c r="A57" i="1"/>
  <c r="F8" i="1"/>
  <c r="G8" i="1"/>
  <c r="H8" i="1"/>
  <c r="I8" i="1"/>
  <c r="J8" i="1"/>
  <c r="K8" i="1"/>
  <c r="F92" i="1"/>
  <c r="G92" i="1"/>
  <c r="H92" i="1"/>
  <c r="I92" i="1"/>
  <c r="J92" i="1"/>
  <c r="K92" i="1"/>
  <c r="F61" i="1"/>
  <c r="G61" i="1"/>
  <c r="H61" i="1"/>
  <c r="I61" i="1"/>
  <c r="J61" i="1"/>
  <c r="K61" i="1"/>
  <c r="F27" i="1"/>
  <c r="G27" i="1"/>
  <c r="H27" i="1"/>
  <c r="I27" i="1"/>
  <c r="J27" i="1"/>
  <c r="K27" i="1"/>
  <c r="F57" i="1"/>
  <c r="G57" i="1"/>
  <c r="H57" i="1"/>
  <c r="I57" i="1"/>
  <c r="J57" i="1"/>
  <c r="K57" i="1"/>
  <c r="A78" i="1"/>
  <c r="A41" i="1"/>
  <c r="A109" i="1"/>
  <c r="F78" i="1"/>
  <c r="G78" i="1"/>
  <c r="H78" i="1"/>
  <c r="I78" i="1"/>
  <c r="J78" i="1"/>
  <c r="K78" i="1"/>
  <c r="F41" i="1"/>
  <c r="G41" i="1"/>
  <c r="H41" i="1"/>
  <c r="I41" i="1"/>
  <c r="J41" i="1"/>
  <c r="K41" i="1"/>
  <c r="F109" i="1"/>
  <c r="G109" i="1"/>
  <c r="H109" i="1"/>
  <c r="I109" i="1"/>
  <c r="J109" i="1"/>
  <c r="K109" i="1"/>
  <c r="F33" i="1" l="1"/>
  <c r="G33" i="1"/>
  <c r="H33" i="1"/>
  <c r="I33" i="1"/>
  <c r="J33" i="1"/>
  <c r="K33" i="1"/>
  <c r="F32" i="1"/>
  <c r="G32" i="1"/>
  <c r="H32" i="1"/>
  <c r="I32" i="1"/>
  <c r="J32" i="1"/>
  <c r="K32" i="1"/>
  <c r="F115" i="1"/>
  <c r="G115" i="1"/>
  <c r="H115" i="1"/>
  <c r="I115" i="1"/>
  <c r="J115" i="1"/>
  <c r="K115" i="1"/>
  <c r="A33" i="1"/>
  <c r="A32" i="1"/>
  <c r="A115" i="1"/>
  <c r="F113" i="1" l="1"/>
  <c r="G113" i="1"/>
  <c r="H113" i="1"/>
  <c r="I113" i="1"/>
  <c r="J113" i="1"/>
  <c r="K113" i="1"/>
  <c r="F15" i="1"/>
  <c r="G15" i="1"/>
  <c r="H15" i="1"/>
  <c r="I15" i="1"/>
  <c r="J15" i="1"/>
  <c r="K15" i="1"/>
  <c r="F35" i="1"/>
  <c r="G35" i="1"/>
  <c r="H35" i="1"/>
  <c r="I35" i="1"/>
  <c r="J35" i="1"/>
  <c r="K35" i="1"/>
  <c r="A113" i="1"/>
  <c r="A15" i="1"/>
  <c r="A35" i="1"/>
  <c r="A38" i="1" l="1"/>
  <c r="F38" i="1"/>
  <c r="G38" i="1"/>
  <c r="H38" i="1"/>
  <c r="I38" i="1"/>
  <c r="J38" i="1"/>
  <c r="K38" i="1"/>
  <c r="F34" i="1" l="1"/>
  <c r="G34" i="1"/>
  <c r="H34" i="1"/>
  <c r="I34" i="1"/>
  <c r="J34" i="1"/>
  <c r="K34" i="1"/>
  <c r="A34" i="1"/>
  <c r="A37" i="1" l="1"/>
  <c r="F37" i="1"/>
  <c r="G37" i="1"/>
  <c r="H37" i="1"/>
  <c r="I37" i="1"/>
  <c r="J37" i="1"/>
  <c r="K37" i="1"/>
  <c r="F36" i="1" l="1"/>
  <c r="G36" i="1"/>
  <c r="H36" i="1"/>
  <c r="I36" i="1"/>
  <c r="J36" i="1"/>
  <c r="K36" i="1"/>
  <c r="A36" i="1"/>
  <c r="A66" i="1" l="1"/>
  <c r="F66" i="1"/>
  <c r="G66" i="1"/>
  <c r="H66" i="1"/>
  <c r="I66" i="1"/>
  <c r="J66" i="1"/>
  <c r="K6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<sst xmlns="http://schemas.openxmlformats.org/spreadsheetml/2006/main" count="13533" uniqueCount="2607">
  <si>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</si>
  <si>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</si>
  <si>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</si>
  <si>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</si>
  <si>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</si>
  <si>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</si>
  <si>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</si>
  <si>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</si>
  <si>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</si>
  <si>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</si>
  <si>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</si>
  <si>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</si>
  <si>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</si>
  <si>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</si>
  <si>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</si>
  <si>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</si>
  <si>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</si>
  <si>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</si>
  <si>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</si>
  <si>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</si>
  <si>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</si>
  <si>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</si>
  <si>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</si>
  <si>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</si>
  <si>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</si>
  <si>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</si>
  <si>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</si>
  <si>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</si>
  <si>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</si>
  <si>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</si>
  <si>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</si>
  <si>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</si>
  <si>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</si>
  <si>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</si>
  <si>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</si>
  <si>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</si>
  <si>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</si>
  <si>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</si>
  <si>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</si>
  <si>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</si>
  <si>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</si>
  <si>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</si>
  <si>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</si>
  <si>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</si>
  <si>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</si>
  <si>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</si>
  <si>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</si>
  <si>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</si>
  <si>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</si>
  <si>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</si>
  <si>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</si>
  <si>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</si>
  <si>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</si>
  <si>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</si>
  <si>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</si>
  <si>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</si>
  <si>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</si>
  <si>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</si>
  <si>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</si>
  <si>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</si>
  <si>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</si>
  <si>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</si>
  <si>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</si>
  <si>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</si>
  <si>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</si>
  <si>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</si>
  <si>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</si>
  <si>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</si>
  <si>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</si>
  <si>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</si>
  <si>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</si>
  <si>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</si>
  <si>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</si>
  <si>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</si>
  <si>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</si>
  <si>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</si>
  <si>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</si>
  <si>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</si>
  <si>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</si>
  <si>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</si>
  <si>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</si>
  <si>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</si>
  <si>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</si>
  <si>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</si>
  <si>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</si>
  <si>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</si>
  <si>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</si>
  <si>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</si>
  <si>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</si>
  <si>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</si>
  <si>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</si>
  <si>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</si>
  <si>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</si>
  <si>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</si>
  <si>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</si>
  <si>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</si>
  <si>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</si>
  <si>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</si>
  <si>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</si>
  <si>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</si>
  <si>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</si>
  <si>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</si>
  <si>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</si>
  <si>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</si>
  <si>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</si>
  <si>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</si>
  <si>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</si>
  <si>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</si>
  <si>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</si>
  <si>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</si>
  <si>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</si>
  <si>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</si>
  <si>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</si>
  <si>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</si>
  <si>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</si>
  <si>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</si>
  <si>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</si>
  <si>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</si>
  <si>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</si>
  <si>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</si>
  <si>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</si>
  <si>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</si>
  <si>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</si>
  <si>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</si>
  <si>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</si>
  <si>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</si>
  <si>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</si>
  <si>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</si>
  <si>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</si>
  <si>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</si>
  <si>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</si>
  <si>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</si>
  <si>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</si>
  <si>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</si>
  <si>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</si>
  <si>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</si>
  <si>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</si>
  <si>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</si>
  <si>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</si>
  <si>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</si>
  <si>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</si>
  <si>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</si>
  <si>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</si>
  <si>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</si>
  <si>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</si>
  <si>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</si>
  <si>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</si>
  <si>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</si>
  <si>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</si>
  <si>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</si>
  <si>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</si>
  <si>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</si>
  <si>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</si>
  <si>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</si>
  <si>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</si>
  <si>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</si>
  <si>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</si>
  <si>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</si>
  <si>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</si>
  <si>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</si>
  <si>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</si>
  <si>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</si>
  <si>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</si>
  <si>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</si>
  <si>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</si>
  <si>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</si>
  <si>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</si>
  <si>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</si>
  <si>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</si>
  <si>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</si>
  <si>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</si>
  <si>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</si>
  <si>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</si>
  <si>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</si>
  <si>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</si>
  <si>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</si>
  <si>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</si>
  <si>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</si>
  <si>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</si>
  <si>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</si>
  <si>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</si>
  <si>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</si>
  <si>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</si>
  <si>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</si>
  <si>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</si>
  <si>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</si>
  <si>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</si>
  <si>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</si>
  <si>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</si>
  <si>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</si>
  <si>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</si>
  <si>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</si>
  <si>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</si>
  <si>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</si>
  <si>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</si>
  <si>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</si>
  <si>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</si>
  <si>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</si>
  <si>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</si>
  <si>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</si>
  <si>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</si>
  <si>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</si>
  <si>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</si>
  <si>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</si>
  <si>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</si>
  <si>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</si>
  <si>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</si>
  <si>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</si>
  <si>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</si>
  <si>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</si>
  <si>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</si>
  <si>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</si>
  <si>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</si>
  <si>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</si>
  <si>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</si>
  <si>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</si>
  <si>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</si>
  <si>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</si>
  <si>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</si>
  <si>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</si>
  <si>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</si>
  <si>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</si>
  <si>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</si>
  <si>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</si>
  <si>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</si>
  <si>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</si>
  <si>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</si>
  <si>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</si>
  <si>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</si>
  <si>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</si>
  <si>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</si>
  <si>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</si>
  <si>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</si>
  <si>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</si>
  <si>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</si>
  <si>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</si>
  <si>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</si>
  <si>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</si>
  <si>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</si>
  <si>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</si>
  <si>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</si>
  <si>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</si>
  <si>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</si>
  <si>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</si>
  <si>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</si>
  <si>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</si>
  <si>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</si>
  <si>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</si>
  <si>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</si>
  <si>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</si>
  <si>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</si>
  <si>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</si>
  <si>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</si>
  <si>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</si>
  <si>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</si>
  <si>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</si>
  <si>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</si>
  <si>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</si>
  <si>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</si>
  <si>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</si>
  <si>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</si>
  <si>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</si>
  <si>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</si>
  <si>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</si>
  <si>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</si>
  <si>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</si>
  <si>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</si>
  <si>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</si>
  <si>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</si>
  <si>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</si>
  <si>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</si>
  <si>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</si>
  <si>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</si>
  <si>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</si>
  <si>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</si>
  <si>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</si>
  <si>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</si>
  <si>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</si>
  <si>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</si>
  <si>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</si>
  <si>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</si>
  <si>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</si>
  <si>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</si>
  <si>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</si>
  <si>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</si>
  <si>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</si>
  <si>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</si>
  <si>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</si>
  <si>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</si>
  <si>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</si>
  <si>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</si>
  <si>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</si>
  <si>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</si>
  <si>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</si>
  <si>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</si>
  <si>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</si>
  <si>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</si>
  <si>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</si>
  <si>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</si>
  <si>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</si>
  <si>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</si>
  <si>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</si>
  <si>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</si>
  <si>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</si>
  <si>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</si>
  <si>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</si>
  <si>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</si>
  <si>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</si>
  <si>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</si>
  <si>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</si>
  <si>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</si>
  <si>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</si>
  <si>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</si>
  <si>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</si>
  <si>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</si>
  <si>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</si>
  <si>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</si>
  <si>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</si>
  <si>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</si>
  <si>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</si>
  <si>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</si>
  <si>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</si>
  <si>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</si>
  <si>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</si>
  <si>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</si>
  <si>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</si>
  <si>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</si>
  <si>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</si>
  <si>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</si>
  <si>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</si>
  <si>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</si>
  <si>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</si>
  <si>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</si>
  <si>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</si>
  <si>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</si>
  <si>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</si>
  <si>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</si>
  <si>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</si>
  <si>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</si>
  <si>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</si>
  <si>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</si>
  <si>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</si>
  <si>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</si>
  <si>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</si>
  <si>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</si>
  <si>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</si>
  <si>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</si>
  <si>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</si>
  <si>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</si>
  <si>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</si>
  <si>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</si>
  <si>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</si>
  <si>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</si>
  <si>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</si>
  <si>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</si>
  <si>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</si>
  <si>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</si>
  <si>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</si>
  <si>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</si>
  <si>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</si>
  <si>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</si>
  <si>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</si>
  <si>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</si>
  <si>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</si>
  <si>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</si>
  <si>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</si>
  <si>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</si>
  <si>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</si>
  <si>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</si>
  <si>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</si>
  <si>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</si>
  <si>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</si>
  <si>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</si>
  <si>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</si>
  <si>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</si>
  <si>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</si>
  <si>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</si>
  <si>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</si>
  <si>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</si>
  <si>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</si>
  <si>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</si>
  <si>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</si>
  <si>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</si>
  <si>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</si>
  <si>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</si>
  <si>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</si>
  <si>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</si>
  <si>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</si>
  <si>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</si>
  <si>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</si>
  <si>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</si>
  <si>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</si>
  <si>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</si>
  <si>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</si>
  <si>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</si>
  <si>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</si>
  <si>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</si>
  <si>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</si>
  <si>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</si>
  <si>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</si>
  <si>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</si>
  <si>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</si>
  <si>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</si>
  <si>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</si>
  <si>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</si>
  <si>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</si>
  <si>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</si>
  <si>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</si>
  <si>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</si>
  <si>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</si>
  <si>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</si>
  <si>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</si>
  <si>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</si>
  <si>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</si>
  <si>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</si>
  <si>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</si>
  <si>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</si>
  <si>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</si>
  <si>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</si>
  <si>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</si>
  <si>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</si>
  <si>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</si>
  <si>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</si>
  <si>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</si>
  <si>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</si>
  <si>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</si>
  <si>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</si>
  <si>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</si>
  <si>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</si>
  <si>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</si>
  <si>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</si>
  <si>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</si>
  <si>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</si>
  <si>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</si>
  <si>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</si>
  <si>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</si>
  <si>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</si>
  <si>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</si>
  <si>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</si>
  <si>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</si>
  <si>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</si>
  <si>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</si>
  <si>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</si>
  <si>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</si>
  <si>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</si>
  <si>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</si>
  <si>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</si>
  <si>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</si>
  <si>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</si>
  <si>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</si>
  <si>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</si>
  <si>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</si>
  <si>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</si>
  <si>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</si>
  <si>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</si>
  <si>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</si>
  <si>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</si>
  <si>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</si>
  <si>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</si>
  <si>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</si>
  <si>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</si>
  <si>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</si>
  <si>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</si>
  <si>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</si>
  <si>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</si>
  <si>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</si>
  <si>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</si>
  <si>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</si>
  <si>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</si>
  <si>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</si>
  <si>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</si>
  <si>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</si>
  <si>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</si>
  <si>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</si>
  <si>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</si>
  <si>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</si>
  <si>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</si>
  <si>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</si>
  <si>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</si>
  <si>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</si>
  <si>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</si>
  <si>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</si>
  <si>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</si>
  <si>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</si>
  <si>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</si>
  <si>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</si>
  <si>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</si>
  <si>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</si>
  <si>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</si>
  <si>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</si>
  <si>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</si>
  <si>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</si>
  <si>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</si>
  <si>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</si>
  <si>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</si>
  <si>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</si>
  <si>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</si>
  <si>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</si>
  <si>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</si>
  <si>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</si>
  <si>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</si>
  <si>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</si>
  <si>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</si>
  <si>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</si>
  <si>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</si>
  <si>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</si>
  <si>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</si>
  <si>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</si>
  <si>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</si>
  <si>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</si>
  <si>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</si>
  <si>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</si>
  <si>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</si>
  <si>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</si>
  <si>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</si>
  <si>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</si>
  <si>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</si>
  <si>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</si>
  <si>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</si>
  <si>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</si>
  <si>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</si>
  <si>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</si>
  <si>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</si>
  <si>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</si>
  <si>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</si>
  <si>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</si>
  <si>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</si>
  <si>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</si>
  <si>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</si>
  <si>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</si>
  <si>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</si>
  <si>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</si>
  <si>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</si>
  <si>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</si>
  <si>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</si>
  <si>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</si>
  <si>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</si>
  <si>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</si>
  <si>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</si>
  <si>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</si>
  <si>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</si>
  <si>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</si>
  <si>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</si>
  <si>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</si>
  <si>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</si>
  <si>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</si>
  <si>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</si>
  <si>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</si>
  <si>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</si>
  <si>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</si>
  <si>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</si>
  <si>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</si>
  <si>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</si>
  <si>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</si>
  <si>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</si>
  <si>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</si>
  <si>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</si>
  <si>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</si>
  <si>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</si>
  <si>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</si>
  <si>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</si>
  <si>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</si>
  <si>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</si>
  <si>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</si>
  <si>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</si>
  <si>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</si>
  <si>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</si>
  <si>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</si>
  <si>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</si>
  <si>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</si>
  <si>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</si>
  <si>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</si>
  <si>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</si>
  <si>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</si>
  <si>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</si>
  <si>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</si>
  <si>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</si>
  <si>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</si>
  <si>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</si>
  <si>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</si>
  <si>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</si>
  <si>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</si>
  <si>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</si>
  <si>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</si>
  <si>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</si>
  <si>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</si>
  <si>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</si>
  <si>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</si>
  <si>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</si>
  <si>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</si>
  <si>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</si>
  <si>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</si>
  <si>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</si>
  <si>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</si>
  <si>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</si>
  <si>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</si>
  <si>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</si>
  <si>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</si>
  <si>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</si>
  <si>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</si>
  <si>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</si>
  <si>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</si>
  <si>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</si>
  <si>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</si>
  <si>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</si>
  <si>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</si>
  <si>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</si>
  <si>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</si>
  <si>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</si>
  <si>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</si>
  <si>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</si>
  <si>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</si>
  <si>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</si>
  <si>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</si>
  <si>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</si>
  <si>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</si>
  <si>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</si>
  <si>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</si>
  <si>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</si>
  <si>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</si>
  <si>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</si>
  <si>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</si>
  <si>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</si>
  <si>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</si>
  <si>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</si>
  <si>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</si>
  <si>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</si>
  <si>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</si>
  <si>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</si>
  <si>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</si>
  <si>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</si>
  <si>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</si>
  <si>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</si>
  <si>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</si>
  <si>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</si>
  <si>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</si>
  <si>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</si>
  <si>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</si>
  <si>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</si>
  <si>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</si>
  <si>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</si>
  <si>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</si>
  <si>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</si>
  <si>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</si>
  <si>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</si>
  <si>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</si>
  <si>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</si>
  <si>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</si>
  <si>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</si>
  <si>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</si>
  <si>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</si>
  <si>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</si>
  <si>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</si>
  <si>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</si>
  <si>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</si>
  <si>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</si>
  <si>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</si>
  <si>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</si>
  <si>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</si>
  <si>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</si>
  <si>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</si>
  <si>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</si>
  <si>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</si>
  <si>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</si>
  <si>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</si>
  <si>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</si>
  <si>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</si>
  <si>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</si>
  <si>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</si>
  <si>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</si>
  <si>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</si>
  <si>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</si>
  <si>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</si>
  <si>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</si>
  <si>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</si>
  <si>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</si>
  <si>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</si>
  <si>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</si>
  <si>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</si>
  <si>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</si>
  <si>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</si>
  <si>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</si>
  <si>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</si>
  <si>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</si>
  <si>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</si>
  <si>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</si>
  <si>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</si>
  <si>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</si>
  <si>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</si>
  <si>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</si>
  <si>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</si>
  <si>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</si>
  <si>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</si>
  <si>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</si>
  <si>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</si>
  <si>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</si>
  <si>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</si>
  <si>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</si>
  <si>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</si>
  <si>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</si>
  <si>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</si>
  <si>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</si>
  <si>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</si>
  <si>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</si>
  <si>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</si>
  <si>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</si>
  <si>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</si>
  <si>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</si>
  <si>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</si>
  <si>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</si>
  <si>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</si>
  <si>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</si>
  <si>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</si>
  <si>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</si>
  <si>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</si>
  <si>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</si>
  <si>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</si>
  <si>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</si>
  <si>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</si>
  <si>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</si>
  <si>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</si>
  <si>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</si>
  <si>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</si>
  <si>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</si>
  <si>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</si>
  <si>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</si>
  <si>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</si>
  <si>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</si>
  <si>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</si>
  <si>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</si>
  <si>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</si>
  <si>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</si>
  <si>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</si>
  <si>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</si>
  <si>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</si>
  <si>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</si>
  <si>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</si>
  <si>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</si>
  <si>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</si>
  <si>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</si>
  <si>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</si>
  <si>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</si>
  <si>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</si>
  <si>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</si>
  <si>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</si>
  <si>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</si>
  <si>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</si>
  <si>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</si>
  <si>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</si>
  <si>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</si>
  <si>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</si>
  <si>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</si>
  <si>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</si>
  <si>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</si>
  <si>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</si>
  <si>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</si>
  <si>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</si>
  <si>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</si>
  <si>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</si>
  <si>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</si>
  <si>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</si>
  <si>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</si>
  <si>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</si>
  <si>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</si>
  <si>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</si>
  <si>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</si>
  <si>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</si>
  <si>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</si>
  <si>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</si>
  <si>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</si>
  <si>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</si>
  <si>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</si>
  <si>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</si>
  <si>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</si>
  <si>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</si>
  <si>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</si>
  <si>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</si>
  <si>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</si>
  <si>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</si>
  <si>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</si>
  <si>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</si>
  <si>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</si>
  <si>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</si>
  <si>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</si>
  <si>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</si>
  <si>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</si>
  <si>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</si>
  <si>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</si>
  <si>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</si>
  <si>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</si>
  <si>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</si>
  <si>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</si>
  <si>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</si>
  <si>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</si>
  <si>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</si>
  <si>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</si>
  <si>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</si>
  <si>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</si>
  <si>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</si>
  <si>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</si>
  <si>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</si>
  <si>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</si>
  <si>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</si>
  <si>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</si>
  <si>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</si>
  <si>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</si>
  <si>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</si>
  <si>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</si>
  <si>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</si>
  <si>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</si>
  <si>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</si>
  <si>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</si>
  <si>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</si>
  <si>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</si>
  <si>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</si>
  <si>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</si>
  <si>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</si>
  <si>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</si>
  <si>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</si>
  <si>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</si>
  <si>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</si>
  <si>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</si>
  <si>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</si>
  <si>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</si>
  <si>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</si>
  <si>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</si>
  <si>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</si>
  <si>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</si>
  <si>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</si>
  <si>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</si>
  <si>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</si>
  <si>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</si>
  <si>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</si>
  <si>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</si>
  <si>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</si>
  <si>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</si>
  <si>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</si>
  <si>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</si>
  <si>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</si>
  <si>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</si>
  <si>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</si>
  <si>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</si>
  <si>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</si>
  <si>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</si>
  <si>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</si>
  <si>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</si>
  <si>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</si>
  <si>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</si>
  <si>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</si>
  <si>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</si>
  <si>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</si>
  <si>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</si>
  <si>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</si>
  <si>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</si>
  <si>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</si>
  <si>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</si>
  <si>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</si>
  <si>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</si>
  <si>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</si>
  <si>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</si>
  <si>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</si>
  <si>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</si>
  <si>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</si>
  <si>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</si>
  <si>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</si>
  <si>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</si>
  <si>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</si>
  <si>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</si>
  <si>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</si>
  <si>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</si>
  <si>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</si>
  <si>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</si>
  <si>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</si>
  <si>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</si>
  <si>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</si>
  <si>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</si>
  <si>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</si>
  <si>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</si>
  <si>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</si>
  <si>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</si>
  <si>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</si>
  <si>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</si>
  <si>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</si>
  <si>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</si>
  <si>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</si>
  <si>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</si>
  <si>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</si>
  <si>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</si>
  <si>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</si>
  <si>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</si>
  <si>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</si>
  <si>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</si>
  <si>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</si>
  <si>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</si>
  <si>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</si>
  <si>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</si>
  <si>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</si>
  <si>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</si>
  <si>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</si>
  <si>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</si>
  <si>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</si>
  <si>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</si>
  <si>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</si>
  <si>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</si>
  <si>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</si>
  <si>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</si>
  <si>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</si>
  <si>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</si>
  <si>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</si>
  <si>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</si>
  <si>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</si>
  <si>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</si>
  <si>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</si>
  <si>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</si>
  <si>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</si>
  <si>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</si>
  <si>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</si>
  <si>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</si>
  <si>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</si>
  <si>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</si>
  <si>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</si>
  <si>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</si>
  <si>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</si>
  <si>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</si>
  <si>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</si>
  <si>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</si>
  <si>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</si>
  <si>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</si>
  <si>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</si>
  <si>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</si>
  <si>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</si>
  <si>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</si>
  <si>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</si>
  <si>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</si>
  <si>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</si>
  <si>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</si>
  <si>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</si>
  <si>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</si>
  <si>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</si>
  <si>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</si>
  <si>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</si>
  <si>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</si>
  <si>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</si>
  <si>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</si>
  <si>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</si>
  <si>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</si>
  <si>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</si>
  <si>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</si>
  <si>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</si>
  <si>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</si>
  <si>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</si>
  <si>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</si>
  <si>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</si>
  <si>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</si>
  <si>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</si>
  <si>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</si>
  <si>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</si>
  <si>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</si>
  <si>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</si>
  <si>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</si>
  <si>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</si>
  <si>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</si>
  <si>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</si>
  <si>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</si>
  <si>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</si>
  <si>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</si>
  <si>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</si>
  <si>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</si>
  <si>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</si>
  <si>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</si>
  <si>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</si>
  <si>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</si>
  <si>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</si>
  <si>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</si>
  <si>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</si>
  <si>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</si>
  <si>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</si>
  <si>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</si>
  <si>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</si>
  <si>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</si>
  <si>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</si>
  <si>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</si>
  <si>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</si>
  <si>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</si>
  <si>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</si>
  <si>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</si>
  <si>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</si>
  <si>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</si>
  <si>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</si>
  <si>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</si>
  <si>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</si>
  <si>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</si>
  <si>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</si>
  <si>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</si>
  <si>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</si>
  <si>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</si>
  <si>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</si>
  <si>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</si>
  <si>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</si>
  <si>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</si>
  <si>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</si>
  <si>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</si>
  <si>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</si>
  <si>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</si>
  <si>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</si>
  <si>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</si>
  <si>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</si>
  <si>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</si>
  <si>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</si>
  <si>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</si>
  <si>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</si>
  <si>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</si>
  <si>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</si>
  <si>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</si>
  <si>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</si>
  <si>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</si>
  <si>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</si>
  <si>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</si>
  <si>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</si>
  <si>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</si>
  <si>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</si>
  <si>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</si>
  <si>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</si>
  <si>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</si>
  <si>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</si>
  <si>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</si>
  <si>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</si>
  <si>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</si>
  <si>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</si>
  <si>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</si>
  <si>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</si>
  <si>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</si>
  <si>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</si>
  <si>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</si>
  <si>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</si>
  <si>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</si>
  <si>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</si>
  <si>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</si>
  <si>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</si>
  <si>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</si>
  <si>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</si>
  <si>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</si>
  <si>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</si>
  <si>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</si>
  <si>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</si>
  <si>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</si>
  <si>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</si>
  <si>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</si>
  <si>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</si>
  <si>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</si>
  <si>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</si>
  <si>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</si>
  <si>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</si>
  <si>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</si>
  <si>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</si>
  <si>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</si>
  <si>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</si>
  <si>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</si>
  <si>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</si>
  <si>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</si>
  <si>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</si>
  <si>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</si>
  <si>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</si>
  <si>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</si>
  <si>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</si>
  <si>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</si>
  <si>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</si>
  <si>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</si>
  <si>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</si>
  <si>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</si>
  <si>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</si>
  <si>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</si>
  <si>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</si>
  <si>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</si>
  <si>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</si>
  <si>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</si>
  <si>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</si>
  <si>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</si>
  <si>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</si>
  <si>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</si>
  <si>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</si>
  <si>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</si>
  <si>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</si>
  <si>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</si>
  <si>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</si>
  <si>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</si>
  <si>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</si>
  <si>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</si>
  <si>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</si>
  <si>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</si>
  <si>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</si>
  <si>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</si>
  <si>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</si>
  <si>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</si>
  <si>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</si>
  <si>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</si>
  <si>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</si>
  <si>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</si>
  <si>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</si>
  <si>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</si>
  <si>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</si>
  <si>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</si>
  <si>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</si>
  <si>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</si>
  <si>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</si>
  <si>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</si>
  <si>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</si>
  <si>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</si>
  <si>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</si>
  <si>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</si>
  <si>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</si>
  <si>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</si>
  <si>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</si>
  <si>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</si>
  <si>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</si>
  <si>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</si>
  <si>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</si>
  <si>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</si>
  <si>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</si>
  <si>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</si>
  <si>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</si>
  <si>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</si>
  <si>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</si>
  <si>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</si>
  <si>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</si>
  <si>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</si>
  <si>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</si>
  <si>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</si>
  <si>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</si>
  <si>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</si>
  <si>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</si>
  <si>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</si>
  <si>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</si>
  <si>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</si>
  <si>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</si>
  <si>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</si>
  <si>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</si>
  <si>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</si>
  <si>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</si>
  <si>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</si>
  <si>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</si>
  <si>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</si>
  <si>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</si>
  <si>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</si>
  <si>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</si>
  <si>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</si>
  <si>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</si>
  <si>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</si>
  <si>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</si>
  <si>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</si>
  <si>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</si>
  <si>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</si>
  <si>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</si>
  <si>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</si>
  <si>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</si>
  <si>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</si>
  <si>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</si>
  <si>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</si>
  <si>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</si>
  <si>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</si>
  <si>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</si>
  <si>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</si>
  <si>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</si>
  <si>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</si>
  <si>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</si>
  <si>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</si>
  <si>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</si>
  <si>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</si>
  <si>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</si>
  <si>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</si>
  <si>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</si>
  <si>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</si>
  <si>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</si>
  <si>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</si>
  <si>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</si>
  <si>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</si>
  <si>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</si>
  <si>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</si>
  <si>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</si>
  <si>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</si>
  <si>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</si>
  <si>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</si>
  <si>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</si>
  <si>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</si>
  <si>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</si>
  <si>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</si>
  <si>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</si>
  <si>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</si>
  <si>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</si>
  <si>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</si>
  <si>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</si>
  <si>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</si>
  <si>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</si>
  <si>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</si>
  <si>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</si>
  <si>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</si>
  <si>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</si>
  <si>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</si>
  <si>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</si>
  <si>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</si>
  <si>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</si>
  <si>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</si>
  <si>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</si>
  <si>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</si>
  <si>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</si>
  <si>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</si>
  <si>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</si>
  <si>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</si>
  <si>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</si>
  <si>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</si>
  <si>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</si>
  <si>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</si>
  <si>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</si>
  <si>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</si>
  <si>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</si>
  <si>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</si>
  <si>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</si>
  <si>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</si>
  <si>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</si>
  <si>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</si>
  <si>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</si>
  <si>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</si>
  <si>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</si>
  <si>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</si>
  <si>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</si>
  <si>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</si>
  <si>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</si>
  <si>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</si>
  <si>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</si>
  <si>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</si>
  <si>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</si>
  <si>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</si>
  <si>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</si>
  <si>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</si>
  <si>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</si>
  <si>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</si>
  <si>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</si>
  <si>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</si>
  <si>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</si>
  <si>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</si>
  <si>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</si>
  <si>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</si>
  <si>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</si>
  <si>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</si>
  <si>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</si>
  <si>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</si>
  <si>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</si>
  <si>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</si>
  <si>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</si>
  <si>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</si>
  <si>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</si>
  <si>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</si>
  <si>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</si>
  <si>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</si>
  <si>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</si>
  <si>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</si>
  <si>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</si>
  <si>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</si>
  <si>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</si>
  <si>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</si>
  <si>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</si>
  <si>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</si>
  <si>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</si>
  <si>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</si>
  <si>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</si>
  <si>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</si>
  <si>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</si>
  <si>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</si>
  <si>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</si>
  <si>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</si>
  <si>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</si>
  <si>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</si>
  <si>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</si>
  <si>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</si>
  <si>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</si>
  <si>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</si>
  <si>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</si>
  <si>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</si>
  <si>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</si>
  <si>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</si>
  <si>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</si>
  <si>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</si>
  <si>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</si>
  <si>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</si>
  <si>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</si>
  <si>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</si>
  <si>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</si>
  <si>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</si>
  <si>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</si>
  <si>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</si>
  <si>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</si>
  <si>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</si>
  <si>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</si>
  <si>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</si>
  <si>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</si>
  <si>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</si>
  <si>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</si>
  <si>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</si>
  <si>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</si>
  <si>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</si>
  <si>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</si>
  <si>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</si>
  <si>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</si>
  <si>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</si>
  <si>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</si>
  <si>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</si>
  <si>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</si>
  <si>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</si>
  <si>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</si>
  <si>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</si>
  <si>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</si>
  <si>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</si>
  <si>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</si>
  <si>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</si>
  <si>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</si>
  <si>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</si>
  <si>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</si>
  <si>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</si>
  <si>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</si>
  <si>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</si>
  <si>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</si>
  <si>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</si>
  <si>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</si>
  <si>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</si>
  <si>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</si>
  <si>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</si>
  <si>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</si>
  <si>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</si>
  <si>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</si>
  <si>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</si>
  <si>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</si>
  <si>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</si>
  <si>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</si>
  <si>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</si>
  <si>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</si>
  <si>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</si>
  <si>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</si>
  <si>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</si>
  <si>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</si>
  <si>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</si>
  <si>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</si>
  <si>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</si>
  <si>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</si>
  <si>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</si>
  <si>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</si>
  <si>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</si>
  <si>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</si>
  <si>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</si>
  <si>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</si>
  <si>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</si>
  <si>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</si>
  <si>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</si>
  <si>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</si>
  <si>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</si>
  <si>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</si>
  <si>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</si>
  <si>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</si>
  <si>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</si>
  <si>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</si>
  <si>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</si>
  <si>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</si>
  <si>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</si>
  <si>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</si>
  <si>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</si>
  <si>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</si>
  <si>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</si>
  <si>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</si>
  <si>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</si>
  <si>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</si>
  <si>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</si>
  <si>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</si>
  <si>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</si>
  <si>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</si>
  <si>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</si>
  <si>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</si>
  <si>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</si>
  <si>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</si>
  <si>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</si>
  <si>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</si>
  <si>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</si>
  <si>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</si>
  <si>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</si>
  <si>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</si>
  <si>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</si>
  <si>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</si>
  <si>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</si>
  <si>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</si>
  <si>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</si>
  <si>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</si>
  <si>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</si>
  <si>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</si>
  <si>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</si>
  <si>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</si>
  <si>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</si>
  <si>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</si>
  <si>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</si>
  <si>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</si>
  <si>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</si>
  <si>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</si>
  <si>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</si>
  <si>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</si>
  <si>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</si>
  <si>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</si>
  <si>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</si>
  <si>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</si>
  <si>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</si>
  <si>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</si>
  <si>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</si>
  <si>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</si>
  <si>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</si>
  <si>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</si>
  <si>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</si>
  <si>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</si>
  <si>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</si>
  <si>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</si>
  <si>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</si>
  <si>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</si>
  <si>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</si>
  <si>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</si>
  <si>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</si>
  <si>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</si>
  <si>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</si>
  <si>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</si>
  <si>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</si>
  <si>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</si>
  <si>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</si>
  <si>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</si>
  <si>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</si>
  <si>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</si>
  <si>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</si>
  <si>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</si>
  <si>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</si>
  <si>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</si>
  <si>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</si>
  <si>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</si>
  <si>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</si>
  <si>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</si>
  <si>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</si>
  <si>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</si>
  <si>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</si>
  <si>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</si>
  <si>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</si>
  <si>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</si>
  <si>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</si>
  <si>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</si>
  <si>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</si>
  <si>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</si>
  <si>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</si>
  <si>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</si>
  <si>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</si>
  <si>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</si>
  <si>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</si>
  <si>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</si>
  <si>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</si>
  <si>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</si>
  <si>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</si>
  <si>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</si>
  <si>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</si>
  <si>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</si>
  <si>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</si>
  <si>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</si>
  <si>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</si>
  <si>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</si>
  <si>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</si>
  <si>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</si>
  <si>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</si>
  <si>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</si>
  <si>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</si>
  <si>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</si>
  <si>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</si>
  <si>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</si>
  <si>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</si>
  <si>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</si>
  <si>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</si>
  <si>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</si>
  <si>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</si>
  <si>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</si>
  <si>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</si>
  <si>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</si>
  <si>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</si>
  <si>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</si>
  <si>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</si>
  <si>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</si>
  <si>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</si>
  <si>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</si>
  <si>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</si>
  <si>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</si>
  <si>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</si>
  <si>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</si>
  <si>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</si>
  <si>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</si>
  <si>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</si>
  <si>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</si>
  <si>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</si>
  <si>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</si>
  <si>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</si>
  <si>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</si>
  <si>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</si>
  <si>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</si>
  <si>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</si>
  <si>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</si>
  <si>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</si>
  <si>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</si>
  <si>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</si>
  <si>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</si>
  <si>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</si>
  <si>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</si>
  <si>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</si>
  <si>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</si>
  <si>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</si>
  <si>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</si>
  <si>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</si>
  <si>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</si>
  <si>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</si>
  <si>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</si>
  <si>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</si>
  <si>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</si>
  <si>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</si>
  <si>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</si>
  <si>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</si>
  <si>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</si>
  <si>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</si>
  <si>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</si>
  <si>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</si>
  <si>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</si>
  <si>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</si>
  <si>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</si>
  <si>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</si>
  <si>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</si>
  <si>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</si>
  <si>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</si>
  <si>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</si>
  <si>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</si>
  <si>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</si>
  <si>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</si>
  <si>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</si>
  <si>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</si>
  <si>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</si>
  <si>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</si>
  <si>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</si>
  <si>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</si>
  <si>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</si>
  <si>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</si>
  <si>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</si>
  <si>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</si>
  <si>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</si>
  <si>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</si>
  <si>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</si>
  <si>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</si>
  <si>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</si>
  <si>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</si>
  <si>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</si>
  <si>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</si>
  <si>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</si>
  <si>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</si>
  <si>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</si>
  <si>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</si>
  <si>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</si>
  <si>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</si>
  <si>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</si>
  <si>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</si>
  <si>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</si>
  <si>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</si>
  <si>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</si>
  <si>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</si>
  <si>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</si>
  <si>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</si>
  <si>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</si>
  <si>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</si>
  <si>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</si>
  <si>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</si>
  <si>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</si>
  <si>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</si>
  <si>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</si>
  <si>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</si>
  <si>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</si>
  <si>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</si>
  <si>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</si>
  <si>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</si>
  <si>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</si>
  <si>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</si>
  <si>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</si>
  <si>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</si>
  <si>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</si>
  <si>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</si>
  <si>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</si>
  <si>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</si>
  <si>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</si>
  <si>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</si>
  <si>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</si>
  <si>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</si>
  <si>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</si>
  <si>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</si>
  <si>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</si>
  <si>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</si>
  <si>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</si>
  <si>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</si>
  <si>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</si>
  <si>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</si>
  <si>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</si>
  <si>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</si>
  <si>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</si>
  <si>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</si>
  <si>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</si>
  <si>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</si>
  <si>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</si>
  <si>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</si>
  <si>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</si>
  <si>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</si>
  <si>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</si>
  <si>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</si>
  <si>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</si>
  <si>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</si>
  <si>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</si>
  <si>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</si>
  <si>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</si>
  <si>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</si>
  <si>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</si>
  <si>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</si>
  <si>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</si>
  <si>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</si>
  <si>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</si>
  <si>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</si>
  <si>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</si>
  <si>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</si>
  <si>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</si>
  <si>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</si>
  <si>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</si>
  <si>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</si>
  <si>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</si>
  <si>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</si>
  <si>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</si>
  <si>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</si>
  <si>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</si>
  <si>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</si>
  <si>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</si>
  <si>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</si>
  <si>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</si>
  <si>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</si>
  <si>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</si>
  <si>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</si>
  <si>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</si>
  <si>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</si>
  <si>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</si>
  <si>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</si>
  <si>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</si>
  <si>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</si>
  <si>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</si>
  <si>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</si>
  <si>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</si>
  <si>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</si>
  <si>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</si>
  <si>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</si>
  <si>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</si>
  <si>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</si>
  <si>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</si>
  <si>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</si>
  <si>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</si>
  <si>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</si>
  <si>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</si>
  <si>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</si>
  <si>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</si>
  <si>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</si>
  <si>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</si>
  <si>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</si>
  <si>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</si>
  <si>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</si>
  <si>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</si>
  <si>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</si>
  <si>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</si>
  <si>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</si>
  <si>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</si>
  <si>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</si>
  <si>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</si>
  <si>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</si>
  <si>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</si>
  <si>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</si>
  <si>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</si>
  <si>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</si>
  <si>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</si>
  <si>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</si>
  <si>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</si>
  <si>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</si>
  <si>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</si>
  <si>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</si>
  <si>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</si>
  <si>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</si>
  <si>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</si>
  <si>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</si>
  <si>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</si>
  <si>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</si>
  <si>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</si>
  <si>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</si>
  <si>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</si>
  <si>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</si>
  <si>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</si>
  <si>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</si>
  <si>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</si>
  <si>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</si>
  <si>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</si>
  <si>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</si>
  <si>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</si>
  <si>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</si>
  <si>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</si>
  <si>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</si>
  <si>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</si>
  <si>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</si>
  <si>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</si>
  <si>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</si>
  <si>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</si>
  <si>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</si>
  <si>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</si>
  <si>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</si>
  <si>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</si>
  <si>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</si>
  <si>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</si>
  <si>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</si>
  <si>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</si>
  <si>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</si>
  <si>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</si>
  <si>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</si>
  <si>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</si>
  <si>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</si>
  <si>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</si>
  <si>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</si>
  <si>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</si>
  <si>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</si>
  <si>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</si>
  <si>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</si>
  <si>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</si>
  <si>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</si>
  <si>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</si>
  <si>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</si>
  <si>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</si>
  <si>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</si>
  <si>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</si>
  <si>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</si>
  <si>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</si>
  <si>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</si>
  <si>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</si>
  <si>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</si>
  <si>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</si>
  <si>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</si>
  <si>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</si>
  <si>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</si>
  <si>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</si>
  <si>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</si>
  <si>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</si>
  <si>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</si>
  <si>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</si>
  <si>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</si>
  <si>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</si>
  <si>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</si>
  <si>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</si>
  <si>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</si>
  <si>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</si>
  <si>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</si>
  <si>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</si>
  <si>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</si>
  <si>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</si>
  <si>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</si>
  <si>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</si>
  <si>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</si>
  <si>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</si>
  <si>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</si>
  <si>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</si>
  <si>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</si>
  <si>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</si>
  <si>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</si>
  <si>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</si>
  <si>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</si>
  <si>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</si>
  <si>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</si>
  <si>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</si>
  <si>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</si>
  <si>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</si>
  <si>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</si>
  <si>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</si>
  <si>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</si>
  <si>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</si>
  <si>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</si>
  <si>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</si>
  <si>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</si>
  <si>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</si>
  <si>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</si>
  <si>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</si>
  <si>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</si>
  <si>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</si>
  <si>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</si>
  <si>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</si>
  <si>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</si>
  <si>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</si>
  <si>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</si>
  <si>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</si>
  <si>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</si>
  <si>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</si>
  <si>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</si>
  <si>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</si>
  <si>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</si>
  <si>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</si>
  <si>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</si>
  <si>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</si>
  <si>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</si>
  <si>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</si>
  <si>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</si>
  <si>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</si>
  <si>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</si>
  <si>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</si>
  <si>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</si>
  <si>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</si>
  <si>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</si>
  <si>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</si>
  <si>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</si>
  <si>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</si>
  <si>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</si>
  <si>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</si>
  <si>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</si>
  <si>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</si>
  <si>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</si>
  <si>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</si>
  <si>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</si>
  <si>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</si>
  <si>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</si>
  <si>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</si>
  <si>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</si>
  <si>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</si>
  <si>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</si>
  <si>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</si>
  <si>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</si>
  <si>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</si>
  <si>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</si>
  <si>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</si>
  <si>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</si>
  <si>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</si>
  <si>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</si>
  <si>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</si>
  <si>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</si>
  <si>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</si>
  <si>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</si>
  <si>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</si>
  <si>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</si>
  <si>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</si>
  <si>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</si>
  <si>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</si>
  <si>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</si>
  <si>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</si>
  <si>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</si>
  <si>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</si>
  <si>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</si>
  <si>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</si>
  <si>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</si>
  <si>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</si>
  <si>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</si>
  <si>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</si>
  <si>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</si>
  <si>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</si>
  <si>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</si>
  <si>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</si>
  <si>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</si>
  <si>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</si>
  <si>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</si>
  <si>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</si>
  <si>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</si>
  <si>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</si>
  <si>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</si>
  <si>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</si>
  <si>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</si>
  <si>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</si>
  <si>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</si>
  <si>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</si>
  <si>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</si>
  <si>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</si>
  <si>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</si>
  <si>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</si>
  <si>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</si>
  <si>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</si>
  <si>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</si>
  <si>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</si>
  <si>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</si>
  <si>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</si>
  <si>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</si>
  <si>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</si>
  <si>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</si>
  <si>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</si>
  <si>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</si>
  <si>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</si>
  <si>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</si>
  <si>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</si>
  <si>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</si>
  <si>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</si>
  <si>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</si>
  <si>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</si>
  <si>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</si>
  <si>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</si>
  <si>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</si>
  <si>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</si>
  <si>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</si>
  <si>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</si>
  <si>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</si>
  <si>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</si>
  <si>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</si>
  <si>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</si>
  <si>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</si>
  <si>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</si>
  <si>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</si>
  <si>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</si>
  <si>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</si>
  <si>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</si>
  <si>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</si>
  <si>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</si>
  <si>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</si>
  <si>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</si>
  <si>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</si>
  <si>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</si>
  <si>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</si>
  <si>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</si>
  <si>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</si>
  <si>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</si>
  <si>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</si>
  <si>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</si>
  <si>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</si>
  <si>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</si>
  <si>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</si>
  <si>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</si>
  <si>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</si>
  <si>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</si>
  <si>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</si>
  <si>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</si>
  <si>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</si>
  <si>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</si>
  <si>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</si>
  <si>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</si>
  <si>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</si>
  <si>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</si>
  <si>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</si>
  <si>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</si>
  <si>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</si>
  <si>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</si>
  <si>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</si>
  <si>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</si>
  <si>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</si>
  <si>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</si>
  <si>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</si>
  <si>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</si>
  <si>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</si>
  <si>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</si>
  <si>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</si>
  <si>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</si>
  <si>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</si>
  <si>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</si>
  <si>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</si>
  <si>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</si>
  <si>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</si>
  <si>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</si>
  <si>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</si>
  <si>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</si>
  <si>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</si>
  <si>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</si>
  <si>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</si>
  <si>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</si>
  <si>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</si>
  <si>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</si>
  <si>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</si>
  <si>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</si>
  <si>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</si>
  <si>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</si>
  <si>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</si>
  <si>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</si>
  <si>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</si>
  <si>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</si>
  <si>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</si>
  <si>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</si>
  <si>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</si>
  <si>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</si>
  <si>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</si>
  <si>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</si>
  <si>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</si>
  <si>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</si>
  <si>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</si>
  <si>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</si>
  <si>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</si>
  <si>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</si>
  <si>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</si>
  <si>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</si>
  <si>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</si>
  <si>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</si>
  <si>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</si>
  <si>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</si>
  <si>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</si>
  <si>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</si>
  <si>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</si>
  <si>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</si>
  <si>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</si>
  <si>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</si>
  <si>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</si>
  <si>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</si>
  <si>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</si>
  <si>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</si>
  <si>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</si>
  <si>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</si>
  <si>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</si>
  <si>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</si>
  <si>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</si>
  <si>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</si>
  <si>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</si>
  <si>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</si>
  <si>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</si>
  <si>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</si>
  <si>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</si>
  <si>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</si>
  <si>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</si>
  <si>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</si>
  <si>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</si>
  <si>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</si>
  <si>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</si>
  <si>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</si>
  <si>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</si>
  <si>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</si>
  <si>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</si>
  <si>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</si>
  <si>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</si>
  <si>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</si>
  <si>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</si>
  <si>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</si>
  <si>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</si>
  <si>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</si>
  <si>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</si>
  <si>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</si>
  <si>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</si>
  <si>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</si>
  <si>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</si>
  <si>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</si>
  <si>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</si>
  <si>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</si>
  <si>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</si>
  <si>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</si>
  <si>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</si>
  <si>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</si>
  <si>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</si>
  <si>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</si>
  <si>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</si>
  <si>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</si>
  <si>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</si>
  <si>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</si>
  <si>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</si>
  <si>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</si>
  <si>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</si>
  <si>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</si>
  <si>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</si>
  <si>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</si>
  <si>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</si>
  <si>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</si>
  <si>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</si>
  <si>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</si>
  <si>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</si>
  <si>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</si>
  <si>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</si>
  <si>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</si>
  <si>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</si>
  <si>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</si>
  <si>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</si>
  <si>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</si>
  <si>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</si>
  <si>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</si>
  <si>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</si>
  <si>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</si>
  <si>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</si>
  <si>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</si>
  <si>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</si>
  <si>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</si>
  <si>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</si>
  <si>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</si>
  <si>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</si>
  <si>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</si>
  <si>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</si>
  <si>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</si>
  <si>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</si>
  <si>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</si>
  <si>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</si>
  <si>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</si>
  <si>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</si>
  <si>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</si>
  <si>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</si>
  <si>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</si>
  <si>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</si>
  <si>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</si>
  <si>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</si>
  <si>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</si>
  <si>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</si>
  <si>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</si>
  <si>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</si>
  <si>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</si>
  <si>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</si>
  <si>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</si>
  <si>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</si>
  <si>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</si>
  <si>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</si>
  <si>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</si>
  <si>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</si>
  <si>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</si>
  <si>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</si>
  <si>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</si>
  <si>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</si>
  <si>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</si>
  <si>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</si>
  <si>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</si>
  <si>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</si>
  <si>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</si>
  <si>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</si>
  <si>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</si>
  <si>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</si>
  <si>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</si>
  <si>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</si>
  <si>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</si>
  <si>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</si>
  <si>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</si>
  <si>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</si>
  <si>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</si>
  <si>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</si>
  <si>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</si>
  <si>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</si>
  <si>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</si>
  <si>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</si>
  <si>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</si>
  <si>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</si>
  <si>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</si>
  <si>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</si>
  <si>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</si>
  <si>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</si>
  <si>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</si>
  <si>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</si>
  <si>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</si>
  <si>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</si>
  <si>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</si>
  <si>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</si>
  <si>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</si>
  <si>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</si>
  <si>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</si>
  <si>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</si>
  <si>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</si>
  <si>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</si>
  <si>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</si>
  <si>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</si>
  <si>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</si>
  <si>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</si>
  <si>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</si>
  <si>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</si>
  <si>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</si>
  <si>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</si>
  <si>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</si>
  <si>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</si>
  <si>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</si>
  <si>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</si>
  <si>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</si>
  <si>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</si>
  <si>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</si>
  <si>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</si>
  <si>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</si>
  <si>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</si>
  <si>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</si>
  <si>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</si>
  <si>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</si>
  <si>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</si>
  <si>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</si>
  <si>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</si>
  <si>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</si>
  <si>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</si>
  <si>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</si>
  <si>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</si>
  <si>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</si>
  <si>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</si>
  <si>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</si>
  <si>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</si>
  <si>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</si>
  <si>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</si>
  <si>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</si>
  <si>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</si>
  <si>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</si>
  <si>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</si>
  <si>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</si>
  <si>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</si>
  <si>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</si>
  <si>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</si>
  <si>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</si>
  <si>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</si>
  <si>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</si>
  <si>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</si>
  <si>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</si>
  <si>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</si>
  <si>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</si>
  <si>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</si>
  <si>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</si>
  <si>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</si>
  <si>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</si>
  <si>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</si>
  <si>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</si>
  <si>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</si>
  <si>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</si>
  <si>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</si>
  <si>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</si>
  <si>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</si>
  <si>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</si>
  <si>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</si>
  <si>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</si>
  <si>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</si>
  <si>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</si>
  <si>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</si>
  <si>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</si>
  <si>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</si>
  <si>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</si>
  <si>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</si>
  <si>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</si>
  <si>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</si>
  <si>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</si>
  <si>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</si>
  <si>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</si>
  <si>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</si>
  <si>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</si>
  <si>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</si>
  <si>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</si>
  <si>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</si>
  <si>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</si>
  <si>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</si>
  <si>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</si>
  <si>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</si>
  <si>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</si>
  <si>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</si>
  <si>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</si>
  <si>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</si>
  <si>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</si>
  <si>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</si>
  <si>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</si>
  <si>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</si>
  <si>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</si>
  <si>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</si>
  <si>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</si>
  <si>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</si>
  <si>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</si>
  <si>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</si>
  <si>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</si>
  <si>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</si>
  <si>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</si>
  <si>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</si>
  <si>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</si>
  <si>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</si>
  <si>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</si>
  <si>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</si>
  <si>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</si>
  <si>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</si>
  <si>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</si>
  <si>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</si>
  <si>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</si>
  <si>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</si>
  <si>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</si>
  <si>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</si>
  <si>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</si>
  <si>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</si>
  <si>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</si>
  <si>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</si>
  <si>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</si>
  <si>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</si>
  <si>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</si>
  <si>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</si>
  <si>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</si>
  <si>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</si>
  <si>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</si>
  <si>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</si>
  <si>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</si>
  <si>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</si>
  <si>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</si>
  <si>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</si>
  <si>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</si>
  <si>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</si>
  <si>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</si>
  <si>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</si>
  <si>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</si>
  <si>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</si>
  <si>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</si>
  <si>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</si>
  <si>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</si>
  <si>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</si>
  <si>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</si>
  <si>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</si>
  <si>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</si>
  <si>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</si>
  <si>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</si>
  <si>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</si>
  <si>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</si>
  <si>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</si>
  <si>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</si>
  <si>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</si>
  <si>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</si>
  <si>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</si>
  <si>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</si>
  <si>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</si>
  <si>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</si>
  <si>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</si>
  <si>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</si>
  <si>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</si>
  <si>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</si>
  <si>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</si>
  <si>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</si>
  <si>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</si>
  <si>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</si>
  <si>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</si>
  <si>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</si>
  <si>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</si>
  <si>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</si>
  <si>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</si>
  <si>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</si>
  <si>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</si>
  <si>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</si>
  <si>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</si>
  <si>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</si>
  <si>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</si>
  <si>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</si>
  <si>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</si>
  <si>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</si>
  <si>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</si>
  <si>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</si>
  <si>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</si>
  <si>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</si>
  <si>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</si>
  <si>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</si>
  <si>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</si>
  <si>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</si>
  <si>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</si>
  <si>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</si>
  <si>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</si>
  <si>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</si>
  <si>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</si>
  <si>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</si>
  <si>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</si>
  <si>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</si>
  <si>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</si>
  <si>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</si>
  <si>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</si>
  <si>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</si>
  <si>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</si>
  <si>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</si>
  <si>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</si>
  <si>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</si>
  <si>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</si>
  <si>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</si>
  <si>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</si>
  <si>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</si>
  <si>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</si>
  <si>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</si>
  <si>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</si>
  <si>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</si>
  <si>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</si>
  <si>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</si>
  <si>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</si>
  <si>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</si>
  <si>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</si>
  <si>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</si>
  <si>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</si>
  <si>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</si>
  <si>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</si>
  <si>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</si>
  <si>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</si>
  <si>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</si>
  <si>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</si>
  <si>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</si>
  <si>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</si>
  <si>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</si>
  <si>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</si>
  <si>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</si>
  <si>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</si>
  <si>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</si>
  <si>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</si>
  <si>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</si>
  <si>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</si>
  <si>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</si>
  <si>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</si>
  <si>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</si>
  <si>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</si>
  <si>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</si>
  <si>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</si>
  <si>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</si>
  <si>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</si>
  <si>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</si>
  <si>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</si>
  <si>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</si>
  <si>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</si>
  <si>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</si>
  <si>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</si>
  <si>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</si>
  <si>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</si>
  <si>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</si>
  <si>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</si>
  <si>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</si>
  <si>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</si>
  <si>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</si>
  <si>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</si>
  <si>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</si>
  <si>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</si>
  <si>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</si>
  <si>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</si>
  <si>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</si>
  <si>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</si>
  <si>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</si>
  <si>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</si>
  <si>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</si>
  <si>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</si>
  <si>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</si>
  <si>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</si>
  <si>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</si>
  <si>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</si>
  <si>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</si>
  <si>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</si>
  <si>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</si>
  <si>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</si>
  <si>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</si>
  <si>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</si>
  <si>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</si>
  <si>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</si>
  <si>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</si>
  <si>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</si>
  <si>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</si>
  <si>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</si>
  <si>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</si>
  <si>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</si>
  <si>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</si>
  <si>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</si>
  <si>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</si>
  <si>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</si>
  <si>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</si>
  <si>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</si>
  <si>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</si>
  <si>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</si>
  <si>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</si>
  <si>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</si>
  <si>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</si>
  <si>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</si>
  <si>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</si>
  <si>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</si>
  <si>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</si>
  <si>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</si>
  <si>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</si>
  <si>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</si>
  <si>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</si>
  <si>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</si>
  <si>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</si>
  <si>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</si>
  <si>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</si>
  <si>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</si>
  <si>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</si>
  <si>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</si>
  <si>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</si>
  <si>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</si>
  <si>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</si>
  <si>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</si>
  <si>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</si>
  <si>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</si>
  <si>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</si>
  <si>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</si>
  <si>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</si>
  <si>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</si>
  <si>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</si>
  <si>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</si>
  <si>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</si>
  <si>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</si>
  <si>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</si>
  <si>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</si>
  <si>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</si>
  <si>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</si>
  <si>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</si>
  <si>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</si>
  <si>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</si>
  <si>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</si>
  <si>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</si>
  <si>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</si>
  <si>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</si>
  <si>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</si>
  <si>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</si>
  <si>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</si>
  <si>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</si>
  <si>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</si>
  <si>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</si>
  <si>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</si>
  <si>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</si>
  <si>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</si>
  <si>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</si>
  <si>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</si>
  <si>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</si>
  <si>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</si>
  <si>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</si>
  <si>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</si>
  <si>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</si>
  <si>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</si>
  <si>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</si>
  <si>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</si>
  <si>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</si>
  <si>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</si>
  <si>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</si>
  <si>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</si>
  <si>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</si>
  <si>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</si>
  <si>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</si>
  <si>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20/1/2021 17:00 PM</t>
  </si>
  <si>
    <t>DISPENASDOR</t>
  </si>
  <si>
    <t>Hold</t>
  </si>
  <si>
    <t>Cepeda, Ricardo Alberto</t>
  </si>
  <si>
    <t>GAVETA DE DEPOSITOS LLENA</t>
  </si>
  <si>
    <t>335769499</t>
  </si>
  <si>
    <t>335769513</t>
  </si>
  <si>
    <t>335769523</t>
  </si>
  <si>
    <t>335769524</t>
  </si>
  <si>
    <t>335769525</t>
  </si>
  <si>
    <t>335769526</t>
  </si>
  <si>
    <t>335769527</t>
  </si>
  <si>
    <t>335769528</t>
  </si>
  <si>
    <t>335769531</t>
  </si>
  <si>
    <t>335769535</t>
  </si>
  <si>
    <t>335769536</t>
  </si>
  <si>
    <t>335769541</t>
  </si>
  <si>
    <t>335769544</t>
  </si>
  <si>
    <t>335769545</t>
  </si>
  <si>
    <t>335769546</t>
  </si>
  <si>
    <t>335769547</t>
  </si>
  <si>
    <t>335769548</t>
  </si>
  <si>
    <t>335769549</t>
  </si>
  <si>
    <t>335769589</t>
  </si>
  <si>
    <t>335769590</t>
  </si>
  <si>
    <t>335769591</t>
  </si>
  <si>
    <t>335769592</t>
  </si>
  <si>
    <t>335769593</t>
  </si>
  <si>
    <t>335769594</t>
  </si>
  <si>
    <t>335769595</t>
  </si>
  <si>
    <t>335769597</t>
  </si>
  <si>
    <t>335769598</t>
  </si>
  <si>
    <t>335769599</t>
  </si>
  <si>
    <t>335769600</t>
  </si>
  <si>
    <t>335769601</t>
  </si>
  <si>
    <t>335769604</t>
  </si>
  <si>
    <t>335769605</t>
  </si>
  <si>
    <t>335769606</t>
  </si>
  <si>
    <t>335769607</t>
  </si>
  <si>
    <t>335769611</t>
  </si>
  <si>
    <t>Diaz Cuevas, Reynaldo Amable</t>
  </si>
  <si>
    <t>2 Gavetas Vacías y 1 Fallando</t>
  </si>
  <si>
    <t>GAVETA DE DEPOSITO LLENA</t>
  </si>
  <si>
    <t>335769653</t>
  </si>
  <si>
    <t>335769652</t>
  </si>
  <si>
    <t>335769651</t>
  </si>
  <si>
    <t>335769650</t>
  </si>
  <si>
    <t>335769649</t>
  </si>
  <si>
    <t>335769647</t>
  </si>
  <si>
    <t>335769646</t>
  </si>
  <si>
    <t>335769645</t>
  </si>
  <si>
    <t>335769644</t>
  </si>
  <si>
    <t>335769643</t>
  </si>
  <si>
    <t>335769642</t>
  </si>
  <si>
    <t>335769640</t>
  </si>
  <si>
    <t>335769638</t>
  </si>
  <si>
    <t>335769637</t>
  </si>
  <si>
    <t>335769636</t>
  </si>
  <si>
    <t>335769635</t>
  </si>
  <si>
    <t>335769634</t>
  </si>
  <si>
    <t>335769633</t>
  </si>
  <si>
    <t>335769632</t>
  </si>
  <si>
    <t>335769631</t>
  </si>
  <si>
    <t>335769630</t>
  </si>
  <si>
    <t>335769629</t>
  </si>
  <si>
    <t>335769628</t>
  </si>
  <si>
    <t>335769627</t>
  </si>
  <si>
    <t>335769626</t>
  </si>
  <si>
    <t>335769625</t>
  </si>
  <si>
    <t>335769623</t>
  </si>
  <si>
    <t>335769616</t>
  </si>
  <si>
    <t>335769615</t>
  </si>
  <si>
    <t>335769614</t>
  </si>
  <si>
    <t>335769613</t>
  </si>
  <si>
    <t>335769614 </t>
  </si>
  <si>
    <t>335769661</t>
  </si>
  <si>
    <t>335769660</t>
  </si>
  <si>
    <t>335769658</t>
  </si>
  <si>
    <t>22 Enero de 2021</t>
  </si>
  <si>
    <t>Closed</t>
  </si>
  <si>
    <t>En Servicio</t>
  </si>
  <si>
    <t>335770047</t>
  </si>
  <si>
    <t>335770043</t>
  </si>
  <si>
    <t>335770042</t>
  </si>
  <si>
    <t>335769958</t>
  </si>
  <si>
    <t>335769946</t>
  </si>
  <si>
    <t>335769937</t>
  </si>
  <si>
    <t>335769924</t>
  </si>
  <si>
    <t>335769905</t>
  </si>
  <si>
    <t>335769894</t>
  </si>
  <si>
    <t>335769883</t>
  </si>
  <si>
    <t>335769877</t>
  </si>
  <si>
    <t>335769861</t>
  </si>
  <si>
    <t>335769860</t>
  </si>
  <si>
    <t>335769856</t>
  </si>
  <si>
    <t>335769853</t>
  </si>
  <si>
    <t>335769850</t>
  </si>
  <si>
    <t>335769824</t>
  </si>
  <si>
    <t>335769820</t>
  </si>
  <si>
    <t>335769815</t>
  </si>
  <si>
    <t>335769787</t>
  </si>
  <si>
    <t>335769765</t>
  </si>
  <si>
    <t>335769724</t>
  </si>
  <si>
    <t>335769663</t>
  </si>
  <si>
    <t xml:space="preserve">Blanco Garcia, Yovanny </t>
  </si>
  <si>
    <t>SIN EECTIVO</t>
  </si>
  <si>
    <t>22/1/2021 06:00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</si>
</sst>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0"/>
      <tableStyleElement type="headerRow" dxfId="389"/>
      <tableStyleElement type="totalRow" dxfId="388"/>
      <tableStyleElement type="firstColumn" dxfId="387"/>
      <tableStyleElement type="lastColumn" dxfId="386"/>
      <tableStyleElement type="firstRowStripe" dxfId="385"/>
      <tableStyleElement type="firstColumnStripe" dxfId="38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2"/>
  <sheetViews>
    <sheetView tabSelected="1" zoomScale="75" zoomScaleNormal="75" workbookViewId="0">
      <pane ySplit="4" topLeftCell="A90" activePane="bottomLeft" state="frozen"/>
      <selection pane="bottomLeft" activeCell="F99" sqref="F99"/>
    </sheetView>
  </sheetViews>
  <sheetFormatPr baseColWidth="10" defaultColWidth="26.140625" defaultRowHeight="15" x14ac:dyDescent="0.25"/>
  <cols>
    <col min="1" max="1" width="26" style="70" customWidth="1"/>
    <col min="2" max="2" width="21.140625" style="114" bestFit="1" customWidth="1"/>
    <col min="3" max="3" width="16.5703125" style="47" bestFit="1" customWidth="1"/>
    <col min="4" max="4" width="29.42578125" style="70" customWidth="1"/>
    <col min="5" max="5" width="13.140625" style="84" bestFit="1" customWidth="1"/>
    <col min="6" max="6" width="11.7109375" style="48" customWidth="1"/>
    <col min="7" max="7" width="53.42578125" style="48" customWidth="1"/>
    <col min="8" max="11" width="6.5703125" style="48" customWidth="1"/>
    <col min="12" max="12" width="48.28515625" style="48" customWidth="1"/>
    <col min="13" max="13" width="20.5703125" style="70" customWidth="1"/>
    <col min="14" max="14" width="18.28515625" style="86" customWidth="1"/>
    <col min="15" max="15" width="40" style="86" customWidth="1"/>
    <col min="16" max="16" width="23.42578125" style="74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3" t="s">
        <v>2161</v>
      </c>
      <c r="B1" s="123"/>
      <c r="C1" s="123"/>
      <c r="D1" s="123"/>
      <c r="E1" s="124"/>
      <c r="F1" s="124"/>
      <c r="G1" s="124"/>
      <c r="H1" s="124"/>
      <c r="I1" s="124"/>
      <c r="J1" s="124"/>
      <c r="K1" s="124"/>
      <c r="L1" s="123"/>
      <c r="M1" s="123"/>
      <c r="N1" s="123"/>
      <c r="O1" s="123"/>
      <c r="P1" s="123"/>
      <c r="Q1" s="123"/>
    </row>
    <row r="2" spans="1:17" ht="18" x14ac:dyDescent="0.25">
      <c r="A2" s="121" t="s">
        <v>2158</v>
      </c>
      <c r="B2" s="121"/>
      <c r="C2" s="121"/>
      <c r="D2" s="121"/>
      <c r="E2" s="122"/>
      <c r="F2" s="122"/>
      <c r="G2" s="122"/>
      <c r="H2" s="122"/>
      <c r="I2" s="122"/>
      <c r="J2" s="122"/>
      <c r="K2" s="122"/>
      <c r="L2" s="121"/>
      <c r="M2" s="121"/>
      <c r="N2" s="121"/>
      <c r="O2" s="121"/>
      <c r="P2" s="121"/>
      <c r="Q2" s="121"/>
    </row>
    <row r="3" spans="1:17" ht="18.75" thickBot="1" x14ac:dyDescent="0.3">
      <c r="A3" s="125" t="s">
        <v>2578</v>
      </c>
      <c r="B3" s="125"/>
      <c r="C3" s="125"/>
      <c r="D3" s="125"/>
      <c r="E3" s="126"/>
      <c r="F3" s="126"/>
      <c r="G3" s="126"/>
      <c r="H3" s="126"/>
      <c r="I3" s="126"/>
      <c r="J3" s="126"/>
      <c r="K3" s="126"/>
      <c r="L3" s="125"/>
      <c r="M3" s="125"/>
      <c r="N3" s="125"/>
      <c r="O3" s="125"/>
      <c r="P3" s="125"/>
      <c r="Q3" s="12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ESTE</v>
      </c>
      <c r="B5" s="113" t="s">
        <v>2510</v>
      </c>
      <c r="C5" s="105">
        <v>44217.402685185189</v>
      </c>
      <c r="D5" s="104" t="s">
        <v>2189</v>
      </c>
      <c r="E5" s="100">
        <v>121</v>
      </c>
      <c r="F5" s="85" t="str">
        <f>VLOOKUP(E5,VIP!$A$2:$O11496,2,0)</f>
        <v>DRBR121</v>
      </c>
      <c r="G5" s="99" t="str">
        <f>VLOOKUP(E5,'LISTADO ATM'!$A$2:$B$894,2,0)</f>
        <v xml:space="preserve">ATM Oficina Bayaguana </v>
      </c>
      <c r="H5" s="99" t="str">
        <f>VLOOKUP(E5,VIP!$A$2:$O16417,7,FALSE)</f>
        <v>Si</v>
      </c>
      <c r="I5" s="99" t="str">
        <f>VLOOKUP(E5,VIP!$A$2:$O8382,8,FALSE)</f>
        <v>Si</v>
      </c>
      <c r="J5" s="99" t="str">
        <f>VLOOKUP(E5,VIP!$A$2:$O8332,8,FALSE)</f>
        <v>Si</v>
      </c>
      <c r="K5" s="99" t="str">
        <f>VLOOKUP(E5,VIP!$A$2:$O11906,6,0)</f>
        <v>SI</v>
      </c>
      <c r="L5" s="108" t="s">
        <v>2228</v>
      </c>
      <c r="M5" s="158" t="s">
        <v>2580</v>
      </c>
      <c r="N5" s="106" t="s">
        <v>2481</v>
      </c>
      <c r="O5" s="104" t="s">
        <v>2483</v>
      </c>
      <c r="P5" s="108"/>
      <c r="Q5" s="157">
        <v>44218.436481481483</v>
      </c>
    </row>
    <row r="6" spans="1:17" ht="18" x14ac:dyDescent="0.25">
      <c r="A6" s="85" t="str">
        <f>VLOOKUP(E6,'LISTADO ATM'!$A$2:$C$895,3,0)</f>
        <v>SUR</v>
      </c>
      <c r="B6" s="113" t="s">
        <v>2507</v>
      </c>
      <c r="C6" s="105">
        <v>44217.399062500001</v>
      </c>
      <c r="D6" s="104" t="s">
        <v>2189</v>
      </c>
      <c r="E6" s="100">
        <v>766</v>
      </c>
      <c r="F6" s="85" t="str">
        <f>VLOOKUP(E6,VIP!$A$2:$O11493,2,0)</f>
        <v>DRBR440</v>
      </c>
      <c r="G6" s="99" t="str">
        <f>VLOOKUP(E6,'LISTADO ATM'!$A$2:$B$894,2,0)</f>
        <v xml:space="preserve">ATM Oficina Azua II </v>
      </c>
      <c r="H6" s="99" t="str">
        <f>VLOOKUP(E6,VIP!$A$2:$O16414,7,FALSE)</f>
        <v>Si</v>
      </c>
      <c r="I6" s="99" t="str">
        <f>VLOOKUP(E6,VIP!$A$2:$O8379,8,FALSE)</f>
        <v>Si</v>
      </c>
      <c r="J6" s="99" t="str">
        <f>VLOOKUP(E6,VIP!$A$2:$O8329,8,FALSE)</f>
        <v>Si</v>
      </c>
      <c r="K6" s="99" t="str">
        <f>VLOOKUP(E6,VIP!$A$2:$O11903,6,0)</f>
        <v>SI</v>
      </c>
      <c r="L6" s="108" t="s">
        <v>2228</v>
      </c>
      <c r="M6" s="158" t="s">
        <v>2580</v>
      </c>
      <c r="N6" s="106" t="s">
        <v>2481</v>
      </c>
      <c r="O6" s="104" t="s">
        <v>2483</v>
      </c>
      <c r="P6" s="108"/>
      <c r="Q6" s="157">
        <v>44218.435578703706</v>
      </c>
    </row>
    <row r="7" spans="1:17" ht="18" x14ac:dyDescent="0.25">
      <c r="A7" s="85" t="str">
        <f>VLOOKUP(E7,'LISTADO ATM'!$A$2:$C$895,3,0)</f>
        <v>DISTRITO NACIONAL</v>
      </c>
      <c r="B7" s="113" t="s">
        <v>2549</v>
      </c>
      <c r="C7" s="105">
        <v>44217.826099537036</v>
      </c>
      <c r="D7" s="104" t="s">
        <v>2189</v>
      </c>
      <c r="E7" s="100">
        <v>911</v>
      </c>
      <c r="F7" s="85" t="str">
        <f>VLOOKUP(E7,VIP!$A$2:$O11547,2,0)</f>
        <v>DRBR911</v>
      </c>
      <c r="G7" s="99" t="str">
        <f>VLOOKUP(E7,'LISTADO ATM'!$A$2:$B$894,2,0)</f>
        <v xml:space="preserve">ATM Oficina Venezuela II </v>
      </c>
      <c r="H7" s="99" t="str">
        <f>VLOOKUP(E7,VIP!$A$2:$O16468,7,FALSE)</f>
        <v>Si</v>
      </c>
      <c r="I7" s="99" t="str">
        <f>VLOOKUP(E7,VIP!$A$2:$O8433,8,FALSE)</f>
        <v>Si</v>
      </c>
      <c r="J7" s="99" t="str">
        <f>VLOOKUP(E7,VIP!$A$2:$O8383,8,FALSE)</f>
        <v>Si</v>
      </c>
      <c r="K7" s="99" t="str">
        <f>VLOOKUP(E7,VIP!$A$2:$O11957,6,0)</f>
        <v>SI</v>
      </c>
      <c r="L7" s="108" t="s">
        <v>2228</v>
      </c>
      <c r="M7" s="158" t="s">
        <v>2580</v>
      </c>
      <c r="N7" s="106" t="s">
        <v>2481</v>
      </c>
      <c r="O7" s="104" t="s">
        <v>2483</v>
      </c>
      <c r="P7" s="108"/>
      <c r="Q7" s="157">
        <v>44218.440196759257</v>
      </c>
    </row>
    <row r="8" spans="1:17" ht="18" x14ac:dyDescent="0.25">
      <c r="A8" s="85" t="str">
        <f>VLOOKUP(E8,'LISTADO ATM'!$A$2:$C$895,3,0)</f>
        <v>DISTRITO NACIONAL</v>
      </c>
      <c r="B8" s="113">
        <v>335769465</v>
      </c>
      <c r="C8" s="105">
        <v>44216.775902777779</v>
      </c>
      <c r="D8" s="104" t="s">
        <v>2189</v>
      </c>
      <c r="E8" s="100">
        <v>39</v>
      </c>
      <c r="F8" s="85" t="str">
        <f>VLOOKUP(E8,VIP!$A$2:$O11475,2,0)</f>
        <v>DRBR039</v>
      </c>
      <c r="G8" s="99" t="str">
        <f>VLOOKUP(E8,'LISTADO ATM'!$A$2:$B$894,2,0)</f>
        <v xml:space="preserve">ATM Oficina Ovando </v>
      </c>
      <c r="H8" s="99" t="str">
        <f>VLOOKUP(E8,VIP!$A$2:$O16396,7,FALSE)</f>
        <v>Si</v>
      </c>
      <c r="I8" s="99" t="str">
        <f>VLOOKUP(E8,VIP!$A$2:$O8361,8,FALSE)</f>
        <v>No</v>
      </c>
      <c r="J8" s="99" t="str">
        <f>VLOOKUP(E8,VIP!$A$2:$O8311,8,FALSE)</f>
        <v>No</v>
      </c>
      <c r="K8" s="99" t="str">
        <f>VLOOKUP(E8,VIP!$A$2:$O11885,6,0)</f>
        <v>NO</v>
      </c>
      <c r="L8" s="108" t="s">
        <v>2254</v>
      </c>
      <c r="M8" s="158" t="s">
        <v>2580</v>
      </c>
      <c r="N8" s="106" t="s">
        <v>2481</v>
      </c>
      <c r="O8" s="104" t="s">
        <v>2483</v>
      </c>
      <c r="P8" s="108"/>
      <c r="Q8" s="157">
        <v>44218.443414351852</v>
      </c>
    </row>
    <row r="9" spans="1:17" ht="18" x14ac:dyDescent="0.25">
      <c r="A9" s="85" t="str">
        <f>VLOOKUP(E9,'LISTADO ATM'!$A$2:$C$895,3,0)</f>
        <v>DISTRITO NACIONAL</v>
      </c>
      <c r="B9" s="113" t="s">
        <v>2577</v>
      </c>
      <c r="C9" s="105">
        <v>44218.200659722221</v>
      </c>
      <c r="D9" s="104" t="s">
        <v>2189</v>
      </c>
      <c r="E9" s="100">
        <v>507</v>
      </c>
      <c r="F9" s="85" t="str">
        <f>VLOOKUP(E9,VIP!$A$2:$O11359,2,0)</f>
        <v>DRBR507</v>
      </c>
      <c r="G9" s="99" t="str">
        <f>VLOOKUP(E9,'LISTADO ATM'!$A$2:$B$894,2,0)</f>
        <v>ATM Estación Sigma Boca Chica</v>
      </c>
      <c r="H9" s="99" t="str">
        <f>VLOOKUP(E9,VIP!$A$2:$O16280,7,FALSE)</f>
        <v>Si</v>
      </c>
      <c r="I9" s="99" t="str">
        <f>VLOOKUP(E9,VIP!$A$2:$O8245,8,FALSE)</f>
        <v>Si</v>
      </c>
      <c r="J9" s="99" t="str">
        <f>VLOOKUP(E9,VIP!$A$2:$O8195,8,FALSE)</f>
        <v>Si</v>
      </c>
      <c r="K9" s="99" t="str">
        <f>VLOOKUP(E9,VIP!$A$2:$O11769,6,0)</f>
        <v>NO</v>
      </c>
      <c r="L9" s="108" t="s">
        <v>2254</v>
      </c>
      <c r="M9" s="158" t="s">
        <v>2580</v>
      </c>
      <c r="N9" s="106" t="s">
        <v>2481</v>
      </c>
      <c r="O9" s="104" t="s">
        <v>2483</v>
      </c>
      <c r="P9" s="104"/>
      <c r="Q9" s="157">
        <v>44218.4453587963</v>
      </c>
    </row>
    <row r="10" spans="1:17" ht="18" x14ac:dyDescent="0.25">
      <c r="A10" s="85" t="str">
        <f>VLOOKUP(E10,'LISTADO ATM'!$A$2:$C$895,3,0)</f>
        <v>NORTE</v>
      </c>
      <c r="B10" s="113" t="s">
        <v>2533</v>
      </c>
      <c r="C10" s="105">
        <v>44217.629571759258</v>
      </c>
      <c r="D10" s="104" t="s">
        <v>2190</v>
      </c>
      <c r="E10" s="100">
        <v>510</v>
      </c>
      <c r="F10" s="85" t="str">
        <f>VLOOKUP(E10,VIP!$A$2:$O11529,2,0)</f>
        <v>DRBR510</v>
      </c>
      <c r="G10" s="99" t="str">
        <f>VLOOKUP(E10,'LISTADO ATM'!$A$2:$B$894,2,0)</f>
        <v xml:space="preserve">ATM Ferretería Bellón (Santiago) </v>
      </c>
      <c r="H10" s="99" t="str">
        <f>VLOOKUP(E10,VIP!$A$2:$O16450,7,FALSE)</f>
        <v>Si</v>
      </c>
      <c r="I10" s="99" t="str">
        <f>VLOOKUP(E10,VIP!$A$2:$O8415,8,FALSE)</f>
        <v>Si</v>
      </c>
      <c r="J10" s="99" t="str">
        <f>VLOOKUP(E10,VIP!$A$2:$O8365,8,FALSE)</f>
        <v>Si</v>
      </c>
      <c r="K10" s="99" t="str">
        <f>VLOOKUP(E10,VIP!$A$2:$O11939,6,0)</f>
        <v>NO</v>
      </c>
      <c r="L10" s="108" t="s">
        <v>2254</v>
      </c>
      <c r="M10" s="158" t="s">
        <v>2580</v>
      </c>
      <c r="N10" s="106" t="s">
        <v>2481</v>
      </c>
      <c r="O10" s="104" t="s">
        <v>2490</v>
      </c>
      <c r="P10" s="108"/>
      <c r="Q10" s="157">
        <v>44218.440092592595</v>
      </c>
    </row>
    <row r="11" spans="1:17" ht="18" x14ac:dyDescent="0.25">
      <c r="A11" s="85" t="str">
        <f>VLOOKUP(E11,'LISTADO ATM'!$A$2:$C$895,3,0)</f>
        <v>DISTRITO NACIONAL</v>
      </c>
      <c r="B11" s="113" t="s">
        <v>2534</v>
      </c>
      <c r="C11" s="105">
        <v>44217.630370370367</v>
      </c>
      <c r="D11" s="104" t="s">
        <v>2189</v>
      </c>
      <c r="E11" s="100">
        <v>566</v>
      </c>
      <c r="F11" s="85" t="str">
        <f>VLOOKUP(E11,VIP!$A$2:$O11530,2,0)</f>
        <v>DRBR508</v>
      </c>
      <c r="G11" s="99" t="str">
        <f>VLOOKUP(E11,'LISTADO ATM'!$A$2:$B$894,2,0)</f>
        <v xml:space="preserve">ATM Hiper Olé Aut. Duarte </v>
      </c>
      <c r="H11" s="99" t="str">
        <f>VLOOKUP(E11,VIP!$A$2:$O16451,7,FALSE)</f>
        <v>Si</v>
      </c>
      <c r="I11" s="99" t="str">
        <f>VLOOKUP(E11,VIP!$A$2:$O8416,8,FALSE)</f>
        <v>Si</v>
      </c>
      <c r="J11" s="99" t="str">
        <f>VLOOKUP(E11,VIP!$A$2:$O8366,8,FALSE)</f>
        <v>Si</v>
      </c>
      <c r="K11" s="99" t="str">
        <f>VLOOKUP(E11,VIP!$A$2:$O11940,6,0)</f>
        <v>NO</v>
      </c>
      <c r="L11" s="108" t="s">
        <v>2254</v>
      </c>
      <c r="M11" s="158" t="s">
        <v>2580</v>
      </c>
      <c r="N11" s="106" t="s">
        <v>2481</v>
      </c>
      <c r="O11" s="104" t="s">
        <v>2483</v>
      </c>
      <c r="P11" s="108"/>
      <c r="Q11" s="157">
        <v>44218.444305555553</v>
      </c>
    </row>
    <row r="12" spans="1:17" ht="18" x14ac:dyDescent="0.25">
      <c r="A12" s="85" t="str">
        <f>VLOOKUP(E12,'LISTADO ATM'!$A$2:$C$895,3,0)</f>
        <v>NORTE</v>
      </c>
      <c r="B12" s="113" t="s">
        <v>2551</v>
      </c>
      <c r="C12" s="105">
        <v>44217.815127314818</v>
      </c>
      <c r="D12" s="104" t="s">
        <v>2498</v>
      </c>
      <c r="E12" s="100">
        <v>431</v>
      </c>
      <c r="F12" s="85" t="str">
        <f>VLOOKUP(E12,VIP!$A$2:$O11549,2,0)</f>
        <v>DRBR583</v>
      </c>
      <c r="G12" s="99" t="str">
        <f>VLOOKUP(E12,'LISTADO ATM'!$A$2:$B$894,2,0)</f>
        <v xml:space="preserve">ATM Autoservicio Sol (Santiago) </v>
      </c>
      <c r="H12" s="99" t="str">
        <f>VLOOKUP(E12,VIP!$A$2:$O16470,7,FALSE)</f>
        <v>Si</v>
      </c>
      <c r="I12" s="99" t="str">
        <f>VLOOKUP(E12,VIP!$A$2:$O8435,8,FALSE)</f>
        <v>Si</v>
      </c>
      <c r="J12" s="99" t="str">
        <f>VLOOKUP(E12,VIP!$A$2:$O8385,8,FALSE)</f>
        <v>Si</v>
      </c>
      <c r="K12" s="99" t="str">
        <f>VLOOKUP(E12,VIP!$A$2:$O11959,6,0)</f>
        <v>SI</v>
      </c>
      <c r="L12" s="108" t="s">
        <v>2542</v>
      </c>
      <c r="M12" s="158" t="s">
        <v>2580</v>
      </c>
      <c r="N12" s="106" t="s">
        <v>2481</v>
      </c>
      <c r="O12" s="104" t="s">
        <v>2497</v>
      </c>
      <c r="P12" s="108"/>
      <c r="Q12" s="157">
        <v>44218.428055555552</v>
      </c>
    </row>
    <row r="13" spans="1:17" s="87" customFormat="1" ht="18" x14ac:dyDescent="0.25">
      <c r="A13" s="85" t="str">
        <f>VLOOKUP(E13,'LISTADO ATM'!$A$2:$C$895,3,0)</f>
        <v>NORTE</v>
      </c>
      <c r="B13" s="113" t="s">
        <v>2550</v>
      </c>
      <c r="C13" s="105">
        <v>44217.823958333334</v>
      </c>
      <c r="D13" s="104" t="s">
        <v>2498</v>
      </c>
      <c r="E13" s="100">
        <v>654</v>
      </c>
      <c r="F13" s="85" t="str">
        <f>VLOOKUP(E13,VIP!$A$2:$O11548,2,0)</f>
        <v>DRBR654</v>
      </c>
      <c r="G13" s="99" t="str">
        <f>VLOOKUP(E13,'LISTADO ATM'!$A$2:$B$894,2,0)</f>
        <v>ATM Autoservicio S/M Jumbo Puerto Plata</v>
      </c>
      <c r="H13" s="99" t="str">
        <f>VLOOKUP(E13,VIP!$A$2:$O16469,7,FALSE)</f>
        <v>Si</v>
      </c>
      <c r="I13" s="99" t="str">
        <f>VLOOKUP(E13,VIP!$A$2:$O8434,8,FALSE)</f>
        <v>Si</v>
      </c>
      <c r="J13" s="99" t="str">
        <f>VLOOKUP(E13,VIP!$A$2:$O8384,8,FALSE)</f>
        <v>Si</v>
      </c>
      <c r="K13" s="99" t="str">
        <f>VLOOKUP(E13,VIP!$A$2:$O11958,6,0)</f>
        <v>NO</v>
      </c>
      <c r="L13" s="108" t="s">
        <v>2542</v>
      </c>
      <c r="M13" s="158" t="s">
        <v>2580</v>
      </c>
      <c r="N13" s="106" t="s">
        <v>2481</v>
      </c>
      <c r="O13" s="104" t="s">
        <v>2497</v>
      </c>
      <c r="P13" s="108"/>
      <c r="Q13" s="157">
        <v>44218.434548611112</v>
      </c>
    </row>
    <row r="14" spans="1:17" s="87" customFormat="1" ht="18" x14ac:dyDescent="0.25">
      <c r="A14" s="85" t="str">
        <f>VLOOKUP(E14,'LISTADO ATM'!$A$2:$C$895,3,0)</f>
        <v>NORTE</v>
      </c>
      <c r="B14" s="113" t="s">
        <v>2544</v>
      </c>
      <c r="C14" s="105">
        <v>44217.838460648149</v>
      </c>
      <c r="D14" s="104" t="s">
        <v>2190</v>
      </c>
      <c r="E14" s="100">
        <v>92</v>
      </c>
      <c r="F14" s="85" t="str">
        <f>VLOOKUP(E14,VIP!$A$2:$O11542,2,0)</f>
        <v>DRBR092</v>
      </c>
      <c r="G14" s="99" t="str">
        <f>VLOOKUP(E14,'LISTADO ATM'!$A$2:$B$894,2,0)</f>
        <v xml:space="preserve">ATM Oficina Salcedo </v>
      </c>
      <c r="H14" s="99" t="str">
        <f>VLOOKUP(E14,VIP!$A$2:$O16463,7,FALSE)</f>
        <v>Si</v>
      </c>
      <c r="I14" s="99" t="str">
        <f>VLOOKUP(E14,VIP!$A$2:$O8428,8,FALSE)</f>
        <v>Si</v>
      </c>
      <c r="J14" s="99" t="str">
        <f>VLOOKUP(E14,VIP!$A$2:$O8378,8,FALSE)</f>
        <v>Si</v>
      </c>
      <c r="K14" s="99" t="str">
        <f>VLOOKUP(E14,VIP!$A$2:$O11952,6,0)</f>
        <v>SI</v>
      </c>
      <c r="L14" s="108" t="s">
        <v>2496</v>
      </c>
      <c r="M14" s="158" t="s">
        <v>2580</v>
      </c>
      <c r="N14" s="106" t="s">
        <v>2481</v>
      </c>
      <c r="O14" s="104" t="s">
        <v>2503</v>
      </c>
      <c r="P14" s="108"/>
      <c r="Q14" s="157">
        <v>44218.450092592589</v>
      </c>
    </row>
    <row r="15" spans="1:17" s="87" customFormat="1" ht="18" x14ac:dyDescent="0.25">
      <c r="A15" s="85" t="str">
        <f>VLOOKUP(E15,'LISTADO ATM'!$A$2:$C$895,3,0)</f>
        <v>DISTRITO NACIONAL</v>
      </c>
      <c r="B15" s="113">
        <v>335768832</v>
      </c>
      <c r="C15" s="105">
        <v>44216.466134259259</v>
      </c>
      <c r="D15" s="104" t="s">
        <v>2189</v>
      </c>
      <c r="E15" s="100">
        <v>722</v>
      </c>
      <c r="F15" s="85" t="str">
        <f>VLOOKUP(E15,VIP!$A$2:$O11498,2,0)</f>
        <v>DRBR393</v>
      </c>
      <c r="G15" s="99" t="str">
        <f>VLOOKUP(E15,'LISTADO ATM'!$A$2:$B$894,2,0)</f>
        <v xml:space="preserve">ATM Oficina Charles de Gaulle III </v>
      </c>
      <c r="H15" s="99" t="str">
        <f>VLOOKUP(E15,VIP!$A$2:$O16419,7,FALSE)</f>
        <v>Si</v>
      </c>
      <c r="I15" s="99" t="str">
        <f>VLOOKUP(E15,VIP!$A$2:$O8384,8,FALSE)</f>
        <v>Si</v>
      </c>
      <c r="J15" s="99" t="str">
        <f>VLOOKUP(E15,VIP!$A$2:$O8334,8,FALSE)</f>
        <v>Si</v>
      </c>
      <c r="K15" s="99" t="str">
        <f>VLOOKUP(E15,VIP!$A$2:$O11908,6,0)</f>
        <v>SI</v>
      </c>
      <c r="L15" s="108" t="s">
        <v>2496</v>
      </c>
      <c r="M15" s="158" t="s">
        <v>2580</v>
      </c>
      <c r="N15" s="106" t="s">
        <v>2481</v>
      </c>
      <c r="O15" s="104" t="s">
        <v>2483</v>
      </c>
      <c r="P15" s="104"/>
      <c r="Q15" s="157">
        <v>44218.447210648148</v>
      </c>
    </row>
    <row r="16" spans="1:17" ht="18" x14ac:dyDescent="0.25">
      <c r="A16" s="85" t="str">
        <f>VLOOKUP(E16,'LISTADO ATM'!$A$2:$C$895,3,0)</f>
        <v>SUR</v>
      </c>
      <c r="B16" s="113" t="s">
        <v>2528</v>
      </c>
      <c r="C16" s="105">
        <v>44217.612858796296</v>
      </c>
      <c r="D16" s="104" t="s">
        <v>2477</v>
      </c>
      <c r="E16" s="100">
        <v>252</v>
      </c>
      <c r="F16" s="85" t="str">
        <f>VLOOKUP(E16,VIP!$A$2:$O11523,2,0)</f>
        <v>DRBR252</v>
      </c>
      <c r="G16" s="99" t="str">
        <f>VLOOKUP(E16,'LISTADO ATM'!$A$2:$B$894,2,0)</f>
        <v xml:space="preserve">ATM Banco Agrícola (Barahona) </v>
      </c>
      <c r="H16" s="99" t="str">
        <f>VLOOKUP(E16,VIP!$A$2:$O16444,7,FALSE)</f>
        <v>Si</v>
      </c>
      <c r="I16" s="99" t="str">
        <f>VLOOKUP(E16,VIP!$A$2:$O8409,8,FALSE)</f>
        <v>Si</v>
      </c>
      <c r="J16" s="99" t="str">
        <f>VLOOKUP(E16,VIP!$A$2:$O8359,8,FALSE)</f>
        <v>Si</v>
      </c>
      <c r="K16" s="99" t="str">
        <f>VLOOKUP(E16,VIP!$A$2:$O11933,6,0)</f>
        <v>NO</v>
      </c>
      <c r="L16" s="108" t="s">
        <v>2466</v>
      </c>
      <c r="M16" s="158" t="s">
        <v>2580</v>
      </c>
      <c r="N16" s="106" t="s">
        <v>2481</v>
      </c>
      <c r="O16" s="104" t="s">
        <v>2482</v>
      </c>
      <c r="P16" s="108"/>
      <c r="Q16" s="157">
        <v>44218.450092592589</v>
      </c>
    </row>
    <row r="17" spans="1:17" ht="18" x14ac:dyDescent="0.25">
      <c r="A17" s="85" t="str">
        <f>VLOOKUP(E17,'LISTADO ATM'!$A$2:$C$895,3,0)</f>
        <v>DISTRITO NACIONAL</v>
      </c>
      <c r="B17" s="113" t="s">
        <v>2552</v>
      </c>
      <c r="C17" s="105">
        <v>44217.793564814812</v>
      </c>
      <c r="D17" s="104" t="s">
        <v>2477</v>
      </c>
      <c r="E17" s="100">
        <v>957</v>
      </c>
      <c r="F17" s="85" t="str">
        <f>VLOOKUP(E17,VIP!$A$2:$O11550,2,0)</f>
        <v>DRBR23F</v>
      </c>
      <c r="G17" s="99" t="str">
        <f>VLOOKUP(E17,'LISTADO ATM'!$A$2:$B$894,2,0)</f>
        <v xml:space="preserve">ATM Oficina Venezuela </v>
      </c>
      <c r="H17" s="99" t="str">
        <f>VLOOKUP(E17,VIP!$A$2:$O16471,7,FALSE)</f>
        <v>Si</v>
      </c>
      <c r="I17" s="99" t="str">
        <f>VLOOKUP(E17,VIP!$A$2:$O8436,8,FALSE)</f>
        <v>Si</v>
      </c>
      <c r="J17" s="99" t="str">
        <f>VLOOKUP(E17,VIP!$A$2:$O8386,8,FALSE)</f>
        <v>Si</v>
      </c>
      <c r="K17" s="99" t="str">
        <f>VLOOKUP(E17,VIP!$A$2:$O11960,6,0)</f>
        <v>SI</v>
      </c>
      <c r="L17" s="108" t="s">
        <v>2466</v>
      </c>
      <c r="M17" s="158" t="s">
        <v>2580</v>
      </c>
      <c r="N17" s="106" t="s">
        <v>2481</v>
      </c>
      <c r="O17" s="104" t="s">
        <v>2482</v>
      </c>
      <c r="P17" s="108"/>
      <c r="Q17" s="157">
        <v>44218.446342592593</v>
      </c>
    </row>
    <row r="18" spans="1:17" ht="18" x14ac:dyDescent="0.25">
      <c r="A18" s="85" t="str">
        <f>VLOOKUP(E18,'LISTADO ATM'!$A$2:$C$895,3,0)</f>
        <v>ESTE</v>
      </c>
      <c r="B18" s="113" t="s">
        <v>2517</v>
      </c>
      <c r="C18" s="105">
        <v>44217.49796296296</v>
      </c>
      <c r="D18" s="104" t="s">
        <v>2477</v>
      </c>
      <c r="E18" s="100">
        <v>211</v>
      </c>
      <c r="F18" s="85" t="str">
        <f>VLOOKUP(E18,VIP!$A$2:$O11507,2,0)</f>
        <v>DRBR211</v>
      </c>
      <c r="G18" s="99" t="str">
        <f>VLOOKUP(E18,'LISTADO ATM'!$A$2:$B$894,2,0)</f>
        <v xml:space="preserve">ATM Oficina La Romana I </v>
      </c>
      <c r="H18" s="99" t="str">
        <f>VLOOKUP(E18,VIP!$A$2:$O16428,7,FALSE)</f>
        <v>Si</v>
      </c>
      <c r="I18" s="99" t="str">
        <f>VLOOKUP(E18,VIP!$A$2:$O8393,8,FALSE)</f>
        <v>Si</v>
      </c>
      <c r="J18" s="99" t="str">
        <f>VLOOKUP(E18,VIP!$A$2:$O8343,8,FALSE)</f>
        <v>Si</v>
      </c>
      <c r="K18" s="99" t="str">
        <f>VLOOKUP(E18,VIP!$A$2:$O11917,6,0)</f>
        <v>NO</v>
      </c>
      <c r="L18" s="108" t="s">
        <v>2430</v>
      </c>
      <c r="M18" s="158" t="s">
        <v>2580</v>
      </c>
      <c r="N18" s="106" t="s">
        <v>2481</v>
      </c>
      <c r="O18" s="104" t="s">
        <v>2482</v>
      </c>
      <c r="P18" s="108"/>
      <c r="Q18" s="157">
        <v>44218.446342592593</v>
      </c>
    </row>
    <row r="19" spans="1:17" ht="18" x14ac:dyDescent="0.25">
      <c r="A19" s="85" t="str">
        <f>VLOOKUP(E19,'LISTADO ATM'!$A$2:$C$895,3,0)</f>
        <v>ESTE</v>
      </c>
      <c r="B19" s="113" t="s">
        <v>2559</v>
      </c>
      <c r="C19" s="105">
        <v>44217.741273148145</v>
      </c>
      <c r="D19" s="104" t="s">
        <v>2477</v>
      </c>
      <c r="E19" s="100">
        <v>399</v>
      </c>
      <c r="F19" s="85" t="str">
        <f>VLOOKUP(E19,VIP!$A$2:$O11557,2,0)</f>
        <v>DRBR399</v>
      </c>
      <c r="G19" s="99" t="str">
        <f>VLOOKUP(E19,'LISTADO ATM'!$A$2:$B$894,2,0)</f>
        <v xml:space="preserve">ATM Oficina La Romana II </v>
      </c>
      <c r="H19" s="99" t="str">
        <f>VLOOKUP(E19,VIP!$A$2:$O16478,7,FALSE)</f>
        <v>Si</v>
      </c>
      <c r="I19" s="99" t="str">
        <f>VLOOKUP(E19,VIP!$A$2:$O8443,8,FALSE)</f>
        <v>Si</v>
      </c>
      <c r="J19" s="99" t="str">
        <f>VLOOKUP(E19,VIP!$A$2:$O8393,8,FALSE)</f>
        <v>Si</v>
      </c>
      <c r="K19" s="99" t="str">
        <f>VLOOKUP(E19,VIP!$A$2:$O11967,6,0)</f>
        <v>NO</v>
      </c>
      <c r="L19" s="108" t="s">
        <v>2430</v>
      </c>
      <c r="M19" s="158" t="s">
        <v>2580</v>
      </c>
      <c r="N19" s="106" t="s">
        <v>2481</v>
      </c>
      <c r="O19" s="104" t="s">
        <v>2482</v>
      </c>
      <c r="P19" s="108"/>
      <c r="Q19" s="157">
        <v>44218.446342592593</v>
      </c>
    </row>
    <row r="20" spans="1:17" ht="18" x14ac:dyDescent="0.25">
      <c r="A20" s="85" t="str">
        <f>VLOOKUP(E20,'LISTADO ATM'!$A$2:$C$895,3,0)</f>
        <v>DISTRITO NACIONAL</v>
      </c>
      <c r="B20" s="113" t="s">
        <v>2543</v>
      </c>
      <c r="C20" s="105">
        <v>44217.854618055557</v>
      </c>
      <c r="D20" s="104" t="s">
        <v>2494</v>
      </c>
      <c r="E20" s="100">
        <v>516</v>
      </c>
      <c r="F20" s="85" t="str">
        <f>VLOOKUP(E20,VIP!$A$2:$O11541,2,0)</f>
        <v>DRBR516</v>
      </c>
      <c r="G20" s="99" t="str">
        <f>VLOOKUP(E20,'LISTADO ATM'!$A$2:$B$894,2,0)</f>
        <v xml:space="preserve">ATM Oficina Gascue </v>
      </c>
      <c r="H20" s="99" t="str">
        <f>VLOOKUP(E20,VIP!$A$2:$O16462,7,FALSE)</f>
        <v>Si</v>
      </c>
      <c r="I20" s="99" t="str">
        <f>VLOOKUP(E20,VIP!$A$2:$O8427,8,FALSE)</f>
        <v>Si</v>
      </c>
      <c r="J20" s="99" t="str">
        <f>VLOOKUP(E20,VIP!$A$2:$O8377,8,FALSE)</f>
        <v>Si</v>
      </c>
      <c r="K20" s="99" t="str">
        <f>VLOOKUP(E20,VIP!$A$2:$O11951,6,0)</f>
        <v>SI</v>
      </c>
      <c r="L20" s="108" t="s">
        <v>2430</v>
      </c>
      <c r="M20" s="158" t="s">
        <v>2580</v>
      </c>
      <c r="N20" s="106" t="s">
        <v>2481</v>
      </c>
      <c r="O20" s="104" t="s">
        <v>2495</v>
      </c>
      <c r="P20" s="108"/>
      <c r="Q20" s="157">
        <v>44218.446342592593</v>
      </c>
    </row>
    <row r="21" spans="1:17" ht="18" x14ac:dyDescent="0.25">
      <c r="A21" s="85" t="str">
        <f>VLOOKUP(E21,'LISTADO ATM'!$A$2:$C$895,3,0)</f>
        <v>ESTE</v>
      </c>
      <c r="B21" s="113" t="s">
        <v>2571</v>
      </c>
      <c r="C21" s="105">
        <v>44217.690254629626</v>
      </c>
      <c r="D21" s="104" t="s">
        <v>2477</v>
      </c>
      <c r="E21" s="100">
        <v>609</v>
      </c>
      <c r="F21" s="85" t="str">
        <f>VLOOKUP(E21,VIP!$A$2:$O11569,2,0)</f>
        <v>DRBR120</v>
      </c>
      <c r="G21" s="99" t="str">
        <f>VLOOKUP(E21,'LISTADO ATM'!$A$2:$B$894,2,0)</f>
        <v xml:space="preserve">ATM S/M Jumbo (San Pedro) </v>
      </c>
      <c r="H21" s="99" t="str">
        <f>VLOOKUP(E21,VIP!$A$2:$O16490,7,FALSE)</f>
        <v>Si</v>
      </c>
      <c r="I21" s="99" t="str">
        <f>VLOOKUP(E21,VIP!$A$2:$O8455,8,FALSE)</f>
        <v>Si</v>
      </c>
      <c r="J21" s="99" t="str">
        <f>VLOOKUP(E21,VIP!$A$2:$O8405,8,FALSE)</f>
        <v>Si</v>
      </c>
      <c r="K21" s="99" t="str">
        <f>VLOOKUP(E21,VIP!$A$2:$O11979,6,0)</f>
        <v>NO</v>
      </c>
      <c r="L21" s="108" t="s">
        <v>2430</v>
      </c>
      <c r="M21" s="158" t="s">
        <v>2580</v>
      </c>
      <c r="N21" s="106" t="s">
        <v>2481</v>
      </c>
      <c r="O21" s="104" t="s">
        <v>2482</v>
      </c>
      <c r="P21" s="108"/>
      <c r="Q21" s="157">
        <v>44218.446342592593</v>
      </c>
    </row>
    <row r="22" spans="1:17" ht="18" x14ac:dyDescent="0.25">
      <c r="A22" s="85" t="str">
        <f>VLOOKUP(E22,'LISTADO ATM'!$A$2:$C$895,3,0)</f>
        <v>DISTRITO NACIONAL</v>
      </c>
      <c r="B22" s="113" t="s">
        <v>2556</v>
      </c>
      <c r="C22" s="105">
        <v>44217.761643518519</v>
      </c>
      <c r="D22" s="104" t="s">
        <v>2477</v>
      </c>
      <c r="E22" s="100">
        <v>713</v>
      </c>
      <c r="F22" s="85" t="str">
        <f>VLOOKUP(E22,VIP!$A$2:$O11554,2,0)</f>
        <v>DRBR016</v>
      </c>
      <c r="G22" s="99" t="str">
        <f>VLOOKUP(E22,'LISTADO ATM'!$A$2:$B$894,2,0)</f>
        <v xml:space="preserve">ATM Oficina Las Américas </v>
      </c>
      <c r="H22" s="99" t="str">
        <f>VLOOKUP(E22,VIP!$A$2:$O16475,7,FALSE)</f>
        <v>Si</v>
      </c>
      <c r="I22" s="99" t="str">
        <f>VLOOKUP(E22,VIP!$A$2:$O8440,8,FALSE)</f>
        <v>Si</v>
      </c>
      <c r="J22" s="99" t="str">
        <f>VLOOKUP(E22,VIP!$A$2:$O8390,8,FALSE)</f>
        <v>Si</v>
      </c>
      <c r="K22" s="99" t="str">
        <f>VLOOKUP(E22,VIP!$A$2:$O11964,6,0)</f>
        <v>NO</v>
      </c>
      <c r="L22" s="108" t="s">
        <v>2430</v>
      </c>
      <c r="M22" s="158" t="s">
        <v>2580</v>
      </c>
      <c r="N22" s="106" t="s">
        <v>2481</v>
      </c>
      <c r="O22" s="104" t="s">
        <v>2482</v>
      </c>
      <c r="P22" s="108"/>
      <c r="Q22" s="157">
        <v>44218.446342592593</v>
      </c>
    </row>
    <row r="23" spans="1:17" ht="18" x14ac:dyDescent="0.25">
      <c r="A23" s="85" t="str">
        <f>VLOOKUP(E23,'LISTADO ATM'!$A$2:$C$895,3,0)</f>
        <v>DISTRITO NACIONAL</v>
      </c>
      <c r="B23" s="113" t="s">
        <v>2523</v>
      </c>
      <c r="C23" s="105">
        <v>44217.603333333333</v>
      </c>
      <c r="D23" s="104" t="s">
        <v>2494</v>
      </c>
      <c r="E23" s="100">
        <v>721</v>
      </c>
      <c r="F23" s="85" t="str">
        <f>VLOOKUP(E23,VIP!$A$2:$O11518,2,0)</f>
        <v>DRBR23A</v>
      </c>
      <c r="G23" s="99" t="str">
        <f>VLOOKUP(E23,'LISTADO ATM'!$A$2:$B$894,2,0)</f>
        <v xml:space="preserve">ATM Oficina Charles de Gaulle II </v>
      </c>
      <c r="H23" s="99" t="str">
        <f>VLOOKUP(E23,VIP!$A$2:$O16439,7,FALSE)</f>
        <v>Si</v>
      </c>
      <c r="I23" s="99" t="str">
        <f>VLOOKUP(E23,VIP!$A$2:$O8404,8,FALSE)</f>
        <v>Si</v>
      </c>
      <c r="J23" s="99" t="str">
        <f>VLOOKUP(E23,VIP!$A$2:$O8354,8,FALSE)</f>
        <v>Si</v>
      </c>
      <c r="K23" s="99" t="str">
        <f>VLOOKUP(E23,VIP!$A$2:$O11928,6,0)</f>
        <v>NO</v>
      </c>
      <c r="L23" s="108" t="s">
        <v>2430</v>
      </c>
      <c r="M23" s="158" t="s">
        <v>2580</v>
      </c>
      <c r="N23" s="106" t="s">
        <v>2481</v>
      </c>
      <c r="O23" s="104" t="s">
        <v>2495</v>
      </c>
      <c r="P23" s="108"/>
      <c r="Q23" s="157">
        <v>44218.446342592593</v>
      </c>
    </row>
    <row r="24" spans="1:17" ht="18" x14ac:dyDescent="0.25">
      <c r="A24" s="85" t="str">
        <f>VLOOKUP(E24,'LISTADO ATM'!$A$2:$C$895,3,0)</f>
        <v>SUR</v>
      </c>
      <c r="B24" s="113" t="s">
        <v>2569</v>
      </c>
      <c r="C24" s="105">
        <v>44217.701273148145</v>
      </c>
      <c r="D24" s="104" t="s">
        <v>2477</v>
      </c>
      <c r="E24" s="100">
        <v>780</v>
      </c>
      <c r="F24" s="85" t="str">
        <f>VLOOKUP(E24,VIP!$A$2:$O11567,2,0)</f>
        <v>DRBR041</v>
      </c>
      <c r="G24" s="99" t="str">
        <f>VLOOKUP(E24,'LISTADO ATM'!$A$2:$B$894,2,0)</f>
        <v xml:space="preserve">ATM Oficina Barahona I </v>
      </c>
      <c r="H24" s="99" t="str">
        <f>VLOOKUP(E24,VIP!$A$2:$O16488,7,FALSE)</f>
        <v>Si</v>
      </c>
      <c r="I24" s="99" t="str">
        <f>VLOOKUP(E24,VIP!$A$2:$O8453,8,FALSE)</f>
        <v>Si</v>
      </c>
      <c r="J24" s="99" t="str">
        <f>VLOOKUP(E24,VIP!$A$2:$O8403,8,FALSE)</f>
        <v>Si</v>
      </c>
      <c r="K24" s="99" t="str">
        <f>VLOOKUP(E24,VIP!$A$2:$O11977,6,0)</f>
        <v>SI</v>
      </c>
      <c r="L24" s="108" t="s">
        <v>2430</v>
      </c>
      <c r="M24" s="158" t="s">
        <v>2580</v>
      </c>
      <c r="N24" s="106" t="s">
        <v>2481</v>
      </c>
      <c r="O24" s="104" t="s">
        <v>2482</v>
      </c>
      <c r="P24" s="108"/>
      <c r="Q24" s="157">
        <v>44218.446342592593</v>
      </c>
    </row>
    <row r="25" spans="1:17" ht="18" x14ac:dyDescent="0.25">
      <c r="A25" s="85" t="str">
        <f>VLOOKUP(E25,'LISTADO ATM'!$A$2:$C$895,3,0)</f>
        <v>SUR</v>
      </c>
      <c r="B25" s="113" t="s">
        <v>2516</v>
      </c>
      <c r="C25" s="105">
        <v>44217.483136574076</v>
      </c>
      <c r="D25" s="104" t="s">
        <v>2477</v>
      </c>
      <c r="E25" s="100">
        <v>870</v>
      </c>
      <c r="F25" s="85" t="str">
        <f>VLOOKUP(E25,VIP!$A$2:$O11505,2,0)</f>
        <v>DRBR870</v>
      </c>
      <c r="G25" s="99" t="str">
        <f>VLOOKUP(E25,'LISTADO ATM'!$A$2:$B$894,2,0)</f>
        <v xml:space="preserve">ATM Willbes Dominicana (Barahona) </v>
      </c>
      <c r="H25" s="99" t="str">
        <f>VLOOKUP(E25,VIP!$A$2:$O16426,7,FALSE)</f>
        <v>Si</v>
      </c>
      <c r="I25" s="99" t="str">
        <f>VLOOKUP(E25,VIP!$A$2:$O8391,8,FALSE)</f>
        <v>Si</v>
      </c>
      <c r="J25" s="99" t="str">
        <f>VLOOKUP(E25,VIP!$A$2:$O8341,8,FALSE)</f>
        <v>Si</v>
      </c>
      <c r="K25" s="99" t="str">
        <f>VLOOKUP(E25,VIP!$A$2:$O11915,6,0)</f>
        <v>NO</v>
      </c>
      <c r="L25" s="108" t="s">
        <v>2430</v>
      </c>
      <c r="M25" s="158" t="s">
        <v>2580</v>
      </c>
      <c r="N25" s="106" t="s">
        <v>2481</v>
      </c>
      <c r="O25" s="104" t="s">
        <v>2482</v>
      </c>
      <c r="P25" s="108"/>
      <c r="Q25" s="157">
        <v>44218.446342592593</v>
      </c>
    </row>
    <row r="26" spans="1:17" ht="18" x14ac:dyDescent="0.25">
      <c r="A26" s="85" t="str">
        <f>VLOOKUP(E26,'LISTADO ATM'!$A$2:$C$895,3,0)</f>
        <v>SUR</v>
      </c>
      <c r="B26" s="113" t="s">
        <v>2554</v>
      </c>
      <c r="C26" s="105">
        <v>44217.786296296297</v>
      </c>
      <c r="D26" s="104" t="s">
        <v>2477</v>
      </c>
      <c r="E26" s="100">
        <v>880</v>
      </c>
      <c r="F26" s="85" t="str">
        <f>VLOOKUP(E26,VIP!$A$2:$O11552,2,0)</f>
        <v>DRBR880</v>
      </c>
      <c r="G26" s="99" t="str">
        <f>VLOOKUP(E26,'LISTADO ATM'!$A$2:$B$894,2,0)</f>
        <v xml:space="preserve">ATM Autoservicio Barahona II </v>
      </c>
      <c r="H26" s="99" t="str">
        <f>VLOOKUP(E26,VIP!$A$2:$O16473,7,FALSE)</f>
        <v>Si</v>
      </c>
      <c r="I26" s="99" t="str">
        <f>VLOOKUP(E26,VIP!$A$2:$O8438,8,FALSE)</f>
        <v>Si</v>
      </c>
      <c r="J26" s="99" t="str">
        <f>VLOOKUP(E26,VIP!$A$2:$O8388,8,FALSE)</f>
        <v>Si</v>
      </c>
      <c r="K26" s="99" t="str">
        <f>VLOOKUP(E26,VIP!$A$2:$O11962,6,0)</f>
        <v>SI</v>
      </c>
      <c r="L26" s="108" t="s">
        <v>2430</v>
      </c>
      <c r="M26" s="158" t="s">
        <v>2580</v>
      </c>
      <c r="N26" s="106" t="s">
        <v>2481</v>
      </c>
      <c r="O26" s="104" t="s">
        <v>2482</v>
      </c>
      <c r="P26" s="108"/>
      <c r="Q26" s="157">
        <v>44218.446342592593</v>
      </c>
    </row>
    <row r="27" spans="1:17" ht="18" x14ac:dyDescent="0.25">
      <c r="A27" s="85" t="str">
        <f>VLOOKUP(E27,'LISTADO ATM'!$A$2:$C$895,3,0)</f>
        <v>DISTRITO NACIONAL</v>
      </c>
      <c r="B27" s="113">
        <v>335769429</v>
      </c>
      <c r="C27" s="105">
        <v>44216.725381944445</v>
      </c>
      <c r="D27" s="104" t="s">
        <v>2189</v>
      </c>
      <c r="E27" s="100">
        <v>85</v>
      </c>
      <c r="F27" s="85" t="str">
        <f>VLOOKUP(E27,VIP!$A$2:$O11481,2,0)</f>
        <v>DRBR085</v>
      </c>
      <c r="G27" s="99" t="str">
        <f>VLOOKUP(E27,'LISTADO ATM'!$A$2:$B$894,2,0)</f>
        <v xml:space="preserve">ATM Oficina San Isidro (Fuerza Aérea) </v>
      </c>
      <c r="H27" s="99" t="str">
        <f>VLOOKUP(E27,VIP!$A$2:$O16402,7,FALSE)</f>
        <v>Si</v>
      </c>
      <c r="I27" s="99" t="str">
        <f>VLOOKUP(E27,VIP!$A$2:$O8367,8,FALSE)</f>
        <v>Si</v>
      </c>
      <c r="J27" s="99" t="str">
        <f>VLOOKUP(E27,VIP!$A$2:$O8317,8,FALSE)</f>
        <v>Si</v>
      </c>
      <c r="K27" s="99" t="str">
        <f>VLOOKUP(E27,VIP!$A$2:$O11891,6,0)</f>
        <v>NO</v>
      </c>
      <c r="L27" s="108" t="s">
        <v>2463</v>
      </c>
      <c r="M27" s="158" t="s">
        <v>2580</v>
      </c>
      <c r="N27" s="106" t="s">
        <v>2481</v>
      </c>
      <c r="O27" s="104" t="s">
        <v>2483</v>
      </c>
      <c r="P27" s="108"/>
      <c r="Q27" s="157">
        <v>44218.45207175926</v>
      </c>
    </row>
    <row r="28" spans="1:17" ht="18" x14ac:dyDescent="0.25">
      <c r="A28" s="85" t="str">
        <f>VLOOKUP(E28,'LISTADO ATM'!$A$2:$C$895,3,0)</f>
        <v>NORTE</v>
      </c>
      <c r="B28" s="113" t="s">
        <v>2530</v>
      </c>
      <c r="C28" s="105">
        <v>44217.626423611109</v>
      </c>
      <c r="D28" s="104" t="s">
        <v>2189</v>
      </c>
      <c r="E28" s="100">
        <v>93</v>
      </c>
      <c r="F28" s="85" t="str">
        <f>VLOOKUP(E28,VIP!$A$2:$O11526,2,0)</f>
        <v>DRBR093</v>
      </c>
      <c r="G28" s="99" t="str">
        <f>VLOOKUP(E28,'LISTADO ATM'!$A$2:$B$894,2,0)</f>
        <v xml:space="preserve">ATM Oficina Cotuí </v>
      </c>
      <c r="H28" s="99" t="str">
        <f>VLOOKUP(E28,VIP!$A$2:$O16447,7,FALSE)</f>
        <v>Si</v>
      </c>
      <c r="I28" s="99" t="str">
        <f>VLOOKUP(E28,VIP!$A$2:$O8412,8,FALSE)</f>
        <v>Si</v>
      </c>
      <c r="J28" s="99" t="str">
        <f>VLOOKUP(E28,VIP!$A$2:$O8362,8,FALSE)</f>
        <v>Si</v>
      </c>
      <c r="K28" s="99" t="str">
        <f>VLOOKUP(E28,VIP!$A$2:$O11936,6,0)</f>
        <v>SI</v>
      </c>
      <c r="L28" s="108" t="s">
        <v>2463</v>
      </c>
      <c r="M28" s="158" t="s">
        <v>2580</v>
      </c>
      <c r="N28" s="106" t="s">
        <v>2481</v>
      </c>
      <c r="O28" s="104" t="s">
        <v>2483</v>
      </c>
      <c r="P28" s="108"/>
      <c r="Q28" s="157">
        <v>44218.453969907408</v>
      </c>
    </row>
    <row r="29" spans="1:17" ht="18" x14ac:dyDescent="0.25">
      <c r="A29" s="85" t="str">
        <f>VLOOKUP(E29,'LISTADO ATM'!$A$2:$C$895,3,0)</f>
        <v>SUR</v>
      </c>
      <c r="B29" s="113" t="s">
        <v>2525</v>
      </c>
      <c r="C29" s="105">
        <v>44217.607361111113</v>
      </c>
      <c r="D29" s="104" t="s">
        <v>2189</v>
      </c>
      <c r="E29" s="100">
        <v>101</v>
      </c>
      <c r="F29" s="85" t="str">
        <f>VLOOKUP(E29,VIP!$A$2:$O11520,2,0)</f>
        <v>DRBR101</v>
      </c>
      <c r="G29" s="99" t="str">
        <f>VLOOKUP(E29,'LISTADO ATM'!$A$2:$B$894,2,0)</f>
        <v xml:space="preserve">ATM Oficina San Juan de la Maguana I </v>
      </c>
      <c r="H29" s="99" t="str">
        <f>VLOOKUP(E29,VIP!$A$2:$O16441,7,FALSE)</f>
        <v>Si</v>
      </c>
      <c r="I29" s="99" t="str">
        <f>VLOOKUP(E29,VIP!$A$2:$O8406,8,FALSE)</f>
        <v>Si</v>
      </c>
      <c r="J29" s="99" t="str">
        <f>VLOOKUP(E29,VIP!$A$2:$O8356,8,FALSE)</f>
        <v>Si</v>
      </c>
      <c r="K29" s="99" t="str">
        <f>VLOOKUP(E29,VIP!$A$2:$O11930,6,0)</f>
        <v>SI</v>
      </c>
      <c r="L29" s="108" t="s">
        <v>2463</v>
      </c>
      <c r="M29" s="158" t="s">
        <v>2580</v>
      </c>
      <c r="N29" s="106" t="s">
        <v>2481</v>
      </c>
      <c r="O29" s="104" t="s">
        <v>2483</v>
      </c>
      <c r="P29" s="108"/>
      <c r="Q29" s="157">
        <v>44218.453136574077</v>
      </c>
    </row>
    <row r="30" spans="1:17" ht="18" x14ac:dyDescent="0.25">
      <c r="A30" s="85" t="str">
        <f>VLOOKUP(E30,'LISTADO ATM'!$A$2:$C$895,3,0)</f>
        <v>NORTE</v>
      </c>
      <c r="B30" s="113" t="s">
        <v>2545</v>
      </c>
      <c r="C30" s="105">
        <v>44217.835613425923</v>
      </c>
      <c r="D30" s="104" t="s">
        <v>2190</v>
      </c>
      <c r="E30" s="100">
        <v>351</v>
      </c>
      <c r="F30" s="85" t="str">
        <f>VLOOKUP(E30,VIP!$A$2:$O11543,2,0)</f>
        <v>DRBR351</v>
      </c>
      <c r="G30" s="99" t="str">
        <f>VLOOKUP(E30,'LISTADO ATM'!$A$2:$B$894,2,0)</f>
        <v xml:space="preserve">ATM S/M José Luís (Puerto Plata) </v>
      </c>
      <c r="H30" s="99" t="str">
        <f>VLOOKUP(E30,VIP!$A$2:$O16464,7,FALSE)</f>
        <v>Si</v>
      </c>
      <c r="I30" s="99" t="str">
        <f>VLOOKUP(E30,VIP!$A$2:$O8429,8,FALSE)</f>
        <v>Si</v>
      </c>
      <c r="J30" s="99" t="str">
        <f>VLOOKUP(E30,VIP!$A$2:$O8379,8,FALSE)</f>
        <v>Si</v>
      </c>
      <c r="K30" s="99" t="str">
        <f>VLOOKUP(E30,VIP!$A$2:$O11953,6,0)</f>
        <v>NO</v>
      </c>
      <c r="L30" s="108" t="s">
        <v>2463</v>
      </c>
      <c r="M30" s="158" t="s">
        <v>2580</v>
      </c>
      <c r="N30" s="106" t="s">
        <v>2481</v>
      </c>
      <c r="O30" s="104" t="s">
        <v>2503</v>
      </c>
      <c r="P30" s="108"/>
      <c r="Q30" s="157">
        <v>44218.454409722224</v>
      </c>
    </row>
    <row r="31" spans="1:17" ht="18" x14ac:dyDescent="0.25">
      <c r="A31" s="85" t="str">
        <f>VLOOKUP(E31,'LISTADO ATM'!$A$2:$C$895,3,0)</f>
        <v>DISTRITO NACIONAL</v>
      </c>
      <c r="B31" s="113" t="s">
        <v>2511</v>
      </c>
      <c r="C31" s="105">
        <v>44217.404004629629</v>
      </c>
      <c r="D31" s="104" t="s">
        <v>2189</v>
      </c>
      <c r="E31" s="100">
        <v>979</v>
      </c>
      <c r="F31" s="85" t="str">
        <f>VLOOKUP(E31,VIP!$A$2:$O11497,2,0)</f>
        <v>DRBR979</v>
      </c>
      <c r="G31" s="99" t="str">
        <f>VLOOKUP(E31,'LISTADO ATM'!$A$2:$B$894,2,0)</f>
        <v xml:space="preserve">ATM Oficina Luperón I </v>
      </c>
      <c r="H31" s="99" t="str">
        <f>VLOOKUP(E31,VIP!$A$2:$O16418,7,FALSE)</f>
        <v>Si</v>
      </c>
      <c r="I31" s="99" t="str">
        <f>VLOOKUP(E31,VIP!$A$2:$O8383,8,FALSE)</f>
        <v>Si</v>
      </c>
      <c r="J31" s="99" t="str">
        <f>VLOOKUP(E31,VIP!$A$2:$O8333,8,FALSE)</f>
        <v>Si</v>
      </c>
      <c r="K31" s="99" t="str">
        <f>VLOOKUP(E31,VIP!$A$2:$O11907,6,0)</f>
        <v>NO</v>
      </c>
      <c r="L31" s="108" t="s">
        <v>2463</v>
      </c>
      <c r="M31" s="158" t="s">
        <v>2580</v>
      </c>
      <c r="N31" s="106" t="s">
        <v>2481</v>
      </c>
      <c r="O31" s="104" t="s">
        <v>2483</v>
      </c>
      <c r="P31" s="108"/>
      <c r="Q31" s="157">
        <v>44218.45244212963</v>
      </c>
    </row>
    <row r="32" spans="1:17" ht="18" x14ac:dyDescent="0.25">
      <c r="A32" s="85" t="str">
        <f>VLOOKUP(E32,'LISTADO ATM'!$A$2:$C$895,3,0)</f>
        <v>DISTRITO NACIONAL</v>
      </c>
      <c r="B32" s="113">
        <v>335769244</v>
      </c>
      <c r="C32" s="105">
        <v>44216.644282407404</v>
      </c>
      <c r="D32" s="104" t="s">
        <v>2189</v>
      </c>
      <c r="E32" s="100">
        <v>32</v>
      </c>
      <c r="F32" s="85" t="str">
        <f>VLOOKUP(E32,VIP!$A$2:$O11479,2,0)</f>
        <v>DRBR032</v>
      </c>
      <c r="G32" s="99" t="str">
        <f>VLOOKUP(E32,'LISTADO ATM'!$A$2:$B$894,2,0)</f>
        <v xml:space="preserve">ATM Oficina San Martín II </v>
      </c>
      <c r="H32" s="99" t="str">
        <f>VLOOKUP(E32,VIP!$A$2:$O16400,7,FALSE)</f>
        <v>Si</v>
      </c>
      <c r="I32" s="99" t="str">
        <f>VLOOKUP(E32,VIP!$A$2:$O8365,8,FALSE)</f>
        <v>Si</v>
      </c>
      <c r="J32" s="99" t="str">
        <f>VLOOKUP(E32,VIP!$A$2:$O8315,8,FALSE)</f>
        <v>Si</v>
      </c>
      <c r="K32" s="99" t="str">
        <f>VLOOKUP(E32,VIP!$A$2:$O11889,6,0)</f>
        <v>NO</v>
      </c>
      <c r="L32" s="108" t="s">
        <v>2501</v>
      </c>
      <c r="M32" s="107" t="s">
        <v>2473</v>
      </c>
      <c r="N32" s="106" t="s">
        <v>2481</v>
      </c>
      <c r="O32" s="104" t="s">
        <v>2483</v>
      </c>
      <c r="P32" s="108"/>
      <c r="Q32" s="107" t="s">
        <v>2228</v>
      </c>
    </row>
    <row r="33" spans="1:17" ht="18" x14ac:dyDescent="0.25">
      <c r="A33" s="85" t="str">
        <f>VLOOKUP(E33,'LISTADO ATM'!$A$2:$C$895,3,0)</f>
        <v>ESTE</v>
      </c>
      <c r="B33" s="113">
        <v>335769248</v>
      </c>
      <c r="C33" s="105">
        <v>44216.644803240742</v>
      </c>
      <c r="D33" s="104" t="s">
        <v>2189</v>
      </c>
      <c r="E33" s="100">
        <v>68</v>
      </c>
      <c r="F33" s="85" t="str">
        <f>VLOOKUP(E33,VIP!$A$2:$O11478,2,0)</f>
        <v>DRBR068</v>
      </c>
      <c r="G33" s="99" t="str">
        <f>VLOOKUP(E33,'LISTADO ATM'!$A$2:$B$894,2,0)</f>
        <v xml:space="preserve">ATM Hotel Nickelodeon (Punta Cana) </v>
      </c>
      <c r="H33" s="99" t="str">
        <f>VLOOKUP(E33,VIP!$A$2:$O16399,7,FALSE)</f>
        <v>Si</v>
      </c>
      <c r="I33" s="99" t="str">
        <f>VLOOKUP(E33,VIP!$A$2:$O8364,8,FALSE)</f>
        <v>Si</v>
      </c>
      <c r="J33" s="99" t="str">
        <f>VLOOKUP(E33,VIP!$A$2:$O8314,8,FALSE)</f>
        <v>Si</v>
      </c>
      <c r="K33" s="99" t="str">
        <f>VLOOKUP(E33,VIP!$A$2:$O11888,6,0)</f>
        <v>NO</v>
      </c>
      <c r="L33" s="108" t="s">
        <v>2501</v>
      </c>
      <c r="M33" s="107" t="s">
        <v>2473</v>
      </c>
      <c r="N33" s="106" t="s">
        <v>2481</v>
      </c>
      <c r="O33" s="104" t="s">
        <v>2483</v>
      </c>
      <c r="P33" s="108"/>
      <c r="Q33" s="107" t="s">
        <v>2228</v>
      </c>
    </row>
    <row r="34" spans="1:17" ht="18" x14ac:dyDescent="0.25">
      <c r="A34" s="85" t="str">
        <f>VLOOKUP(E34,'LISTADO ATM'!$A$2:$C$895,3,0)</f>
        <v>DISTRITO NACIONAL</v>
      </c>
      <c r="B34" s="113">
        <v>335767189</v>
      </c>
      <c r="C34" s="105">
        <v>44215.327962962961</v>
      </c>
      <c r="D34" s="104" t="s">
        <v>2189</v>
      </c>
      <c r="E34" s="100">
        <v>70</v>
      </c>
      <c r="F34" s="85" t="str">
        <f>VLOOKUP(E34,VIP!$A$2:$O11431,2,0)</f>
        <v>DRBR070</v>
      </c>
      <c r="G34" s="99" t="str">
        <f>VLOOKUP(E34,'LISTADO ATM'!$A$2:$B$894,2,0)</f>
        <v xml:space="preserve">ATM Autoservicio Plaza Lama Zona Oriental </v>
      </c>
      <c r="H34" s="99" t="str">
        <f>VLOOKUP(E34,VIP!$A$2:$O16352,7,FALSE)</f>
        <v>Si</v>
      </c>
      <c r="I34" s="99" t="str">
        <f>VLOOKUP(E34,VIP!$A$2:$O8317,8,FALSE)</f>
        <v>Si</v>
      </c>
      <c r="J34" s="99" t="str">
        <f>VLOOKUP(E34,VIP!$A$2:$O8267,8,FALSE)</f>
        <v>Si</v>
      </c>
      <c r="K34" s="99" t="str">
        <f>VLOOKUP(E34,VIP!$A$2:$O11841,6,0)</f>
        <v>NO</v>
      </c>
      <c r="L34" s="108" t="s">
        <v>2501</v>
      </c>
      <c r="M34" s="107" t="s">
        <v>2473</v>
      </c>
      <c r="N34" s="106" t="s">
        <v>2502</v>
      </c>
      <c r="O34" s="104" t="s">
        <v>2483</v>
      </c>
      <c r="P34" s="104"/>
      <c r="Q34" s="107" t="s">
        <v>2228</v>
      </c>
    </row>
    <row r="35" spans="1:17" ht="18" x14ac:dyDescent="0.25">
      <c r="A35" s="85" t="str">
        <f>VLOOKUP(E35,'LISTADO ATM'!$A$2:$C$895,3,0)</f>
        <v>DISTRITO NACIONAL</v>
      </c>
      <c r="B35" s="113">
        <v>335768820</v>
      </c>
      <c r="C35" s="105">
        <v>44216.462361111109</v>
      </c>
      <c r="D35" s="104" t="s">
        <v>2189</v>
      </c>
      <c r="E35" s="100">
        <v>169</v>
      </c>
      <c r="F35" s="85" t="str">
        <f>VLOOKUP(E35,VIP!$A$2:$O11499,2,0)</f>
        <v>DRBR169</v>
      </c>
      <c r="G35" s="99" t="str">
        <f>VLOOKUP(E35,'LISTADO ATM'!$A$2:$B$894,2,0)</f>
        <v xml:space="preserve">ATM Oficina Caonabo </v>
      </c>
      <c r="H35" s="99" t="str">
        <f>VLOOKUP(E35,VIP!$A$2:$O16420,7,FALSE)</f>
        <v>Si</v>
      </c>
      <c r="I35" s="99" t="str">
        <f>VLOOKUP(E35,VIP!$A$2:$O8385,8,FALSE)</f>
        <v>Si</v>
      </c>
      <c r="J35" s="99" t="str">
        <f>VLOOKUP(E35,VIP!$A$2:$O8335,8,FALSE)</f>
        <v>Si</v>
      </c>
      <c r="K35" s="99" t="str">
        <f>VLOOKUP(E35,VIP!$A$2:$O11909,6,0)</f>
        <v>NO</v>
      </c>
      <c r="L35" s="108" t="s">
        <v>2501</v>
      </c>
      <c r="M35" s="107" t="s">
        <v>2473</v>
      </c>
      <c r="N35" s="106" t="s">
        <v>2481</v>
      </c>
      <c r="O35" s="104" t="s">
        <v>2483</v>
      </c>
      <c r="P35" s="104"/>
      <c r="Q35" s="107" t="s">
        <v>2228</v>
      </c>
    </row>
    <row r="36" spans="1:17" ht="18" x14ac:dyDescent="0.25">
      <c r="A36" s="85" t="str">
        <f>VLOOKUP(E36,'LISTADO ATM'!$A$2:$C$895,3,0)</f>
        <v>DISTRITO NACIONAL</v>
      </c>
      <c r="B36" s="113">
        <v>335766639</v>
      </c>
      <c r="C36" s="105">
        <v>44214.57099537037</v>
      </c>
      <c r="D36" s="104" t="s">
        <v>2189</v>
      </c>
      <c r="E36" s="100">
        <v>384</v>
      </c>
      <c r="F36" s="85" t="e">
        <f>VLOOKUP(E36,VIP!$A$2:$O11391,2,0)</f>
        <v>#N/A</v>
      </c>
      <c r="G36" s="99" t="str">
        <f>VLOOKUP(E36,'LISTADO ATM'!$A$2:$B$894,2,0)</f>
        <v>ATM Sotano Torre Banreservas</v>
      </c>
      <c r="H36" s="99" t="e">
        <f>VLOOKUP(E36,VIP!$A$2:$O16312,7,FALSE)</f>
        <v>#N/A</v>
      </c>
      <c r="I36" s="99" t="e">
        <f>VLOOKUP(E36,VIP!$A$2:$O8277,8,FALSE)</f>
        <v>#N/A</v>
      </c>
      <c r="J36" s="99" t="e">
        <f>VLOOKUP(E36,VIP!$A$2:$O8227,8,FALSE)</f>
        <v>#N/A</v>
      </c>
      <c r="K36" s="99" t="e">
        <f>VLOOKUP(E36,VIP!$A$2:$O11801,6,0)</f>
        <v>#N/A</v>
      </c>
      <c r="L36" s="108" t="s">
        <v>2501</v>
      </c>
      <c r="M36" s="107" t="s">
        <v>2473</v>
      </c>
      <c r="N36" s="106" t="s">
        <v>2502</v>
      </c>
      <c r="O36" s="104" t="s">
        <v>2483</v>
      </c>
      <c r="P36" s="104"/>
      <c r="Q36" s="107" t="s">
        <v>2228</v>
      </c>
    </row>
    <row r="37" spans="1:17" ht="18" x14ac:dyDescent="0.25">
      <c r="A37" s="85" t="str">
        <f>VLOOKUP(E37,'LISTADO ATM'!$A$2:$C$895,3,0)</f>
        <v>DISTRITO NACIONAL</v>
      </c>
      <c r="B37" s="113">
        <v>335767144</v>
      </c>
      <c r="C37" s="105">
        <v>44214.817615740743</v>
      </c>
      <c r="D37" s="104" t="s">
        <v>2189</v>
      </c>
      <c r="E37" s="100">
        <v>629</v>
      </c>
      <c r="F37" s="85" t="str">
        <f>VLOOKUP(E37,VIP!$A$2:$O11409,2,0)</f>
        <v>DRBR24M</v>
      </c>
      <c r="G37" s="99" t="str">
        <f>VLOOKUP(E37,'LISTADO ATM'!$A$2:$B$894,2,0)</f>
        <v xml:space="preserve">ATM Oficina Americana Independencia I </v>
      </c>
      <c r="H37" s="99" t="str">
        <f>VLOOKUP(E37,VIP!$A$2:$O16330,7,FALSE)</f>
        <v>Si</v>
      </c>
      <c r="I37" s="99" t="str">
        <f>VLOOKUP(E37,VIP!$A$2:$O8295,8,FALSE)</f>
        <v>Si</v>
      </c>
      <c r="J37" s="99" t="str">
        <f>VLOOKUP(E37,VIP!$A$2:$O8245,8,FALSE)</f>
        <v>Si</v>
      </c>
      <c r="K37" s="99" t="str">
        <f>VLOOKUP(E37,VIP!$A$2:$O11819,6,0)</f>
        <v>SI</v>
      </c>
      <c r="L37" s="108" t="s">
        <v>2501</v>
      </c>
      <c r="M37" s="107" t="s">
        <v>2473</v>
      </c>
      <c r="N37" s="106" t="s">
        <v>2502</v>
      </c>
      <c r="O37" s="104" t="s">
        <v>2483</v>
      </c>
      <c r="P37" s="104"/>
      <c r="Q37" s="107" t="s">
        <v>2228</v>
      </c>
    </row>
    <row r="38" spans="1:17" ht="18" x14ac:dyDescent="0.25">
      <c r="A38" s="85" t="str">
        <f>VLOOKUP(E38,'LISTADO ATM'!$A$2:$C$895,3,0)</f>
        <v>DISTRITO NACIONAL</v>
      </c>
      <c r="B38" s="113">
        <v>335769150</v>
      </c>
      <c r="C38" s="105">
        <v>44215.608518518522</v>
      </c>
      <c r="D38" s="104" t="s">
        <v>2189</v>
      </c>
      <c r="E38" s="100">
        <v>943</v>
      </c>
      <c r="F38" s="85" t="str">
        <f>VLOOKUP(E38,VIP!$A$2:$O11443,2,0)</f>
        <v>DRBR16K</v>
      </c>
      <c r="G38" s="99" t="str">
        <f>VLOOKUP(E38,'LISTADO ATM'!$A$2:$B$894,2,0)</f>
        <v xml:space="preserve">ATM Oficina Tránsito Terreste </v>
      </c>
      <c r="H38" s="99" t="str">
        <f>VLOOKUP(E38,VIP!$A$2:$O16364,7,FALSE)</f>
        <v>Si</v>
      </c>
      <c r="I38" s="99" t="str">
        <f>VLOOKUP(E38,VIP!$A$2:$O8329,8,FALSE)</f>
        <v>Si</v>
      </c>
      <c r="J38" s="99" t="str">
        <f>VLOOKUP(E38,VIP!$A$2:$O8279,8,FALSE)</f>
        <v>Si</v>
      </c>
      <c r="K38" s="99" t="str">
        <f>VLOOKUP(E38,VIP!$A$2:$O11853,6,0)</f>
        <v>NO</v>
      </c>
      <c r="L38" s="108" t="s">
        <v>2501</v>
      </c>
      <c r="M38" s="107" t="s">
        <v>2473</v>
      </c>
      <c r="N38" s="106" t="s">
        <v>2481</v>
      </c>
      <c r="O38" s="104" t="s">
        <v>2483</v>
      </c>
      <c r="P38" s="104"/>
      <c r="Q38" s="107" t="s">
        <v>2501</v>
      </c>
    </row>
    <row r="39" spans="1:17" ht="18" x14ac:dyDescent="0.25">
      <c r="A39" s="85" t="str">
        <f>VLOOKUP(E39,'LISTADO ATM'!$A$2:$C$895,3,0)</f>
        <v>NORTE</v>
      </c>
      <c r="B39" s="113" t="s">
        <v>2600</v>
      </c>
      <c r="C39" s="105">
        <v>44218.374791666669</v>
      </c>
      <c r="D39" s="104" t="s">
        <v>2190</v>
      </c>
      <c r="E39" s="100">
        <v>88</v>
      </c>
      <c r="F39" s="85" t="str">
        <f>VLOOKUP(E39,VIP!$A$2:$O11378,2,0)</f>
        <v>DRBR088</v>
      </c>
      <c r="G39" s="99" t="str">
        <f>VLOOKUP(E39,'LISTADO ATM'!$A$2:$B$894,2,0)</f>
        <v xml:space="preserve">ATM S/M La Fuente (Santiago) </v>
      </c>
      <c r="H39" s="99" t="str">
        <f>VLOOKUP(E39,VIP!$A$2:$O16299,7,FALSE)</f>
        <v>Si</v>
      </c>
      <c r="I39" s="99" t="str">
        <f>VLOOKUP(E39,VIP!$A$2:$O8264,8,FALSE)</f>
        <v>Si</v>
      </c>
      <c r="J39" s="99" t="str">
        <f>VLOOKUP(E39,VIP!$A$2:$O8214,8,FALSE)</f>
        <v>Si</v>
      </c>
      <c r="K39" s="99" t="str">
        <f>VLOOKUP(E39,VIP!$A$2:$O11788,6,0)</f>
        <v>NO</v>
      </c>
      <c r="L39" s="108" t="s">
        <v>2228</v>
      </c>
      <c r="M39" s="107" t="s">
        <v>2473</v>
      </c>
      <c r="N39" s="106" t="s">
        <v>2481</v>
      </c>
      <c r="O39" s="104" t="s">
        <v>2604</v>
      </c>
      <c r="P39" s="104"/>
      <c r="Q39" s="107" t="s">
        <v>2228</v>
      </c>
    </row>
    <row r="40" spans="1:17" ht="18" x14ac:dyDescent="0.25">
      <c r="A40" s="85" t="str">
        <f>VLOOKUP(E40,'LISTADO ATM'!$A$2:$C$895,3,0)</f>
        <v>SUR</v>
      </c>
      <c r="B40" s="113" t="s">
        <v>2513</v>
      </c>
      <c r="C40" s="105">
        <v>44217.425983796296</v>
      </c>
      <c r="D40" s="104" t="s">
        <v>2189</v>
      </c>
      <c r="E40" s="100">
        <v>131</v>
      </c>
      <c r="F40" s="85" t="str">
        <f>VLOOKUP(E40,VIP!$A$2:$O11499,2,0)</f>
        <v>DRBR131</v>
      </c>
      <c r="G40" s="99" t="str">
        <f>VLOOKUP(E40,'LISTADO ATM'!$A$2:$B$894,2,0)</f>
        <v xml:space="preserve">ATM Oficina Baní I </v>
      </c>
      <c r="H40" s="99" t="str">
        <f>VLOOKUP(E40,VIP!$A$2:$O16420,7,FALSE)</f>
        <v>Si</v>
      </c>
      <c r="I40" s="99" t="str">
        <f>VLOOKUP(E40,VIP!$A$2:$O8385,8,FALSE)</f>
        <v>Si</v>
      </c>
      <c r="J40" s="99" t="str">
        <f>VLOOKUP(E40,VIP!$A$2:$O8335,8,FALSE)</f>
        <v>Si</v>
      </c>
      <c r="K40" s="99" t="str">
        <f>VLOOKUP(E40,VIP!$A$2:$O11909,6,0)</f>
        <v>NO</v>
      </c>
      <c r="L40" s="108" t="s">
        <v>2228</v>
      </c>
      <c r="M40" s="107" t="s">
        <v>2473</v>
      </c>
      <c r="N40" s="157" t="s">
        <v>2579</v>
      </c>
      <c r="O40" s="104" t="s">
        <v>2483</v>
      </c>
      <c r="P40" s="108"/>
      <c r="Q40" s="107" t="s">
        <v>2228</v>
      </c>
    </row>
    <row r="41" spans="1:17" ht="18" x14ac:dyDescent="0.25">
      <c r="A41" s="85" t="str">
        <f>VLOOKUP(E41,'LISTADO ATM'!$A$2:$C$895,3,0)</f>
        <v>DISTRITO NACIONAL</v>
      </c>
      <c r="B41" s="113">
        <v>335769364</v>
      </c>
      <c r="C41" s="105">
        <v>44216.695405092592</v>
      </c>
      <c r="D41" s="104" t="s">
        <v>2189</v>
      </c>
      <c r="E41" s="100">
        <v>160</v>
      </c>
      <c r="F41" s="85" t="str">
        <f>VLOOKUP(E41,VIP!$A$2:$O11476,2,0)</f>
        <v>DRBR160</v>
      </c>
      <c r="G41" s="99" t="str">
        <f>VLOOKUP(E41,'LISTADO ATM'!$A$2:$B$894,2,0)</f>
        <v xml:space="preserve">ATM Oficina Herrera </v>
      </c>
      <c r="H41" s="99" t="str">
        <f>VLOOKUP(E41,VIP!$A$2:$O16397,7,FALSE)</f>
        <v>Si</v>
      </c>
      <c r="I41" s="99" t="str">
        <f>VLOOKUP(E41,VIP!$A$2:$O8362,8,FALSE)</f>
        <v>Si</v>
      </c>
      <c r="J41" s="99" t="str">
        <f>VLOOKUP(E41,VIP!$A$2:$O8312,8,FALSE)</f>
        <v>Si</v>
      </c>
      <c r="K41" s="99" t="str">
        <f>VLOOKUP(E41,VIP!$A$2:$O11886,6,0)</f>
        <v>NO</v>
      </c>
      <c r="L41" s="108" t="s">
        <v>2228</v>
      </c>
      <c r="M41" s="107" t="s">
        <v>2473</v>
      </c>
      <c r="N41" s="106" t="s">
        <v>2481</v>
      </c>
      <c r="O41" s="104" t="s">
        <v>2483</v>
      </c>
      <c r="P41" s="108"/>
      <c r="Q41" s="107" t="s">
        <v>2501</v>
      </c>
    </row>
    <row r="42" spans="1:17" ht="18" x14ac:dyDescent="0.25">
      <c r="A42" s="85" t="str">
        <f>VLOOKUP(E42,'LISTADO ATM'!$A$2:$C$895,3,0)</f>
        <v>DISTRITO NACIONAL</v>
      </c>
      <c r="B42" s="113" t="s">
        <v>2515</v>
      </c>
      <c r="C42" s="105">
        <v>44217.439814814818</v>
      </c>
      <c r="D42" s="104" t="s">
        <v>2189</v>
      </c>
      <c r="E42" s="100">
        <v>192</v>
      </c>
      <c r="F42" s="85" t="str">
        <f>VLOOKUP(E42,VIP!$A$2:$O11504,2,0)</f>
        <v>DRBR192</v>
      </c>
      <c r="G42" s="99" t="str">
        <f>VLOOKUP(E42,'LISTADO ATM'!$A$2:$B$894,2,0)</f>
        <v xml:space="preserve">ATM Autobanco Luperón II </v>
      </c>
      <c r="H42" s="99" t="str">
        <f>VLOOKUP(E42,VIP!$A$2:$O16425,7,FALSE)</f>
        <v>Si</v>
      </c>
      <c r="I42" s="99" t="str">
        <f>VLOOKUP(E42,VIP!$A$2:$O8390,8,FALSE)</f>
        <v>Si</v>
      </c>
      <c r="J42" s="99" t="str">
        <f>VLOOKUP(E42,VIP!$A$2:$O8340,8,FALSE)</f>
        <v>Si</v>
      </c>
      <c r="K42" s="99" t="str">
        <f>VLOOKUP(E42,VIP!$A$2:$O11914,6,0)</f>
        <v>NO</v>
      </c>
      <c r="L42" s="108" t="s">
        <v>2228</v>
      </c>
      <c r="M42" s="107" t="s">
        <v>2473</v>
      </c>
      <c r="N42" s="106" t="s">
        <v>2481</v>
      </c>
      <c r="O42" s="104" t="s">
        <v>2483</v>
      </c>
      <c r="P42" s="108"/>
      <c r="Q42" s="107" t="s">
        <v>2228</v>
      </c>
    </row>
    <row r="43" spans="1:17" ht="18" x14ac:dyDescent="0.25">
      <c r="A43" s="85" t="str">
        <f>VLOOKUP(E43,'LISTADO ATM'!$A$2:$C$895,3,0)</f>
        <v>DISTRITO NACIONAL</v>
      </c>
      <c r="B43" s="113" t="s">
        <v>2532</v>
      </c>
      <c r="C43" s="105">
        <v>44217.628622685188</v>
      </c>
      <c r="D43" s="104" t="s">
        <v>2189</v>
      </c>
      <c r="E43" s="100">
        <v>232</v>
      </c>
      <c r="F43" s="85" t="str">
        <f>VLOOKUP(E43,VIP!$A$2:$O11528,2,0)</f>
        <v>DRBR232</v>
      </c>
      <c r="G43" s="99" t="str">
        <f>VLOOKUP(E43,'LISTADO ATM'!$A$2:$B$894,2,0)</f>
        <v xml:space="preserve">ATM S/M Nacional Charles de Gaulle </v>
      </c>
      <c r="H43" s="99" t="str">
        <f>VLOOKUP(E43,VIP!$A$2:$O16449,7,FALSE)</f>
        <v>Si</v>
      </c>
      <c r="I43" s="99" t="str">
        <f>VLOOKUP(E43,VIP!$A$2:$O8414,8,FALSE)</f>
        <v>Si</v>
      </c>
      <c r="J43" s="99" t="str">
        <f>VLOOKUP(E43,VIP!$A$2:$O8364,8,FALSE)</f>
        <v>Si</v>
      </c>
      <c r="K43" s="99" t="str">
        <f>VLOOKUP(E43,VIP!$A$2:$O11938,6,0)</f>
        <v>SI</v>
      </c>
      <c r="L43" s="108" t="s">
        <v>2228</v>
      </c>
      <c r="M43" s="107" t="s">
        <v>2473</v>
      </c>
      <c r="N43" s="106" t="s">
        <v>2481</v>
      </c>
      <c r="O43" s="104" t="s">
        <v>2483</v>
      </c>
      <c r="P43" s="108"/>
      <c r="Q43" s="107" t="s">
        <v>2228</v>
      </c>
    </row>
    <row r="44" spans="1:17" ht="18" x14ac:dyDescent="0.25">
      <c r="A44" s="85" t="str">
        <f>VLOOKUP(E44,'LISTADO ATM'!$A$2:$C$895,3,0)</f>
        <v>ESTE</v>
      </c>
      <c r="B44" s="113" t="s">
        <v>2595</v>
      </c>
      <c r="C44" s="105">
        <v>44218.400636574072</v>
      </c>
      <c r="D44" s="104" t="s">
        <v>2189</v>
      </c>
      <c r="E44" s="100">
        <v>293</v>
      </c>
      <c r="F44" s="85" t="str">
        <f>VLOOKUP(E44,VIP!$A$2:$O11373,2,0)</f>
        <v>DRBR293</v>
      </c>
      <c r="G44" s="99" t="str">
        <f>VLOOKUP(E44,'LISTADO ATM'!$A$2:$B$894,2,0)</f>
        <v xml:space="preserve">ATM S/M Nueva Visión (San Pedro) </v>
      </c>
      <c r="H44" s="99" t="str">
        <f>VLOOKUP(E44,VIP!$A$2:$O16294,7,FALSE)</f>
        <v>Si</v>
      </c>
      <c r="I44" s="99" t="str">
        <f>VLOOKUP(E44,VIP!$A$2:$O8259,8,FALSE)</f>
        <v>Si</v>
      </c>
      <c r="J44" s="99" t="str">
        <f>VLOOKUP(E44,VIP!$A$2:$O8209,8,FALSE)</f>
        <v>Si</v>
      </c>
      <c r="K44" s="99" t="str">
        <f>VLOOKUP(E44,VIP!$A$2:$O11783,6,0)</f>
        <v>NO</v>
      </c>
      <c r="L44" s="108" t="s">
        <v>2228</v>
      </c>
      <c r="M44" s="107" t="s">
        <v>2473</v>
      </c>
      <c r="N44" s="106" t="s">
        <v>2481</v>
      </c>
      <c r="O44" s="104" t="s">
        <v>2483</v>
      </c>
      <c r="P44" s="104"/>
      <c r="Q44" s="107" t="s">
        <v>2228</v>
      </c>
    </row>
    <row r="45" spans="1:17" ht="18" x14ac:dyDescent="0.25">
      <c r="A45" s="85" t="str">
        <f>VLOOKUP(E45,'LISTADO ATM'!$A$2:$C$895,3,0)</f>
        <v>DISTRITO NACIONAL</v>
      </c>
      <c r="B45" s="113">
        <v>335769490</v>
      </c>
      <c r="C45" s="105">
        <v>44216.90697916667</v>
      </c>
      <c r="D45" s="104" t="s">
        <v>2189</v>
      </c>
      <c r="E45" s="100">
        <v>406</v>
      </c>
      <c r="F45" s="85" t="str">
        <f>VLOOKUP(E45,VIP!$A$2:$O11487,2,0)</f>
        <v>DRBR406</v>
      </c>
      <c r="G45" s="99" t="str">
        <f>VLOOKUP(E45,'LISTADO ATM'!$A$2:$B$894,2,0)</f>
        <v xml:space="preserve">ATM UNP Plaza Lama Máximo Gómez </v>
      </c>
      <c r="H45" s="99" t="str">
        <f>VLOOKUP(E45,VIP!$A$2:$O16408,7,FALSE)</f>
        <v>Si</v>
      </c>
      <c r="I45" s="99" t="str">
        <f>VLOOKUP(E45,VIP!$A$2:$O8373,8,FALSE)</f>
        <v>Si</v>
      </c>
      <c r="J45" s="99" t="str">
        <f>VLOOKUP(E45,VIP!$A$2:$O8323,8,FALSE)</f>
        <v>Si</v>
      </c>
      <c r="K45" s="99" t="str">
        <f>VLOOKUP(E45,VIP!$A$2:$O11897,6,0)</f>
        <v>SI</v>
      </c>
      <c r="L45" s="108" t="s">
        <v>2228</v>
      </c>
      <c r="M45" s="107" t="s">
        <v>2473</v>
      </c>
      <c r="N45" s="106" t="s">
        <v>2481</v>
      </c>
      <c r="O45" s="104" t="s">
        <v>2483</v>
      </c>
      <c r="P45" s="108"/>
      <c r="Q45" s="107" t="s">
        <v>2228</v>
      </c>
    </row>
    <row r="46" spans="1:17" ht="18" x14ac:dyDescent="0.25">
      <c r="A46" s="85" t="str">
        <f>VLOOKUP(E46,'LISTADO ATM'!$A$2:$C$895,3,0)</f>
        <v>DISTRITO NACIONAL</v>
      </c>
      <c r="B46" s="113" t="s">
        <v>2514</v>
      </c>
      <c r="C46" s="105">
        <v>44217.438657407409</v>
      </c>
      <c r="D46" s="104" t="s">
        <v>2189</v>
      </c>
      <c r="E46" s="100">
        <v>416</v>
      </c>
      <c r="F46" s="85" t="str">
        <f>VLOOKUP(E46,VIP!$A$2:$O11503,2,0)</f>
        <v>DRBR416</v>
      </c>
      <c r="G46" s="99" t="str">
        <f>VLOOKUP(E46,'LISTADO ATM'!$A$2:$B$894,2,0)</f>
        <v xml:space="preserve">ATM Autobanco San Martín II </v>
      </c>
      <c r="H46" s="99" t="str">
        <f>VLOOKUP(E46,VIP!$A$2:$O16424,7,FALSE)</f>
        <v>Si</v>
      </c>
      <c r="I46" s="99" t="str">
        <f>VLOOKUP(E46,VIP!$A$2:$O8389,8,FALSE)</f>
        <v>Si</v>
      </c>
      <c r="J46" s="99" t="str">
        <f>VLOOKUP(E46,VIP!$A$2:$O8339,8,FALSE)</f>
        <v>Si</v>
      </c>
      <c r="K46" s="99" t="str">
        <f>VLOOKUP(E46,VIP!$A$2:$O11913,6,0)</f>
        <v>NO</v>
      </c>
      <c r="L46" s="108" t="s">
        <v>2228</v>
      </c>
      <c r="M46" s="107" t="s">
        <v>2473</v>
      </c>
      <c r="N46" s="157" t="s">
        <v>2579</v>
      </c>
      <c r="O46" s="104" t="s">
        <v>2483</v>
      </c>
      <c r="P46" s="108"/>
      <c r="Q46" s="107" t="s">
        <v>2228</v>
      </c>
    </row>
    <row r="47" spans="1:17" ht="18" x14ac:dyDescent="0.25">
      <c r="A47" s="85" t="str">
        <f>VLOOKUP(E47,'LISTADO ATM'!$A$2:$C$895,3,0)</f>
        <v>DISTRITO NACIONAL</v>
      </c>
      <c r="B47" s="113" t="s">
        <v>2592</v>
      </c>
      <c r="C47" s="105">
        <v>44218.404872685183</v>
      </c>
      <c r="D47" s="104" t="s">
        <v>2189</v>
      </c>
      <c r="E47" s="100">
        <v>435</v>
      </c>
      <c r="F47" s="85" t="str">
        <f>VLOOKUP(E47,VIP!$A$2:$O11370,2,0)</f>
        <v>DRBR435</v>
      </c>
      <c r="G47" s="99" t="str">
        <f>VLOOKUP(E47,'LISTADO ATM'!$A$2:$B$894,2,0)</f>
        <v xml:space="preserve">ATM Autobanco Torre I </v>
      </c>
      <c r="H47" s="99" t="str">
        <f>VLOOKUP(E47,VIP!$A$2:$O16291,7,FALSE)</f>
        <v>Si</v>
      </c>
      <c r="I47" s="99" t="str">
        <f>VLOOKUP(E47,VIP!$A$2:$O8256,8,FALSE)</f>
        <v>Si</v>
      </c>
      <c r="J47" s="99" t="str">
        <f>VLOOKUP(E47,VIP!$A$2:$O8206,8,FALSE)</f>
        <v>Si</v>
      </c>
      <c r="K47" s="99" t="str">
        <f>VLOOKUP(E47,VIP!$A$2:$O11780,6,0)</f>
        <v>SI</v>
      </c>
      <c r="L47" s="108" t="s">
        <v>2228</v>
      </c>
      <c r="M47" s="107" t="s">
        <v>2473</v>
      </c>
      <c r="N47" s="106" t="s">
        <v>2481</v>
      </c>
      <c r="O47" s="104" t="s">
        <v>2483</v>
      </c>
      <c r="P47" s="104"/>
      <c r="Q47" s="107" t="s">
        <v>2228</v>
      </c>
    </row>
    <row r="48" spans="1:17" ht="18" x14ac:dyDescent="0.25">
      <c r="A48" s="85" t="str">
        <f>VLOOKUP(E48,'LISTADO ATM'!$A$2:$C$895,3,0)</f>
        <v>ESTE</v>
      </c>
      <c r="B48" s="113" t="s">
        <v>2531</v>
      </c>
      <c r="C48" s="105">
        <v>44217.627835648149</v>
      </c>
      <c r="D48" s="104" t="s">
        <v>2189</v>
      </c>
      <c r="E48" s="100">
        <v>480</v>
      </c>
      <c r="F48" s="85" t="str">
        <f>VLOOKUP(E48,VIP!$A$2:$O11527,2,0)</f>
        <v>DRBR480</v>
      </c>
      <c r="G48" s="99" t="str">
        <f>VLOOKUP(E48,'LISTADO ATM'!$A$2:$B$894,2,0)</f>
        <v>ATM UNP Farmaconal Higuey</v>
      </c>
      <c r="H48" s="99" t="str">
        <f>VLOOKUP(E48,VIP!$A$2:$O16448,7,FALSE)</f>
        <v>N/A</v>
      </c>
      <c r="I48" s="99" t="str">
        <f>VLOOKUP(E48,VIP!$A$2:$O8413,8,FALSE)</f>
        <v>N/A</v>
      </c>
      <c r="J48" s="99" t="str">
        <f>VLOOKUP(E48,VIP!$A$2:$O8363,8,FALSE)</f>
        <v>N/A</v>
      </c>
      <c r="K48" s="99" t="str">
        <f>VLOOKUP(E48,VIP!$A$2:$O11937,6,0)</f>
        <v>N/A</v>
      </c>
      <c r="L48" s="108" t="s">
        <v>2228</v>
      </c>
      <c r="M48" s="107" t="s">
        <v>2473</v>
      </c>
      <c r="N48" s="106" t="s">
        <v>2481</v>
      </c>
      <c r="O48" s="104" t="s">
        <v>2483</v>
      </c>
      <c r="P48" s="108"/>
      <c r="Q48" s="107" t="s">
        <v>2228</v>
      </c>
    </row>
    <row r="49" spans="1:17" ht="18" x14ac:dyDescent="0.25">
      <c r="A49" s="85" t="str">
        <f>VLOOKUP(E49,'LISTADO ATM'!$A$2:$C$895,3,0)</f>
        <v>DISTRITO NACIONAL</v>
      </c>
      <c r="B49" s="113" t="s">
        <v>2593</v>
      </c>
      <c r="C49" s="105">
        <v>44218.404282407406</v>
      </c>
      <c r="D49" s="104" t="s">
        <v>2189</v>
      </c>
      <c r="E49" s="100">
        <v>534</v>
      </c>
      <c r="F49" s="85" t="str">
        <f>VLOOKUP(E49,VIP!$A$2:$O11371,2,0)</f>
        <v>DRBR534</v>
      </c>
      <c r="G49" s="99" t="str">
        <f>VLOOKUP(E49,'LISTADO ATM'!$A$2:$B$894,2,0)</f>
        <v xml:space="preserve">ATM Oficina Torre II </v>
      </c>
      <c r="H49" s="99" t="str">
        <f>VLOOKUP(E49,VIP!$A$2:$O16292,7,FALSE)</f>
        <v>Si</v>
      </c>
      <c r="I49" s="99" t="str">
        <f>VLOOKUP(E49,VIP!$A$2:$O8257,8,FALSE)</f>
        <v>No</v>
      </c>
      <c r="J49" s="99" t="str">
        <f>VLOOKUP(E49,VIP!$A$2:$O8207,8,FALSE)</f>
        <v>No</v>
      </c>
      <c r="K49" s="99" t="str">
        <f>VLOOKUP(E49,VIP!$A$2:$O11781,6,0)</f>
        <v>SI</v>
      </c>
      <c r="L49" s="108" t="s">
        <v>2228</v>
      </c>
      <c r="M49" s="107" t="s">
        <v>2473</v>
      </c>
      <c r="N49" s="106" t="s">
        <v>2481</v>
      </c>
      <c r="O49" s="104" t="s">
        <v>2483</v>
      </c>
      <c r="P49" s="104"/>
      <c r="Q49" s="107" t="s">
        <v>2228</v>
      </c>
    </row>
    <row r="50" spans="1:17" ht="18" x14ac:dyDescent="0.25">
      <c r="A50" s="85" t="str">
        <f>VLOOKUP(E50,'LISTADO ATM'!$A$2:$C$895,3,0)</f>
        <v>DISTRITO NACIONAL</v>
      </c>
      <c r="B50" s="113" t="s">
        <v>2599</v>
      </c>
      <c r="C50" s="105">
        <v>44218.385567129626</v>
      </c>
      <c r="D50" s="104" t="s">
        <v>2189</v>
      </c>
      <c r="E50" s="100">
        <v>585</v>
      </c>
      <c r="F50" s="85" t="str">
        <f>VLOOKUP(E50,VIP!$A$2:$O11377,2,0)</f>
        <v>DRBR083</v>
      </c>
      <c r="G50" s="99" t="str">
        <f>VLOOKUP(E50,'LISTADO ATM'!$A$2:$B$894,2,0)</f>
        <v xml:space="preserve">ATM Oficina Haina Oriental </v>
      </c>
      <c r="H50" s="99" t="str">
        <f>VLOOKUP(E50,VIP!$A$2:$O16298,7,FALSE)</f>
        <v>Si</v>
      </c>
      <c r="I50" s="99" t="str">
        <f>VLOOKUP(E50,VIP!$A$2:$O8263,8,FALSE)</f>
        <v>Si</v>
      </c>
      <c r="J50" s="99" t="str">
        <f>VLOOKUP(E50,VIP!$A$2:$O8213,8,FALSE)</f>
        <v>Si</v>
      </c>
      <c r="K50" s="99" t="str">
        <f>VLOOKUP(E50,VIP!$A$2:$O11787,6,0)</f>
        <v>NO</v>
      </c>
      <c r="L50" s="108" t="s">
        <v>2228</v>
      </c>
      <c r="M50" s="107" t="s">
        <v>2473</v>
      </c>
      <c r="N50" s="106" t="s">
        <v>2481</v>
      </c>
      <c r="O50" s="104" t="s">
        <v>2483</v>
      </c>
      <c r="P50" s="104"/>
      <c r="Q50" s="107" t="s">
        <v>2228</v>
      </c>
    </row>
    <row r="51" spans="1:17" ht="18" x14ac:dyDescent="0.25">
      <c r="A51" s="85" t="str">
        <f>VLOOKUP(E51,'LISTADO ATM'!$A$2:$C$895,3,0)</f>
        <v>DISTRITO NACIONAL</v>
      </c>
      <c r="B51" s="113" t="s">
        <v>2548</v>
      </c>
      <c r="C51" s="105">
        <v>44217.827476851853</v>
      </c>
      <c r="D51" s="104" t="s">
        <v>2189</v>
      </c>
      <c r="E51" s="100">
        <v>815</v>
      </c>
      <c r="F51" s="85" t="str">
        <f>VLOOKUP(E51,VIP!$A$2:$O11546,2,0)</f>
        <v>DRBR24A</v>
      </c>
      <c r="G51" s="99" t="str">
        <f>VLOOKUP(E51,'LISTADO ATM'!$A$2:$B$894,2,0)</f>
        <v xml:space="preserve">ATM Oficina Atalaya del Mar </v>
      </c>
      <c r="H51" s="99" t="str">
        <f>VLOOKUP(E51,VIP!$A$2:$O16467,7,FALSE)</f>
        <v>Si</v>
      </c>
      <c r="I51" s="99" t="str">
        <f>VLOOKUP(E51,VIP!$A$2:$O8432,8,FALSE)</f>
        <v>Si</v>
      </c>
      <c r="J51" s="99" t="str">
        <f>VLOOKUP(E51,VIP!$A$2:$O8382,8,FALSE)</f>
        <v>Si</v>
      </c>
      <c r="K51" s="99" t="str">
        <f>VLOOKUP(E51,VIP!$A$2:$O11956,6,0)</f>
        <v>SI</v>
      </c>
      <c r="L51" s="108" t="s">
        <v>2228</v>
      </c>
      <c r="M51" s="107" t="s">
        <v>2473</v>
      </c>
      <c r="N51" s="106" t="s">
        <v>2481</v>
      </c>
      <c r="O51" s="104" t="s">
        <v>2483</v>
      </c>
      <c r="P51" s="108"/>
      <c r="Q51" s="107" t="s">
        <v>2228</v>
      </c>
    </row>
    <row r="52" spans="1:17" ht="18" x14ac:dyDescent="0.25">
      <c r="A52" s="85" t="str">
        <f>VLOOKUP(E52,'LISTADO ATM'!$A$2:$C$895,3,0)</f>
        <v>DISTRITO NACIONAL</v>
      </c>
      <c r="B52" s="113" t="s">
        <v>2506</v>
      </c>
      <c r="C52" s="105">
        <v>44217.336145833331</v>
      </c>
      <c r="D52" s="104" t="s">
        <v>2189</v>
      </c>
      <c r="E52" s="100">
        <v>821</v>
      </c>
      <c r="F52" s="85" t="str">
        <f>VLOOKUP(E52,VIP!$A$2:$O11492,2,0)</f>
        <v>DRBR821</v>
      </c>
      <c r="G52" s="99" t="str">
        <f>VLOOKUP(E52,'LISTADO ATM'!$A$2:$B$894,2,0)</f>
        <v xml:space="preserve">ATM S/M Bravo Churchill </v>
      </c>
      <c r="H52" s="99" t="str">
        <f>VLOOKUP(E52,VIP!$A$2:$O16413,7,FALSE)</f>
        <v>Si</v>
      </c>
      <c r="I52" s="99" t="str">
        <f>VLOOKUP(E52,VIP!$A$2:$O8378,8,FALSE)</f>
        <v>No</v>
      </c>
      <c r="J52" s="99" t="str">
        <f>VLOOKUP(E52,VIP!$A$2:$O8328,8,FALSE)</f>
        <v>No</v>
      </c>
      <c r="K52" s="99" t="str">
        <f>VLOOKUP(E52,VIP!$A$2:$O11902,6,0)</f>
        <v>SI</v>
      </c>
      <c r="L52" s="108" t="s">
        <v>2228</v>
      </c>
      <c r="M52" s="107" t="s">
        <v>2473</v>
      </c>
      <c r="N52" s="106" t="s">
        <v>2481</v>
      </c>
      <c r="O52" s="104" t="s">
        <v>2483</v>
      </c>
      <c r="P52" s="108"/>
      <c r="Q52" s="107" t="s">
        <v>2228</v>
      </c>
    </row>
    <row r="53" spans="1:17" ht="18" x14ac:dyDescent="0.25">
      <c r="A53" s="85" t="str">
        <f>VLOOKUP(E53,'LISTADO ATM'!$A$2:$C$895,3,0)</f>
        <v>ESTE</v>
      </c>
      <c r="B53" s="113" t="s">
        <v>2509</v>
      </c>
      <c r="C53" s="105">
        <v>44217.40185185185</v>
      </c>
      <c r="D53" s="104" t="s">
        <v>2189</v>
      </c>
      <c r="E53" s="100">
        <v>838</v>
      </c>
      <c r="F53" s="85" t="str">
        <f>VLOOKUP(E53,VIP!$A$2:$O11495,2,0)</f>
        <v>DRBR838</v>
      </c>
      <c r="G53" s="99" t="str">
        <f>VLOOKUP(E53,'LISTADO ATM'!$A$2:$B$894,2,0)</f>
        <v xml:space="preserve">ATM UNP Consuelo </v>
      </c>
      <c r="H53" s="99" t="str">
        <f>VLOOKUP(E53,VIP!$A$2:$O16416,7,FALSE)</f>
        <v>Si</v>
      </c>
      <c r="I53" s="99" t="str">
        <f>VLOOKUP(E53,VIP!$A$2:$O8381,8,FALSE)</f>
        <v>Si</v>
      </c>
      <c r="J53" s="99" t="str">
        <f>VLOOKUP(E53,VIP!$A$2:$O8331,8,FALSE)</f>
        <v>Si</v>
      </c>
      <c r="K53" s="99" t="str">
        <f>VLOOKUP(E53,VIP!$A$2:$O11905,6,0)</f>
        <v>NO</v>
      </c>
      <c r="L53" s="108" t="s">
        <v>2228</v>
      </c>
      <c r="M53" s="107" t="s">
        <v>2473</v>
      </c>
      <c r="N53" s="106" t="s">
        <v>2481</v>
      </c>
      <c r="O53" s="104" t="s">
        <v>2483</v>
      </c>
      <c r="P53" s="108"/>
      <c r="Q53" s="107" t="s">
        <v>2228</v>
      </c>
    </row>
    <row r="54" spans="1:17" ht="18" x14ac:dyDescent="0.25">
      <c r="A54" s="85" t="str">
        <f>VLOOKUP(E54,'LISTADO ATM'!$A$2:$C$895,3,0)</f>
        <v>NORTE</v>
      </c>
      <c r="B54" s="113" t="s">
        <v>2575</v>
      </c>
      <c r="C54" s="105">
        <v>44218.203055555554</v>
      </c>
      <c r="D54" s="104" t="s">
        <v>2190</v>
      </c>
      <c r="E54" s="100">
        <v>854</v>
      </c>
      <c r="F54" s="85" t="str">
        <f>VLOOKUP(E54,VIP!$A$2:$O11357,2,0)</f>
        <v>DRBR854</v>
      </c>
      <c r="G54" s="99" t="str">
        <f>VLOOKUP(E54,'LISTADO ATM'!$A$2:$B$894,2,0)</f>
        <v xml:space="preserve">ATM Centro Comercial Blanco Batista </v>
      </c>
      <c r="H54" s="99" t="str">
        <f>VLOOKUP(E54,VIP!$A$2:$O16278,7,FALSE)</f>
        <v>Si</v>
      </c>
      <c r="I54" s="99" t="str">
        <f>VLOOKUP(E54,VIP!$A$2:$O8243,8,FALSE)</f>
        <v>Si</v>
      </c>
      <c r="J54" s="99" t="str">
        <f>VLOOKUP(E54,VIP!$A$2:$O8193,8,FALSE)</f>
        <v>Si</v>
      </c>
      <c r="K54" s="99" t="str">
        <f>VLOOKUP(E54,VIP!$A$2:$O11767,6,0)</f>
        <v>NO</v>
      </c>
      <c r="L54" s="108" t="s">
        <v>2228</v>
      </c>
      <c r="M54" s="107" t="s">
        <v>2473</v>
      </c>
      <c r="N54" s="106" t="s">
        <v>2481</v>
      </c>
      <c r="O54" s="104" t="s">
        <v>2490</v>
      </c>
      <c r="P54" s="104"/>
      <c r="Q54" s="107" t="s">
        <v>2228</v>
      </c>
    </row>
    <row r="55" spans="1:17" ht="18" x14ac:dyDescent="0.25">
      <c r="A55" s="85" t="str">
        <f>VLOOKUP(E55,'LISTADO ATM'!$A$2:$C$895,3,0)</f>
        <v>SUR</v>
      </c>
      <c r="B55" s="113">
        <v>335765346</v>
      </c>
      <c r="C55" s="105">
        <v>44216.805555555555</v>
      </c>
      <c r="D55" s="104" t="s">
        <v>2189</v>
      </c>
      <c r="E55" s="100">
        <v>873</v>
      </c>
      <c r="F55" s="85" t="str">
        <f>VLOOKUP(E55,VIP!$A$2:$O11485,2,0)</f>
        <v>DRBR873</v>
      </c>
      <c r="G55" s="99" t="str">
        <f>VLOOKUP(E55,'LISTADO ATM'!$A$2:$B$894,2,0)</f>
        <v xml:space="preserve">ATM Centro de Caja San Cristóbal II </v>
      </c>
      <c r="H55" s="99" t="str">
        <f>VLOOKUP(E55,VIP!$A$2:$O16406,7,FALSE)</f>
        <v>Si</v>
      </c>
      <c r="I55" s="99" t="str">
        <f>VLOOKUP(E55,VIP!$A$2:$O8371,8,FALSE)</f>
        <v>Si</v>
      </c>
      <c r="J55" s="99" t="str">
        <f>VLOOKUP(E55,VIP!$A$2:$O8321,8,FALSE)</f>
        <v>Si</v>
      </c>
      <c r="K55" s="99" t="str">
        <f>VLOOKUP(E55,VIP!$A$2:$O11895,6,0)</f>
        <v>SI</v>
      </c>
      <c r="L55" s="108" t="s">
        <v>2228</v>
      </c>
      <c r="M55" s="107" t="s">
        <v>2473</v>
      </c>
      <c r="N55" s="106" t="s">
        <v>2502</v>
      </c>
      <c r="O55" s="104" t="s">
        <v>2483</v>
      </c>
      <c r="P55" s="108"/>
      <c r="Q55" s="107" t="s">
        <v>2228</v>
      </c>
    </row>
    <row r="56" spans="1:17" ht="18" x14ac:dyDescent="0.25">
      <c r="A56" s="85" t="str">
        <f>VLOOKUP(E56,'LISTADO ATM'!$A$2:$C$895,3,0)</f>
        <v>DISTRITO NACIONAL</v>
      </c>
      <c r="B56" s="113">
        <v>335769479</v>
      </c>
      <c r="C56" s="105">
        <v>44216.812083333331</v>
      </c>
      <c r="D56" s="104" t="s">
        <v>2189</v>
      </c>
      <c r="E56" s="100">
        <v>902</v>
      </c>
      <c r="F56" s="85" t="str">
        <f>VLOOKUP(E56,VIP!$A$2:$O11492,2,0)</f>
        <v>DRBR16A</v>
      </c>
      <c r="G56" s="99" t="str">
        <f>VLOOKUP(E56,'LISTADO ATM'!$A$2:$B$894,2,0)</f>
        <v xml:space="preserve">ATM Oficina Plaza Florida </v>
      </c>
      <c r="H56" s="99" t="str">
        <f>VLOOKUP(E56,VIP!$A$2:$O16413,7,FALSE)</f>
        <v>Si</v>
      </c>
      <c r="I56" s="99" t="str">
        <f>VLOOKUP(E56,VIP!$A$2:$O8378,8,FALSE)</f>
        <v>Si</v>
      </c>
      <c r="J56" s="99" t="str">
        <f>VLOOKUP(E56,VIP!$A$2:$O8328,8,FALSE)</f>
        <v>Si</v>
      </c>
      <c r="K56" s="99" t="str">
        <f>VLOOKUP(E56,VIP!$A$2:$O11902,6,0)</f>
        <v>NO</v>
      </c>
      <c r="L56" s="108" t="s">
        <v>2228</v>
      </c>
      <c r="M56" s="107" t="s">
        <v>2473</v>
      </c>
      <c r="N56" s="106" t="s">
        <v>2481</v>
      </c>
      <c r="O56" s="104" t="s">
        <v>2483</v>
      </c>
      <c r="P56" s="108"/>
      <c r="Q56" s="107" t="s">
        <v>2228</v>
      </c>
    </row>
    <row r="57" spans="1:17" ht="18" x14ac:dyDescent="0.25">
      <c r="A57" s="85" t="str">
        <f>VLOOKUP(E57,'LISTADO ATM'!$A$2:$C$895,3,0)</f>
        <v>DISTRITO NACIONAL</v>
      </c>
      <c r="B57" s="113">
        <v>335769426</v>
      </c>
      <c r="C57" s="105">
        <v>44216.722719907404</v>
      </c>
      <c r="D57" s="104" t="s">
        <v>2189</v>
      </c>
      <c r="E57" s="100">
        <v>961</v>
      </c>
      <c r="F57" s="85" t="str">
        <f>VLOOKUP(E57,VIP!$A$2:$O11482,2,0)</f>
        <v>DRBR03H</v>
      </c>
      <c r="G57" s="99" t="str">
        <f>VLOOKUP(E57,'LISTADO ATM'!$A$2:$B$894,2,0)</f>
        <v xml:space="preserve">ATM Listín Diario </v>
      </c>
      <c r="H57" s="99" t="str">
        <f>VLOOKUP(E57,VIP!$A$2:$O16403,7,FALSE)</f>
        <v>Si</v>
      </c>
      <c r="I57" s="99" t="str">
        <f>VLOOKUP(E57,VIP!$A$2:$O8368,8,FALSE)</f>
        <v>Si</v>
      </c>
      <c r="J57" s="99" t="str">
        <f>VLOOKUP(E57,VIP!$A$2:$O8318,8,FALSE)</f>
        <v>Si</v>
      </c>
      <c r="K57" s="99" t="str">
        <f>VLOOKUP(E57,VIP!$A$2:$O11892,6,0)</f>
        <v>NO</v>
      </c>
      <c r="L57" s="108" t="s">
        <v>2228</v>
      </c>
      <c r="M57" s="107" t="s">
        <v>2473</v>
      </c>
      <c r="N57" s="106" t="s">
        <v>2481</v>
      </c>
      <c r="O57" s="104" t="s">
        <v>2483</v>
      </c>
      <c r="P57" s="108"/>
      <c r="Q57" s="107" t="s">
        <v>2228</v>
      </c>
    </row>
    <row r="58" spans="1:17" ht="18" x14ac:dyDescent="0.25">
      <c r="A58" s="85" t="str">
        <f>VLOOKUP(E58,'LISTADO ATM'!$A$2:$C$895,3,0)</f>
        <v>DISTRITO NACIONAL</v>
      </c>
      <c r="B58" s="113" t="s">
        <v>2547</v>
      </c>
      <c r="C58" s="105">
        <v>44217.829398148147</v>
      </c>
      <c r="D58" s="104" t="s">
        <v>2189</v>
      </c>
      <c r="E58" s="100">
        <v>971</v>
      </c>
      <c r="F58" s="85" t="str">
        <f>VLOOKUP(E58,VIP!$A$2:$O11545,2,0)</f>
        <v>DRBR24U</v>
      </c>
      <c r="G58" s="99" t="str">
        <f>VLOOKUP(E58,'LISTADO ATM'!$A$2:$B$894,2,0)</f>
        <v xml:space="preserve">ATM Club Banreservas I </v>
      </c>
      <c r="H58" s="99" t="str">
        <f>VLOOKUP(E58,VIP!$A$2:$O16466,7,FALSE)</f>
        <v>Si</v>
      </c>
      <c r="I58" s="99" t="str">
        <f>VLOOKUP(E58,VIP!$A$2:$O8431,8,FALSE)</f>
        <v>Si</v>
      </c>
      <c r="J58" s="99" t="str">
        <f>VLOOKUP(E58,VIP!$A$2:$O8381,8,FALSE)</f>
        <v>Si</v>
      </c>
      <c r="K58" s="99" t="str">
        <f>VLOOKUP(E58,VIP!$A$2:$O11955,6,0)</f>
        <v>NO</v>
      </c>
      <c r="L58" s="108" t="s">
        <v>2228</v>
      </c>
      <c r="M58" s="107" t="s">
        <v>2473</v>
      </c>
      <c r="N58" s="106" t="s">
        <v>2481</v>
      </c>
      <c r="O58" s="104" t="s">
        <v>2483</v>
      </c>
      <c r="P58" s="108"/>
      <c r="Q58" s="107" t="s">
        <v>2228</v>
      </c>
    </row>
    <row r="59" spans="1:17" ht="18" x14ac:dyDescent="0.25">
      <c r="A59" s="85" t="str">
        <f>VLOOKUP(E59,'LISTADO ATM'!$A$2:$C$895,3,0)</f>
        <v>DISTRITO NACIONAL</v>
      </c>
      <c r="B59" s="113" t="s">
        <v>2508</v>
      </c>
      <c r="C59" s="105">
        <v>44217.400763888887</v>
      </c>
      <c r="D59" s="104" t="s">
        <v>2189</v>
      </c>
      <c r="E59" s="100">
        <v>983</v>
      </c>
      <c r="F59" s="85" t="str">
        <f>VLOOKUP(E59,VIP!$A$2:$O11494,2,0)</f>
        <v>DRBR983</v>
      </c>
      <c r="G59" s="99" t="str">
        <f>VLOOKUP(E59,'LISTADO ATM'!$A$2:$B$894,2,0)</f>
        <v xml:space="preserve">ATM Bravo República de Colombia </v>
      </c>
      <c r="H59" s="99" t="str">
        <f>VLOOKUP(E59,VIP!$A$2:$O16415,7,FALSE)</f>
        <v>Si</v>
      </c>
      <c r="I59" s="99" t="str">
        <f>VLOOKUP(E59,VIP!$A$2:$O8380,8,FALSE)</f>
        <v>No</v>
      </c>
      <c r="J59" s="99" t="str">
        <f>VLOOKUP(E59,VIP!$A$2:$O8330,8,FALSE)</f>
        <v>No</v>
      </c>
      <c r="K59" s="99" t="str">
        <f>VLOOKUP(E59,VIP!$A$2:$O11904,6,0)</f>
        <v>NO</v>
      </c>
      <c r="L59" s="108" t="s">
        <v>2228</v>
      </c>
      <c r="M59" s="107" t="s">
        <v>2473</v>
      </c>
      <c r="N59" s="106" t="s">
        <v>2481</v>
      </c>
      <c r="O59" s="104" t="s">
        <v>2483</v>
      </c>
      <c r="P59" s="108"/>
      <c r="Q59" s="107" t="s">
        <v>2228</v>
      </c>
    </row>
    <row r="60" spans="1:17" ht="18" x14ac:dyDescent="0.25">
      <c r="A60" s="85" t="str">
        <f>VLOOKUP(E60,'LISTADO ATM'!$A$2:$C$895,3,0)</f>
        <v>ESTE</v>
      </c>
      <c r="B60" s="113" t="s">
        <v>2505</v>
      </c>
      <c r="C60" s="105">
        <v>44216.984780092593</v>
      </c>
      <c r="D60" s="104" t="s">
        <v>2189</v>
      </c>
      <c r="E60" s="100">
        <v>219</v>
      </c>
      <c r="F60" s="85" t="str">
        <f>VLOOKUP(E60,VIP!$A$2:$O11490,2,0)</f>
        <v>DRBR219</v>
      </c>
      <c r="G60" s="99" t="str">
        <f>VLOOKUP(E60,'LISTADO ATM'!$A$2:$B$894,2,0)</f>
        <v xml:space="preserve">ATM Oficina La Altagracia (Higuey) </v>
      </c>
      <c r="H60" s="99" t="str">
        <f>VLOOKUP(E60,VIP!$A$2:$O16411,7,FALSE)</f>
        <v>Si</v>
      </c>
      <c r="I60" s="99" t="str">
        <f>VLOOKUP(E60,VIP!$A$2:$O8376,8,FALSE)</f>
        <v>Si</v>
      </c>
      <c r="J60" s="99" t="str">
        <f>VLOOKUP(E60,VIP!$A$2:$O8326,8,FALSE)</f>
        <v>Si</v>
      </c>
      <c r="K60" s="99" t="str">
        <f>VLOOKUP(E60,VIP!$A$2:$O11900,6,0)</f>
        <v>NO</v>
      </c>
      <c r="L60" s="108" t="s">
        <v>2254</v>
      </c>
      <c r="M60" s="107" t="s">
        <v>2473</v>
      </c>
      <c r="N60" s="106" t="s">
        <v>2481</v>
      </c>
      <c r="O60" s="104" t="s">
        <v>2483</v>
      </c>
      <c r="P60" s="108"/>
      <c r="Q60" s="107" t="s">
        <v>2254</v>
      </c>
    </row>
    <row r="61" spans="1:17" ht="18" x14ac:dyDescent="0.25">
      <c r="A61" s="85" t="str">
        <f>VLOOKUP(E61,'LISTADO ATM'!$A$2:$C$895,3,0)</f>
        <v>NORTE</v>
      </c>
      <c r="B61" s="113">
        <v>335769437</v>
      </c>
      <c r="C61" s="105">
        <v>44216.732916666668</v>
      </c>
      <c r="D61" s="104" t="s">
        <v>2189</v>
      </c>
      <c r="E61" s="100">
        <v>667</v>
      </c>
      <c r="F61" s="85" t="str">
        <f>VLOOKUP(E61,VIP!$A$2:$O11480,2,0)</f>
        <v>DRBR667</v>
      </c>
      <c r="G61" s="99" t="str">
        <f>VLOOKUP(E61,'LISTADO ATM'!$A$2:$B$894,2,0)</f>
        <v>ATM Zona Franca Emimar (Santiago)</v>
      </c>
      <c r="H61" s="99" t="str">
        <f>VLOOKUP(E61,VIP!$A$2:$O16401,7,FALSE)</f>
        <v>N/A</v>
      </c>
      <c r="I61" s="99" t="str">
        <f>VLOOKUP(E61,VIP!$A$2:$O8366,8,FALSE)</f>
        <v>N/A</v>
      </c>
      <c r="J61" s="99" t="str">
        <f>VLOOKUP(E61,VIP!$A$2:$O8316,8,FALSE)</f>
        <v>N/A</v>
      </c>
      <c r="K61" s="99" t="str">
        <f>VLOOKUP(E61,VIP!$A$2:$O11890,6,0)</f>
        <v>N/A</v>
      </c>
      <c r="L61" s="108" t="s">
        <v>2254</v>
      </c>
      <c r="M61" s="107" t="s">
        <v>2473</v>
      </c>
      <c r="N61" s="157" t="s">
        <v>2579</v>
      </c>
      <c r="O61" s="104" t="s">
        <v>2503</v>
      </c>
      <c r="P61" s="108"/>
      <c r="Q61" s="107" t="s">
        <v>2254</v>
      </c>
    </row>
    <row r="62" spans="1:17" ht="18" x14ac:dyDescent="0.25">
      <c r="A62" s="85" t="str">
        <f>VLOOKUP(E62,'LISTADO ATM'!$A$2:$C$895,3,0)</f>
        <v>DISTRITO NACIONAL</v>
      </c>
      <c r="B62" s="113">
        <v>335769487</v>
      </c>
      <c r="C62" s="105">
        <v>44216.895115740743</v>
      </c>
      <c r="D62" s="104" t="s">
        <v>2189</v>
      </c>
      <c r="E62" s="100">
        <v>708</v>
      </c>
      <c r="F62" s="85" t="str">
        <f>VLOOKUP(E62,VIP!$A$2:$O11489,2,0)</f>
        <v>DRBR505</v>
      </c>
      <c r="G62" s="99" t="str">
        <f>VLOOKUP(E62,'LISTADO ATM'!$A$2:$B$894,2,0)</f>
        <v xml:space="preserve">ATM El Vestir De Hoy </v>
      </c>
      <c r="H62" s="99" t="str">
        <f>VLOOKUP(E62,VIP!$A$2:$O16410,7,FALSE)</f>
        <v>Si</v>
      </c>
      <c r="I62" s="99" t="str">
        <f>VLOOKUP(E62,VIP!$A$2:$O8375,8,FALSE)</f>
        <v>Si</v>
      </c>
      <c r="J62" s="99" t="str">
        <f>VLOOKUP(E62,VIP!$A$2:$O8325,8,FALSE)</f>
        <v>Si</v>
      </c>
      <c r="K62" s="99" t="str">
        <f>VLOOKUP(E62,VIP!$A$2:$O11899,6,0)</f>
        <v>NO</v>
      </c>
      <c r="L62" s="108" t="s">
        <v>2254</v>
      </c>
      <c r="M62" s="107" t="s">
        <v>2473</v>
      </c>
      <c r="N62" s="106" t="s">
        <v>2481</v>
      </c>
      <c r="O62" s="104" t="s">
        <v>2483</v>
      </c>
      <c r="P62" s="108"/>
      <c r="Q62" s="107" t="s">
        <v>2254</v>
      </c>
    </row>
    <row r="63" spans="1:17" ht="18" x14ac:dyDescent="0.25">
      <c r="A63" s="85" t="str">
        <f>VLOOKUP(E63,'LISTADO ATM'!$A$2:$C$895,3,0)</f>
        <v>NORTE</v>
      </c>
      <c r="B63" s="113" t="s">
        <v>2546</v>
      </c>
      <c r="C63" s="105">
        <v>44217.83326388889</v>
      </c>
      <c r="D63" s="104" t="s">
        <v>2498</v>
      </c>
      <c r="E63" s="100">
        <v>944</v>
      </c>
      <c r="F63" s="85" t="str">
        <f>VLOOKUP(E63,VIP!$A$2:$O11544,2,0)</f>
        <v>DRBR944</v>
      </c>
      <c r="G63" s="99" t="str">
        <f>VLOOKUP(E63,'LISTADO ATM'!$A$2:$B$894,2,0)</f>
        <v xml:space="preserve">ATM UNP Mao </v>
      </c>
      <c r="H63" s="99" t="str">
        <f>VLOOKUP(E63,VIP!$A$2:$O16465,7,FALSE)</f>
        <v>Si</v>
      </c>
      <c r="I63" s="99" t="str">
        <f>VLOOKUP(E63,VIP!$A$2:$O8430,8,FALSE)</f>
        <v>Si</v>
      </c>
      <c r="J63" s="99" t="str">
        <f>VLOOKUP(E63,VIP!$A$2:$O8380,8,FALSE)</f>
        <v>Si</v>
      </c>
      <c r="K63" s="99" t="str">
        <f>VLOOKUP(E63,VIP!$A$2:$O11954,6,0)</f>
        <v>NO</v>
      </c>
      <c r="L63" s="108" t="s">
        <v>2542</v>
      </c>
      <c r="M63" s="107" t="s">
        <v>2473</v>
      </c>
      <c r="N63" s="106" t="s">
        <v>2481</v>
      </c>
      <c r="O63" s="104" t="s">
        <v>2497</v>
      </c>
      <c r="P63" s="108"/>
      <c r="Q63" s="107" t="s">
        <v>2542</v>
      </c>
    </row>
    <row r="64" spans="1:17" ht="18" x14ac:dyDescent="0.25">
      <c r="A64" s="85" t="str">
        <f>VLOOKUP(E64,'LISTADO ATM'!$A$2:$C$895,3,0)</f>
        <v>DISTRITO NACIONAL</v>
      </c>
      <c r="B64" s="113">
        <v>335769470</v>
      </c>
      <c r="C64" s="105">
        <v>44216.790034722224</v>
      </c>
      <c r="D64" s="104" t="s">
        <v>2477</v>
      </c>
      <c r="E64" s="100">
        <v>318</v>
      </c>
      <c r="F64" s="85" t="str">
        <f>VLOOKUP(E64,VIP!$A$2:$O11497,2,0)</f>
        <v>DRBR318</v>
      </c>
      <c r="G64" s="99" t="str">
        <f>VLOOKUP(E64,'LISTADO ATM'!$A$2:$B$894,2,0)</f>
        <v>ATM Autoservicio Lope de Vega</v>
      </c>
      <c r="H64" s="99" t="str">
        <f>VLOOKUP(E64,VIP!$A$2:$O16418,7,FALSE)</f>
        <v>Si</v>
      </c>
      <c r="I64" s="99" t="str">
        <f>VLOOKUP(E64,VIP!$A$2:$O8383,8,FALSE)</f>
        <v>Si</v>
      </c>
      <c r="J64" s="99" t="str">
        <f>VLOOKUP(E64,VIP!$A$2:$O8333,8,FALSE)</f>
        <v>Si</v>
      </c>
      <c r="K64" s="99" t="str">
        <f>VLOOKUP(E64,VIP!$A$2:$O11907,6,0)</f>
        <v>NO</v>
      </c>
      <c r="L64" s="108" t="s">
        <v>2504</v>
      </c>
      <c r="M64" s="107" t="s">
        <v>2473</v>
      </c>
      <c r="N64" s="106" t="s">
        <v>2481</v>
      </c>
      <c r="O64" s="104" t="s">
        <v>2482</v>
      </c>
      <c r="P64" s="108"/>
      <c r="Q64" s="107" t="s">
        <v>2504</v>
      </c>
    </row>
    <row r="65" spans="1:17" ht="18" x14ac:dyDescent="0.25">
      <c r="A65" s="85" t="str">
        <f>VLOOKUP(E65,'LISTADO ATM'!$A$2:$C$895,3,0)</f>
        <v>NORTE</v>
      </c>
      <c r="B65" s="113">
        <v>335769492</v>
      </c>
      <c r="C65" s="105">
        <v>44216.915196759262</v>
      </c>
      <c r="D65" s="104" t="s">
        <v>2498</v>
      </c>
      <c r="E65" s="100">
        <v>538</v>
      </c>
      <c r="F65" s="85" t="str">
        <f>VLOOKUP(E65,VIP!$A$2:$O11486,2,0)</f>
        <v>DRBR538</v>
      </c>
      <c r="G65" s="99" t="str">
        <f>VLOOKUP(E65,'LISTADO ATM'!$A$2:$B$894,2,0)</f>
        <v>ATM  Autoservicio San Fco. Macorís</v>
      </c>
      <c r="H65" s="99" t="str">
        <f>VLOOKUP(E65,VIP!$A$2:$O16407,7,FALSE)</f>
        <v>Si</v>
      </c>
      <c r="I65" s="99" t="str">
        <f>VLOOKUP(E65,VIP!$A$2:$O8372,8,FALSE)</f>
        <v>Si</v>
      </c>
      <c r="J65" s="99" t="str">
        <f>VLOOKUP(E65,VIP!$A$2:$O8322,8,FALSE)</f>
        <v>Si</v>
      </c>
      <c r="K65" s="99" t="str">
        <f>VLOOKUP(E65,VIP!$A$2:$O11896,6,0)</f>
        <v>NO</v>
      </c>
      <c r="L65" s="108" t="s">
        <v>2504</v>
      </c>
      <c r="M65" s="107" t="s">
        <v>2473</v>
      </c>
      <c r="N65" s="106" t="s">
        <v>2481</v>
      </c>
      <c r="O65" s="104" t="s">
        <v>2497</v>
      </c>
      <c r="P65" s="108"/>
      <c r="Q65" s="107" t="s">
        <v>2504</v>
      </c>
    </row>
    <row r="66" spans="1:17" ht="18" x14ac:dyDescent="0.25">
      <c r="A66" s="85" t="str">
        <f>VLOOKUP(E66,'LISTADO ATM'!$A$2:$C$895,3,0)</f>
        <v>DISTRITO NACIONAL</v>
      </c>
      <c r="B66" s="113">
        <v>335764730</v>
      </c>
      <c r="C66" s="105">
        <v>44211.489016203705</v>
      </c>
      <c r="D66" s="104" t="s">
        <v>2189</v>
      </c>
      <c r="E66" s="100">
        <v>486</v>
      </c>
      <c r="F66" s="85" t="str">
        <f>VLOOKUP(E66,VIP!$A$2:$O11356,2,0)</f>
        <v>DRBR486</v>
      </c>
      <c r="G66" s="99" t="str">
        <f>VLOOKUP(E66,'LISTADO ATM'!$A$2:$B$894,2,0)</f>
        <v xml:space="preserve">ATM Olé La Caleta </v>
      </c>
      <c r="H66" s="99" t="str">
        <f>VLOOKUP(E66,VIP!$A$2:$O16277,7,FALSE)</f>
        <v>Si</v>
      </c>
      <c r="I66" s="99" t="str">
        <f>VLOOKUP(E66,VIP!$A$2:$O8242,8,FALSE)</f>
        <v>Si</v>
      </c>
      <c r="J66" s="99" t="str">
        <f>VLOOKUP(E66,VIP!$A$2:$O8192,8,FALSE)</f>
        <v>Si</v>
      </c>
      <c r="K66" s="99" t="str">
        <f>VLOOKUP(E66,VIP!$A$2:$O11766,6,0)</f>
        <v>NO</v>
      </c>
      <c r="L66" s="108" t="s">
        <v>2496</v>
      </c>
      <c r="M66" s="107" t="s">
        <v>2473</v>
      </c>
      <c r="N66" s="106" t="s">
        <v>2502</v>
      </c>
      <c r="O66" s="104" t="s">
        <v>2483</v>
      </c>
      <c r="P66" s="104"/>
      <c r="Q66" s="107" t="s">
        <v>2496</v>
      </c>
    </row>
    <row r="67" spans="1:17" ht="18" x14ac:dyDescent="0.25">
      <c r="A67" s="85" t="str">
        <f>VLOOKUP(E67,'LISTADO ATM'!$A$2:$C$895,3,0)</f>
        <v>DISTRITO NACIONAL</v>
      </c>
      <c r="B67" s="113" t="s">
        <v>2566</v>
      </c>
      <c r="C67" s="105">
        <v>44217.721875000003</v>
      </c>
      <c r="D67" s="104" t="s">
        <v>2477</v>
      </c>
      <c r="E67" s="100">
        <v>194</v>
      </c>
      <c r="F67" s="85" t="str">
        <f>VLOOKUP(E67,VIP!$A$2:$O11564,2,0)</f>
        <v>DRBR194</v>
      </c>
      <c r="G67" s="99" t="str">
        <f>VLOOKUP(E67,'LISTADO ATM'!$A$2:$B$894,2,0)</f>
        <v xml:space="preserve">ATM UNP Pantoja </v>
      </c>
      <c r="H67" s="99" t="str">
        <f>VLOOKUP(E67,VIP!$A$2:$O16485,7,FALSE)</f>
        <v>Si</v>
      </c>
      <c r="I67" s="99" t="str">
        <f>VLOOKUP(E67,VIP!$A$2:$O8450,8,FALSE)</f>
        <v>No</v>
      </c>
      <c r="J67" s="99" t="str">
        <f>VLOOKUP(E67,VIP!$A$2:$O8400,8,FALSE)</f>
        <v>No</v>
      </c>
      <c r="K67" s="99" t="str">
        <f>VLOOKUP(E67,VIP!$A$2:$O11974,6,0)</f>
        <v>NO</v>
      </c>
      <c r="L67" s="108" t="s">
        <v>2466</v>
      </c>
      <c r="M67" s="107" t="s">
        <v>2473</v>
      </c>
      <c r="N67" s="106" t="s">
        <v>2481</v>
      </c>
      <c r="O67" s="104" t="s">
        <v>2482</v>
      </c>
      <c r="P67" s="108"/>
      <c r="Q67" s="107" t="s">
        <v>2466</v>
      </c>
    </row>
    <row r="68" spans="1:17" ht="18" x14ac:dyDescent="0.25">
      <c r="A68" s="85" t="str">
        <f>VLOOKUP(E68,'LISTADO ATM'!$A$2:$C$895,3,0)</f>
        <v>DISTRITO NACIONAL</v>
      </c>
      <c r="B68" s="113" t="s">
        <v>2526</v>
      </c>
      <c r="C68" s="105">
        <v>44217.609212962961</v>
      </c>
      <c r="D68" s="104" t="s">
        <v>2494</v>
      </c>
      <c r="E68" s="100">
        <v>231</v>
      </c>
      <c r="F68" s="85" t="str">
        <f>VLOOKUP(E68,VIP!$A$2:$O11521,2,0)</f>
        <v>DRBR231</v>
      </c>
      <c r="G68" s="99" t="str">
        <f>VLOOKUP(E68,'LISTADO ATM'!$A$2:$B$894,2,0)</f>
        <v xml:space="preserve">ATM Oficina Zona Oriental </v>
      </c>
      <c r="H68" s="99" t="str">
        <f>VLOOKUP(E68,VIP!$A$2:$O16442,7,FALSE)</f>
        <v>Si</v>
      </c>
      <c r="I68" s="99" t="str">
        <f>VLOOKUP(E68,VIP!$A$2:$O8407,8,FALSE)</f>
        <v>Si</v>
      </c>
      <c r="J68" s="99" t="str">
        <f>VLOOKUP(E68,VIP!$A$2:$O8357,8,FALSE)</f>
        <v>Si</v>
      </c>
      <c r="K68" s="99" t="str">
        <f>VLOOKUP(E68,VIP!$A$2:$O11931,6,0)</f>
        <v>SI</v>
      </c>
      <c r="L68" s="108" t="s">
        <v>2466</v>
      </c>
      <c r="M68" s="107" t="s">
        <v>2473</v>
      </c>
      <c r="N68" s="106" t="s">
        <v>2481</v>
      </c>
      <c r="O68" s="104" t="s">
        <v>2540</v>
      </c>
      <c r="P68" s="108"/>
      <c r="Q68" s="107" t="s">
        <v>2466</v>
      </c>
    </row>
    <row r="69" spans="1:17" ht="18" x14ac:dyDescent="0.25">
      <c r="A69" s="85" t="str">
        <f>VLOOKUP(E69,'LISTADO ATM'!$A$2:$C$895,3,0)</f>
        <v>DISTRITO NACIONAL</v>
      </c>
      <c r="B69" s="113" t="s">
        <v>2565</v>
      </c>
      <c r="C69" s="105">
        <v>44217.723101851851</v>
      </c>
      <c r="D69" s="104" t="s">
        <v>2477</v>
      </c>
      <c r="E69" s="100">
        <v>355</v>
      </c>
      <c r="F69" s="85" t="str">
        <f>VLOOKUP(E69,VIP!$A$2:$O11563,2,0)</f>
        <v>DRBR355</v>
      </c>
      <c r="G69" s="99" t="str">
        <f>VLOOKUP(E69,'LISTADO ATM'!$A$2:$B$894,2,0)</f>
        <v xml:space="preserve">ATM UNP Metro II </v>
      </c>
      <c r="H69" s="99" t="str">
        <f>VLOOKUP(E69,VIP!$A$2:$O16484,7,FALSE)</f>
        <v>Si</v>
      </c>
      <c r="I69" s="99" t="str">
        <f>VLOOKUP(E69,VIP!$A$2:$O8449,8,FALSE)</f>
        <v>Si</v>
      </c>
      <c r="J69" s="99" t="str">
        <f>VLOOKUP(E69,VIP!$A$2:$O8399,8,FALSE)</f>
        <v>Si</v>
      </c>
      <c r="K69" s="99" t="str">
        <f>VLOOKUP(E69,VIP!$A$2:$O11973,6,0)</f>
        <v>SI</v>
      </c>
      <c r="L69" s="108" t="s">
        <v>2466</v>
      </c>
      <c r="M69" s="107" t="s">
        <v>2473</v>
      </c>
      <c r="N69" s="106" t="s">
        <v>2481</v>
      </c>
      <c r="O69" s="104" t="s">
        <v>2482</v>
      </c>
      <c r="P69" s="108"/>
      <c r="Q69" s="107" t="s">
        <v>2466</v>
      </c>
    </row>
    <row r="70" spans="1:17" ht="18" x14ac:dyDescent="0.25">
      <c r="A70" s="85" t="str">
        <f>VLOOKUP(E70,'LISTADO ATM'!$A$2:$C$895,3,0)</f>
        <v>ESTE</v>
      </c>
      <c r="B70" s="113" t="s">
        <v>2573</v>
      </c>
      <c r="C70" s="105">
        <v>44217.685266203705</v>
      </c>
      <c r="D70" s="104" t="s">
        <v>2477</v>
      </c>
      <c r="E70" s="100">
        <v>429</v>
      </c>
      <c r="F70" s="85" t="str">
        <f>VLOOKUP(E70,VIP!$A$2:$O11571,2,0)</f>
        <v>DRBR429</v>
      </c>
      <c r="G70" s="99" t="str">
        <f>VLOOKUP(E70,'LISTADO ATM'!$A$2:$B$894,2,0)</f>
        <v xml:space="preserve">ATM Oficina Jumbo La Romana </v>
      </c>
      <c r="H70" s="99" t="str">
        <f>VLOOKUP(E70,VIP!$A$2:$O16492,7,FALSE)</f>
        <v>Si</v>
      </c>
      <c r="I70" s="99" t="str">
        <f>VLOOKUP(E70,VIP!$A$2:$O8457,8,FALSE)</f>
        <v>Si</v>
      </c>
      <c r="J70" s="99" t="str">
        <f>VLOOKUP(E70,VIP!$A$2:$O8407,8,FALSE)</f>
        <v>Si</v>
      </c>
      <c r="K70" s="99" t="str">
        <f>VLOOKUP(E70,VIP!$A$2:$O11981,6,0)</f>
        <v>NO</v>
      </c>
      <c r="L70" s="108" t="s">
        <v>2466</v>
      </c>
      <c r="M70" s="107" t="s">
        <v>2473</v>
      </c>
      <c r="N70" s="106" t="s">
        <v>2481</v>
      </c>
      <c r="O70" s="104" t="s">
        <v>2482</v>
      </c>
      <c r="P70" s="108"/>
      <c r="Q70" s="107" t="s">
        <v>2466</v>
      </c>
    </row>
    <row r="71" spans="1:17" ht="18" x14ac:dyDescent="0.25">
      <c r="A71" s="85" t="str">
        <f>VLOOKUP(E71,'LISTADO ATM'!$A$2:$C$895,3,0)</f>
        <v>DISTRITO NACIONAL</v>
      </c>
      <c r="B71" s="113" t="s">
        <v>2584</v>
      </c>
      <c r="C71" s="105">
        <v>44218.43340277778</v>
      </c>
      <c r="D71" s="104" t="s">
        <v>2477</v>
      </c>
      <c r="E71" s="100">
        <v>435</v>
      </c>
      <c r="F71" s="85" t="str">
        <f>VLOOKUP(E71,VIP!$A$2:$O11362,2,0)</f>
        <v>DRBR435</v>
      </c>
      <c r="G71" s="99" t="str">
        <f>VLOOKUP(E71,'LISTADO ATM'!$A$2:$B$894,2,0)</f>
        <v xml:space="preserve">ATM Autobanco Torre I </v>
      </c>
      <c r="H71" s="99" t="str">
        <f>VLOOKUP(E71,VIP!$A$2:$O16283,7,FALSE)</f>
        <v>Si</v>
      </c>
      <c r="I71" s="99" t="str">
        <f>VLOOKUP(E71,VIP!$A$2:$O8248,8,FALSE)</f>
        <v>Si</v>
      </c>
      <c r="J71" s="99" t="str">
        <f>VLOOKUP(E71,VIP!$A$2:$O8198,8,FALSE)</f>
        <v>Si</v>
      </c>
      <c r="K71" s="99" t="str">
        <f>VLOOKUP(E71,VIP!$A$2:$O11772,6,0)</f>
        <v>SI</v>
      </c>
      <c r="L71" s="108" t="s">
        <v>2466</v>
      </c>
      <c r="M71" s="107" t="s">
        <v>2473</v>
      </c>
      <c r="N71" s="106" t="s">
        <v>2481</v>
      </c>
      <c r="O71" s="104" t="s">
        <v>2482</v>
      </c>
      <c r="P71" s="104"/>
      <c r="Q71" s="107" t="s">
        <v>2466</v>
      </c>
    </row>
    <row r="72" spans="1:17" ht="18" x14ac:dyDescent="0.25">
      <c r="A72" s="85" t="str">
        <f>VLOOKUP(E72,'LISTADO ATM'!$A$2:$C$895,3,0)</f>
        <v>DISTRITO NACIONAL</v>
      </c>
      <c r="B72" s="113" t="s">
        <v>2558</v>
      </c>
      <c r="C72" s="105">
        <v>44217.747731481482</v>
      </c>
      <c r="D72" s="104" t="s">
        <v>2477</v>
      </c>
      <c r="E72" s="100">
        <v>577</v>
      </c>
      <c r="F72" s="85" t="str">
        <f>VLOOKUP(E72,VIP!$A$2:$O11556,2,0)</f>
        <v>DRBR173</v>
      </c>
      <c r="G72" s="99" t="str">
        <f>VLOOKUP(E72,'LISTADO ATM'!$A$2:$B$894,2,0)</f>
        <v xml:space="preserve">ATM Olé Ave. Duarte </v>
      </c>
      <c r="H72" s="99" t="str">
        <f>VLOOKUP(E72,VIP!$A$2:$O16477,7,FALSE)</f>
        <v>Si</v>
      </c>
      <c r="I72" s="99" t="str">
        <f>VLOOKUP(E72,VIP!$A$2:$O8442,8,FALSE)</f>
        <v>Si</v>
      </c>
      <c r="J72" s="99" t="str">
        <f>VLOOKUP(E72,VIP!$A$2:$O8392,8,FALSE)</f>
        <v>Si</v>
      </c>
      <c r="K72" s="99" t="str">
        <f>VLOOKUP(E72,VIP!$A$2:$O11966,6,0)</f>
        <v>SI</v>
      </c>
      <c r="L72" s="108" t="s">
        <v>2466</v>
      </c>
      <c r="M72" s="107" t="s">
        <v>2473</v>
      </c>
      <c r="N72" s="106" t="s">
        <v>2481</v>
      </c>
      <c r="O72" s="104" t="s">
        <v>2482</v>
      </c>
      <c r="P72" s="108"/>
      <c r="Q72" s="107" t="s">
        <v>2466</v>
      </c>
    </row>
    <row r="73" spans="1:17" ht="18" x14ac:dyDescent="0.25">
      <c r="A73" s="85" t="str">
        <f>VLOOKUP(E73,'LISTADO ATM'!$A$2:$C$895,3,0)</f>
        <v>ESTE</v>
      </c>
      <c r="B73" s="113" t="s">
        <v>2567</v>
      </c>
      <c r="C73" s="105">
        <v>44217.713229166664</v>
      </c>
      <c r="D73" s="104" t="s">
        <v>2477</v>
      </c>
      <c r="E73" s="100">
        <v>673</v>
      </c>
      <c r="F73" s="85" t="str">
        <f>VLOOKUP(E73,VIP!$A$2:$O11565,2,0)</f>
        <v>DRBR673</v>
      </c>
      <c r="G73" s="99" t="str">
        <f>VLOOKUP(E73,'LISTADO ATM'!$A$2:$B$894,2,0)</f>
        <v>ATM Clínica Dr. Cruz Jiminián</v>
      </c>
      <c r="H73" s="99" t="str">
        <f>VLOOKUP(E73,VIP!$A$2:$O16486,7,FALSE)</f>
        <v>Si</v>
      </c>
      <c r="I73" s="99" t="str">
        <f>VLOOKUP(E73,VIP!$A$2:$O8451,8,FALSE)</f>
        <v>Si</v>
      </c>
      <c r="J73" s="99" t="str">
        <f>VLOOKUP(E73,VIP!$A$2:$O8401,8,FALSE)</f>
        <v>Si</v>
      </c>
      <c r="K73" s="99" t="str">
        <f>VLOOKUP(E73,VIP!$A$2:$O11975,6,0)</f>
        <v>NO</v>
      </c>
      <c r="L73" s="108" t="s">
        <v>2466</v>
      </c>
      <c r="M73" s="107" t="s">
        <v>2473</v>
      </c>
      <c r="N73" s="106" t="s">
        <v>2481</v>
      </c>
      <c r="O73" s="104" t="s">
        <v>2482</v>
      </c>
      <c r="P73" s="108"/>
      <c r="Q73" s="107" t="s">
        <v>2466</v>
      </c>
    </row>
    <row r="74" spans="1:17" ht="18" x14ac:dyDescent="0.25">
      <c r="A74" s="85" t="str">
        <f>VLOOKUP(E74,'LISTADO ATM'!$A$2:$C$895,3,0)</f>
        <v>NORTE</v>
      </c>
      <c r="B74" s="113" t="s">
        <v>2589</v>
      </c>
      <c r="C74" s="105">
        <v>44218.413726851853</v>
      </c>
      <c r="D74" s="104" t="s">
        <v>2494</v>
      </c>
      <c r="E74" s="100">
        <v>703</v>
      </c>
      <c r="F74" s="85" t="str">
        <f>VLOOKUP(E74,VIP!$A$2:$O11367,2,0)</f>
        <v>DRBR703</v>
      </c>
      <c r="G74" s="99" t="str">
        <f>VLOOKUP(E74,'LISTADO ATM'!$A$2:$B$894,2,0)</f>
        <v xml:space="preserve">ATM Oficina El Mamey Los Hidalgos </v>
      </c>
      <c r="H74" s="99" t="str">
        <f>VLOOKUP(E74,VIP!$A$2:$O16288,7,FALSE)</f>
        <v>Si</v>
      </c>
      <c r="I74" s="99" t="str">
        <f>VLOOKUP(E74,VIP!$A$2:$O8253,8,FALSE)</f>
        <v>Si</v>
      </c>
      <c r="J74" s="99" t="str">
        <f>VLOOKUP(E74,VIP!$A$2:$O8203,8,FALSE)</f>
        <v>Si</v>
      </c>
      <c r="K74" s="99" t="str">
        <f>VLOOKUP(E74,VIP!$A$2:$O11777,6,0)</f>
        <v>NO</v>
      </c>
      <c r="L74" s="108" t="s">
        <v>2466</v>
      </c>
      <c r="M74" s="107" t="s">
        <v>2473</v>
      </c>
      <c r="N74" s="106" t="s">
        <v>2481</v>
      </c>
      <c r="O74" s="104" t="s">
        <v>2495</v>
      </c>
      <c r="P74" s="104"/>
      <c r="Q74" s="107" t="s">
        <v>2466</v>
      </c>
    </row>
    <row r="75" spans="1:17" ht="18" x14ac:dyDescent="0.25">
      <c r="A75" s="85" t="str">
        <f>VLOOKUP(E75,'LISTADO ATM'!$A$2:$C$895,3,0)</f>
        <v>DISTRITO NACIONAL</v>
      </c>
      <c r="B75" s="113" t="s">
        <v>2520</v>
      </c>
      <c r="C75" s="105">
        <v>44217.503275462965</v>
      </c>
      <c r="D75" s="104" t="s">
        <v>2477</v>
      </c>
      <c r="E75" s="100">
        <v>719</v>
      </c>
      <c r="F75" s="85" t="str">
        <f>VLOOKUP(E75,VIP!$A$2:$O11510,2,0)</f>
        <v>DRBR419</v>
      </c>
      <c r="G75" s="99" t="str">
        <f>VLOOKUP(E75,'LISTADO ATM'!$A$2:$B$894,2,0)</f>
        <v xml:space="preserve">ATM Ayuntamiento Municipal San Luís </v>
      </c>
      <c r="H75" s="99" t="str">
        <f>VLOOKUP(E75,VIP!$A$2:$O16431,7,FALSE)</f>
        <v>Si</v>
      </c>
      <c r="I75" s="99" t="str">
        <f>VLOOKUP(E75,VIP!$A$2:$O8396,8,FALSE)</f>
        <v>Si</v>
      </c>
      <c r="J75" s="99" t="str">
        <f>VLOOKUP(E75,VIP!$A$2:$O8346,8,FALSE)</f>
        <v>Si</v>
      </c>
      <c r="K75" s="99" t="str">
        <f>VLOOKUP(E75,VIP!$A$2:$O11920,6,0)</f>
        <v>NO</v>
      </c>
      <c r="L75" s="108" t="s">
        <v>2466</v>
      </c>
      <c r="M75" s="107" t="s">
        <v>2473</v>
      </c>
      <c r="N75" s="106" t="s">
        <v>2481</v>
      </c>
      <c r="O75" s="104" t="s">
        <v>2482</v>
      </c>
      <c r="P75" s="108"/>
      <c r="Q75" s="107" t="s">
        <v>2466</v>
      </c>
    </row>
    <row r="76" spans="1:17" ht="18" x14ac:dyDescent="0.25">
      <c r="A76" s="85" t="str">
        <f>VLOOKUP(E76,'LISTADO ATM'!$A$2:$C$895,3,0)</f>
        <v>NORTE</v>
      </c>
      <c r="B76" s="113" t="s">
        <v>2555</v>
      </c>
      <c r="C76" s="105">
        <v>44217.766527777778</v>
      </c>
      <c r="D76" s="104" t="s">
        <v>2498</v>
      </c>
      <c r="E76" s="100">
        <v>747</v>
      </c>
      <c r="F76" s="85" t="str">
        <f>VLOOKUP(E76,VIP!$A$2:$O11553,2,0)</f>
        <v>DRBR200</v>
      </c>
      <c r="G76" s="99" t="str">
        <f>VLOOKUP(E76,'LISTADO ATM'!$A$2:$B$894,2,0)</f>
        <v xml:space="preserve">ATM Club BR (Santiago) </v>
      </c>
      <c r="H76" s="99" t="str">
        <f>VLOOKUP(E76,VIP!$A$2:$O16474,7,FALSE)</f>
        <v>Si</v>
      </c>
      <c r="I76" s="99" t="str">
        <f>VLOOKUP(E76,VIP!$A$2:$O8439,8,FALSE)</f>
        <v>Si</v>
      </c>
      <c r="J76" s="99" t="str">
        <f>VLOOKUP(E76,VIP!$A$2:$O8389,8,FALSE)</f>
        <v>Si</v>
      </c>
      <c r="K76" s="99" t="str">
        <f>VLOOKUP(E76,VIP!$A$2:$O11963,6,0)</f>
        <v>SI</v>
      </c>
      <c r="L76" s="108" t="s">
        <v>2466</v>
      </c>
      <c r="M76" s="107" t="s">
        <v>2473</v>
      </c>
      <c r="N76" s="106" t="s">
        <v>2481</v>
      </c>
      <c r="O76" s="104" t="s">
        <v>2497</v>
      </c>
      <c r="P76" s="108"/>
      <c r="Q76" s="107" t="s">
        <v>2466</v>
      </c>
    </row>
    <row r="77" spans="1:17" ht="18" x14ac:dyDescent="0.25">
      <c r="A77" s="85" t="str">
        <f>VLOOKUP(E77,'LISTADO ATM'!$A$2:$C$895,3,0)</f>
        <v>SUR</v>
      </c>
      <c r="B77" s="113" t="s">
        <v>2572</v>
      </c>
      <c r="C77" s="105">
        <v>44217.687604166669</v>
      </c>
      <c r="D77" s="104" t="s">
        <v>2494</v>
      </c>
      <c r="E77" s="100">
        <v>751</v>
      </c>
      <c r="F77" s="85" t="str">
        <f>VLOOKUP(E77,VIP!$A$2:$O11570,2,0)</f>
        <v>DRBR751</v>
      </c>
      <c r="G77" s="99" t="str">
        <f>VLOOKUP(E77,'LISTADO ATM'!$A$2:$B$894,2,0)</f>
        <v>ATM Eco Petroleo Camilo</v>
      </c>
      <c r="H77" s="99" t="str">
        <f>VLOOKUP(E77,VIP!$A$2:$O16491,7,FALSE)</f>
        <v>N/A</v>
      </c>
      <c r="I77" s="99" t="str">
        <f>VLOOKUP(E77,VIP!$A$2:$O8456,8,FALSE)</f>
        <v>N/A</v>
      </c>
      <c r="J77" s="99" t="str">
        <f>VLOOKUP(E77,VIP!$A$2:$O8406,8,FALSE)</f>
        <v>N/A</v>
      </c>
      <c r="K77" s="99" t="str">
        <f>VLOOKUP(E77,VIP!$A$2:$O11980,6,0)</f>
        <v>N/A</v>
      </c>
      <c r="L77" s="108" t="s">
        <v>2466</v>
      </c>
      <c r="M77" s="107" t="s">
        <v>2473</v>
      </c>
      <c r="N77" s="106" t="s">
        <v>2481</v>
      </c>
      <c r="O77" s="104" t="s">
        <v>2495</v>
      </c>
      <c r="P77" s="108"/>
      <c r="Q77" s="107" t="s">
        <v>2466</v>
      </c>
    </row>
    <row r="78" spans="1:17" ht="18" x14ac:dyDescent="0.25">
      <c r="A78" s="85" t="str">
        <f>VLOOKUP(E78,'LISTADO ATM'!$A$2:$C$895,3,0)</f>
        <v>ESTE</v>
      </c>
      <c r="B78" s="113">
        <v>335769386</v>
      </c>
      <c r="C78" s="105">
        <v>44216.704618055555</v>
      </c>
      <c r="D78" s="104" t="s">
        <v>2477</v>
      </c>
      <c r="E78" s="100">
        <v>843</v>
      </c>
      <c r="F78" s="85" t="str">
        <f>VLOOKUP(E78,VIP!$A$2:$O11474,2,0)</f>
        <v>DRBR843</v>
      </c>
      <c r="G78" s="99" t="str">
        <f>VLOOKUP(E78,'LISTADO ATM'!$A$2:$B$894,2,0)</f>
        <v xml:space="preserve">ATM Oficina Romana Centro </v>
      </c>
      <c r="H78" s="99" t="str">
        <f>VLOOKUP(E78,VIP!$A$2:$O16395,7,FALSE)</f>
        <v>Si</v>
      </c>
      <c r="I78" s="99" t="str">
        <f>VLOOKUP(E78,VIP!$A$2:$O8360,8,FALSE)</f>
        <v>Si</v>
      </c>
      <c r="J78" s="99" t="str">
        <f>VLOOKUP(E78,VIP!$A$2:$O8310,8,FALSE)</f>
        <v>Si</v>
      </c>
      <c r="K78" s="99" t="str">
        <f>VLOOKUP(E78,VIP!$A$2:$O11884,6,0)</f>
        <v>NO</v>
      </c>
      <c r="L78" s="108" t="s">
        <v>2466</v>
      </c>
      <c r="M78" s="107" t="s">
        <v>2473</v>
      </c>
      <c r="N78" s="106" t="s">
        <v>2481</v>
      </c>
      <c r="O78" s="104" t="s">
        <v>2482</v>
      </c>
      <c r="P78" s="108"/>
      <c r="Q78" s="107" t="s">
        <v>2466</v>
      </c>
    </row>
    <row r="79" spans="1:17" ht="18" x14ac:dyDescent="0.25">
      <c r="A79" s="85" t="str">
        <f>VLOOKUP(E79,'LISTADO ATM'!$A$2:$C$895,3,0)</f>
        <v>DISTRITO NACIONAL</v>
      </c>
      <c r="B79" s="113" t="s">
        <v>2521</v>
      </c>
      <c r="C79" s="105">
        <v>44217.504166666666</v>
      </c>
      <c r="D79" s="104" t="s">
        <v>2477</v>
      </c>
      <c r="E79" s="100">
        <v>938</v>
      </c>
      <c r="F79" s="85" t="str">
        <f>VLOOKUP(E79,VIP!$A$2:$O11511,2,0)</f>
        <v>DRBR938</v>
      </c>
      <c r="G79" s="99" t="str">
        <f>VLOOKUP(E79,'LISTADO ATM'!$A$2:$B$894,2,0)</f>
        <v xml:space="preserve">ATM Autobanco Oficina Filadelfia Plaza </v>
      </c>
      <c r="H79" s="99" t="str">
        <f>VLOOKUP(E79,VIP!$A$2:$O16432,7,FALSE)</f>
        <v>Si</v>
      </c>
      <c r="I79" s="99" t="str">
        <f>VLOOKUP(E79,VIP!$A$2:$O8397,8,FALSE)</f>
        <v>Si</v>
      </c>
      <c r="J79" s="99" t="str">
        <f>VLOOKUP(E79,VIP!$A$2:$O8347,8,FALSE)</f>
        <v>Si</v>
      </c>
      <c r="K79" s="99" t="str">
        <f>VLOOKUP(E79,VIP!$A$2:$O11921,6,0)</f>
        <v>NO</v>
      </c>
      <c r="L79" s="108" t="s">
        <v>2466</v>
      </c>
      <c r="M79" s="107" t="s">
        <v>2473</v>
      </c>
      <c r="N79" s="106" t="s">
        <v>2481</v>
      </c>
      <c r="O79" s="104" t="s">
        <v>2482</v>
      </c>
      <c r="P79" s="108"/>
      <c r="Q79" s="107" t="s">
        <v>2466</v>
      </c>
    </row>
    <row r="80" spans="1:17" ht="18" x14ac:dyDescent="0.25">
      <c r="A80" s="85" t="str">
        <f>VLOOKUP(E80,'LISTADO ATM'!$A$2:$C$895,3,0)</f>
        <v>NORTE</v>
      </c>
      <c r="B80" s="113" t="s">
        <v>2560</v>
      </c>
      <c r="C80" s="105">
        <v>44217.734525462962</v>
      </c>
      <c r="D80" s="104" t="s">
        <v>2494</v>
      </c>
      <c r="E80" s="100">
        <v>969</v>
      </c>
      <c r="F80" s="85" t="str">
        <f>VLOOKUP(E80,VIP!$A$2:$O11558,2,0)</f>
        <v>DRBR12F</v>
      </c>
      <c r="G80" s="99" t="str">
        <f>VLOOKUP(E80,'LISTADO ATM'!$A$2:$B$894,2,0)</f>
        <v xml:space="preserve">ATM Oficina El Sol I (Santiago) </v>
      </c>
      <c r="H80" s="99" t="str">
        <f>VLOOKUP(E80,VIP!$A$2:$O16479,7,FALSE)</f>
        <v>Si</v>
      </c>
      <c r="I80" s="99" t="str">
        <f>VLOOKUP(E80,VIP!$A$2:$O8444,8,FALSE)</f>
        <v>Si</v>
      </c>
      <c r="J80" s="99" t="str">
        <f>VLOOKUP(E80,VIP!$A$2:$O8394,8,FALSE)</f>
        <v>Si</v>
      </c>
      <c r="K80" s="99" t="str">
        <f>VLOOKUP(E80,VIP!$A$2:$O11968,6,0)</f>
        <v>SI</v>
      </c>
      <c r="L80" s="108" t="s">
        <v>2466</v>
      </c>
      <c r="M80" s="107" t="s">
        <v>2473</v>
      </c>
      <c r="N80" s="106" t="s">
        <v>2481</v>
      </c>
      <c r="O80" s="104" t="s">
        <v>2495</v>
      </c>
      <c r="P80" s="108"/>
      <c r="Q80" s="107" t="s">
        <v>2466</v>
      </c>
    </row>
    <row r="81" spans="1:17" ht="18" x14ac:dyDescent="0.25">
      <c r="A81" s="85" t="str">
        <f>VLOOKUP(E81,'LISTADO ATM'!$A$2:$C$895,3,0)</f>
        <v>DISTRITO NACIONAL</v>
      </c>
      <c r="B81" s="113" t="s">
        <v>2563</v>
      </c>
      <c r="C81" s="105">
        <v>44217.727303240739</v>
      </c>
      <c r="D81" s="104" t="s">
        <v>2477</v>
      </c>
      <c r="E81" s="100">
        <v>976</v>
      </c>
      <c r="F81" s="85" t="str">
        <f>VLOOKUP(E81,VIP!$A$2:$O11561,2,0)</f>
        <v>DRBR24W</v>
      </c>
      <c r="G81" s="99" t="str">
        <f>VLOOKUP(E81,'LISTADO ATM'!$A$2:$B$894,2,0)</f>
        <v xml:space="preserve">ATM Oficina Diamond Plaza I </v>
      </c>
      <c r="H81" s="99" t="str">
        <f>VLOOKUP(E81,VIP!$A$2:$O16482,7,FALSE)</f>
        <v>Si</v>
      </c>
      <c r="I81" s="99" t="str">
        <f>VLOOKUP(E81,VIP!$A$2:$O8447,8,FALSE)</f>
        <v>Si</v>
      </c>
      <c r="J81" s="99" t="str">
        <f>VLOOKUP(E81,VIP!$A$2:$O8397,8,FALSE)</f>
        <v>Si</v>
      </c>
      <c r="K81" s="99" t="str">
        <f>VLOOKUP(E81,VIP!$A$2:$O11971,6,0)</f>
        <v>NO</v>
      </c>
      <c r="L81" s="108" t="s">
        <v>2466</v>
      </c>
      <c r="M81" s="107" t="s">
        <v>2473</v>
      </c>
      <c r="N81" s="106" t="s">
        <v>2481</v>
      </c>
      <c r="O81" s="104" t="s">
        <v>2482</v>
      </c>
      <c r="P81" s="108"/>
      <c r="Q81" s="107" t="s">
        <v>2466</v>
      </c>
    </row>
    <row r="82" spans="1:17" ht="18" x14ac:dyDescent="0.25">
      <c r="A82" s="85" t="str">
        <f>VLOOKUP(E82,'LISTADO ATM'!$A$2:$C$895,3,0)</f>
        <v>SUR</v>
      </c>
      <c r="B82" s="113" t="s">
        <v>2522</v>
      </c>
      <c r="C82" s="105">
        <v>44217.509513888886</v>
      </c>
      <c r="D82" s="104" t="s">
        <v>2189</v>
      </c>
      <c r="E82" s="100">
        <v>45</v>
      </c>
      <c r="F82" s="85" t="str">
        <f>VLOOKUP(E82,VIP!$A$2:$O11512,2,0)</f>
        <v>DRBR045</v>
      </c>
      <c r="G82" s="99" t="str">
        <f>VLOOKUP(E82,'LISTADO ATM'!$A$2:$B$894,2,0)</f>
        <v xml:space="preserve">ATM Oficina Tamayo </v>
      </c>
      <c r="H82" s="99" t="str">
        <f>VLOOKUP(E82,VIP!$A$2:$O16433,7,FALSE)</f>
        <v>Si</v>
      </c>
      <c r="I82" s="99" t="str">
        <f>VLOOKUP(E82,VIP!$A$2:$O8398,8,FALSE)</f>
        <v>Si</v>
      </c>
      <c r="J82" s="99" t="str">
        <f>VLOOKUP(E82,VIP!$A$2:$O8348,8,FALSE)</f>
        <v>Si</v>
      </c>
      <c r="K82" s="99" t="str">
        <f>VLOOKUP(E82,VIP!$A$2:$O11922,6,0)</f>
        <v>SI</v>
      </c>
      <c r="L82" s="108" t="s">
        <v>2435</v>
      </c>
      <c r="M82" s="107" t="s">
        <v>2473</v>
      </c>
      <c r="N82" s="106" t="s">
        <v>2481</v>
      </c>
      <c r="O82" s="104" t="s">
        <v>2483</v>
      </c>
      <c r="P82" s="108"/>
      <c r="Q82" s="107" t="s">
        <v>2435</v>
      </c>
    </row>
    <row r="83" spans="1:17" ht="18" x14ac:dyDescent="0.25">
      <c r="A83" s="85" t="str">
        <f>VLOOKUP(E83,'LISTADO ATM'!$A$2:$C$895,3,0)</f>
        <v>ESTE</v>
      </c>
      <c r="B83" s="113" t="s">
        <v>2576</v>
      </c>
      <c r="C83" s="105">
        <v>44218.201886574076</v>
      </c>
      <c r="D83" s="104" t="s">
        <v>2189</v>
      </c>
      <c r="E83" s="100">
        <v>495</v>
      </c>
      <c r="F83" s="85" t="e">
        <f>VLOOKUP(E83,VIP!$A$2:$O11358,2,0)</f>
        <v>#N/A</v>
      </c>
      <c r="G83" s="99" t="str">
        <f>VLOOKUP(E83,'LISTADO ATM'!$A$2:$B$894,2,0)</f>
        <v>ATM Cemento PANAM</v>
      </c>
      <c r="H83" s="99" t="e">
        <f>VLOOKUP(E83,VIP!$A$2:$O16279,7,FALSE)</f>
        <v>#N/A</v>
      </c>
      <c r="I83" s="99" t="e">
        <f>VLOOKUP(E83,VIP!$A$2:$O8244,8,FALSE)</f>
        <v>#N/A</v>
      </c>
      <c r="J83" s="99" t="e">
        <f>VLOOKUP(E83,VIP!$A$2:$O8194,8,FALSE)</f>
        <v>#N/A</v>
      </c>
      <c r="K83" s="99" t="e">
        <f>VLOOKUP(E83,VIP!$A$2:$O11768,6,0)</f>
        <v>#N/A</v>
      </c>
      <c r="L83" s="108" t="s">
        <v>2435</v>
      </c>
      <c r="M83" s="107" t="s">
        <v>2473</v>
      </c>
      <c r="N83" s="106" t="s">
        <v>2481</v>
      </c>
      <c r="O83" s="104" t="s">
        <v>2483</v>
      </c>
      <c r="P83" s="104"/>
      <c r="Q83" s="107" t="s">
        <v>2435</v>
      </c>
    </row>
    <row r="84" spans="1:17" ht="18" x14ac:dyDescent="0.25">
      <c r="A84" s="85" t="str">
        <f>VLOOKUP(E84,'LISTADO ATM'!$A$2:$C$895,3,0)</f>
        <v>DISTRITO NACIONAL</v>
      </c>
      <c r="B84" s="113" t="s">
        <v>2535</v>
      </c>
      <c r="C84" s="105">
        <v>44217.633159722223</v>
      </c>
      <c r="D84" s="104" t="s">
        <v>2189</v>
      </c>
      <c r="E84" s="100">
        <v>545</v>
      </c>
      <c r="F84" s="85" t="str">
        <f>VLOOKUP(E84,VIP!$A$2:$O11533,2,0)</f>
        <v>DRBR995</v>
      </c>
      <c r="G84" s="99" t="str">
        <f>VLOOKUP(E84,'LISTADO ATM'!$A$2:$B$894,2,0)</f>
        <v xml:space="preserve">ATM Oficina Isabel La Católica II  </v>
      </c>
      <c r="H84" s="99" t="str">
        <f>VLOOKUP(E84,VIP!$A$2:$O16454,7,FALSE)</f>
        <v>Si</v>
      </c>
      <c r="I84" s="99" t="str">
        <f>VLOOKUP(E84,VIP!$A$2:$O8419,8,FALSE)</f>
        <v>Si</v>
      </c>
      <c r="J84" s="99" t="str">
        <f>VLOOKUP(E84,VIP!$A$2:$O8369,8,FALSE)</f>
        <v>Si</v>
      </c>
      <c r="K84" s="99" t="str">
        <f>VLOOKUP(E84,VIP!$A$2:$O11943,6,0)</f>
        <v>NO</v>
      </c>
      <c r="L84" s="108" t="s">
        <v>2435</v>
      </c>
      <c r="M84" s="107" t="s">
        <v>2473</v>
      </c>
      <c r="N84" s="106" t="s">
        <v>2481</v>
      </c>
      <c r="O84" s="104" t="s">
        <v>2483</v>
      </c>
      <c r="P84" s="108"/>
      <c r="Q84" s="107" t="s">
        <v>2435</v>
      </c>
    </row>
    <row r="85" spans="1:17" ht="18" x14ac:dyDescent="0.25">
      <c r="A85" s="85" t="str">
        <f>VLOOKUP(E85,'LISTADO ATM'!$A$2:$C$895,3,0)</f>
        <v>DISTRITO NACIONAL</v>
      </c>
      <c r="B85" s="113" t="s">
        <v>2536</v>
      </c>
      <c r="C85" s="105">
        <v>44217.634120370371</v>
      </c>
      <c r="D85" s="104" t="s">
        <v>2189</v>
      </c>
      <c r="E85" s="100">
        <v>572</v>
      </c>
      <c r="F85" s="85" t="str">
        <f>VLOOKUP(E85,VIP!$A$2:$O11534,2,0)</f>
        <v>DRBR174</v>
      </c>
      <c r="G85" s="99" t="str">
        <f>VLOOKUP(E85,'LISTADO ATM'!$A$2:$B$894,2,0)</f>
        <v xml:space="preserve">ATM Olé Ovando </v>
      </c>
      <c r="H85" s="99" t="str">
        <f>VLOOKUP(E85,VIP!$A$2:$O16455,7,FALSE)</f>
        <v>Si</v>
      </c>
      <c r="I85" s="99" t="str">
        <f>VLOOKUP(E85,VIP!$A$2:$O8420,8,FALSE)</f>
        <v>Si</v>
      </c>
      <c r="J85" s="99" t="str">
        <f>VLOOKUP(E85,VIP!$A$2:$O8370,8,FALSE)</f>
        <v>Si</v>
      </c>
      <c r="K85" s="99" t="str">
        <f>VLOOKUP(E85,VIP!$A$2:$O11944,6,0)</f>
        <v>NO</v>
      </c>
      <c r="L85" s="108" t="s">
        <v>2435</v>
      </c>
      <c r="M85" s="107" t="s">
        <v>2473</v>
      </c>
      <c r="N85" s="106" t="s">
        <v>2481</v>
      </c>
      <c r="O85" s="104" t="s">
        <v>2483</v>
      </c>
      <c r="P85" s="108"/>
      <c r="Q85" s="107" t="s">
        <v>2435</v>
      </c>
    </row>
    <row r="86" spans="1:17" ht="18" x14ac:dyDescent="0.25">
      <c r="A86" s="85" t="str">
        <f>VLOOKUP(E86,'LISTADO ATM'!$A$2:$C$895,3,0)</f>
        <v>DISTRITO NACIONAL</v>
      </c>
      <c r="B86" s="113" t="s">
        <v>2538</v>
      </c>
      <c r="C86" s="105">
        <v>44217.635520833333</v>
      </c>
      <c r="D86" s="104" t="s">
        <v>2189</v>
      </c>
      <c r="E86" s="100">
        <v>738</v>
      </c>
      <c r="F86" s="85" t="str">
        <f>VLOOKUP(E86,VIP!$A$2:$O11536,2,0)</f>
        <v>DRBR24S</v>
      </c>
      <c r="G86" s="99" t="str">
        <f>VLOOKUP(E86,'LISTADO ATM'!$A$2:$B$894,2,0)</f>
        <v xml:space="preserve">ATM Zona Franca Los Alcarrizos </v>
      </c>
      <c r="H86" s="99" t="str">
        <f>VLOOKUP(E86,VIP!$A$2:$O16457,7,FALSE)</f>
        <v>Si</v>
      </c>
      <c r="I86" s="99" t="str">
        <f>VLOOKUP(E86,VIP!$A$2:$O8422,8,FALSE)</f>
        <v>Si</v>
      </c>
      <c r="J86" s="99" t="str">
        <f>VLOOKUP(E86,VIP!$A$2:$O8372,8,FALSE)</f>
        <v>Si</v>
      </c>
      <c r="K86" s="99" t="str">
        <f>VLOOKUP(E86,VIP!$A$2:$O11946,6,0)</f>
        <v>NO</v>
      </c>
      <c r="L86" s="108" t="s">
        <v>2435</v>
      </c>
      <c r="M86" s="107" t="s">
        <v>2473</v>
      </c>
      <c r="N86" s="106" t="s">
        <v>2481</v>
      </c>
      <c r="O86" s="104" t="s">
        <v>2483</v>
      </c>
      <c r="P86" s="108"/>
      <c r="Q86" s="107" t="s">
        <v>2435</v>
      </c>
    </row>
    <row r="87" spans="1:17" ht="18" x14ac:dyDescent="0.25">
      <c r="A87" s="85" t="str">
        <f>VLOOKUP(E87,'LISTADO ATM'!$A$2:$C$895,3,0)</f>
        <v>DISTRITO NACIONAL</v>
      </c>
      <c r="B87" s="113" t="s">
        <v>2537</v>
      </c>
      <c r="C87" s="105">
        <v>44217.63484953704</v>
      </c>
      <c r="D87" s="104" t="s">
        <v>2189</v>
      </c>
      <c r="E87" s="100">
        <v>816</v>
      </c>
      <c r="F87" s="85" t="str">
        <f>VLOOKUP(E87,VIP!$A$2:$O11535,2,0)</f>
        <v>DRBR816</v>
      </c>
      <c r="G87" s="99" t="str">
        <f>VLOOKUP(E87,'LISTADO ATM'!$A$2:$B$894,2,0)</f>
        <v xml:space="preserve">ATM Oficina Pedro Brand </v>
      </c>
      <c r="H87" s="99" t="str">
        <f>VLOOKUP(E87,VIP!$A$2:$O16456,7,FALSE)</f>
        <v>Si</v>
      </c>
      <c r="I87" s="99" t="str">
        <f>VLOOKUP(E87,VIP!$A$2:$O8421,8,FALSE)</f>
        <v>Si</v>
      </c>
      <c r="J87" s="99" t="str">
        <f>VLOOKUP(E87,VIP!$A$2:$O8371,8,FALSE)</f>
        <v>Si</v>
      </c>
      <c r="K87" s="99" t="str">
        <f>VLOOKUP(E87,VIP!$A$2:$O11945,6,0)</f>
        <v>NO</v>
      </c>
      <c r="L87" s="108" t="s">
        <v>2435</v>
      </c>
      <c r="M87" s="107" t="s">
        <v>2473</v>
      </c>
      <c r="N87" s="106" t="s">
        <v>2481</v>
      </c>
      <c r="O87" s="104" t="s">
        <v>2483</v>
      </c>
      <c r="P87" s="108"/>
      <c r="Q87" s="107" t="s">
        <v>2435</v>
      </c>
    </row>
    <row r="88" spans="1:17" ht="18" x14ac:dyDescent="0.25">
      <c r="A88" s="85" t="str">
        <f>VLOOKUP(E88,'LISTADO ATM'!$A$2:$C$895,3,0)</f>
        <v>DISTRITO NACIONAL</v>
      </c>
      <c r="B88" s="113" t="s">
        <v>2588</v>
      </c>
      <c r="C88" s="105">
        <v>44218.41920138889</v>
      </c>
      <c r="D88" s="104" t="s">
        <v>2477</v>
      </c>
      <c r="E88" s="100">
        <v>24</v>
      </c>
      <c r="F88" s="85" t="str">
        <f>VLOOKUP(E88,VIP!$A$2:$O11366,2,0)</f>
        <v>DRBR024</v>
      </c>
      <c r="G88" s="99" t="str">
        <f>VLOOKUP(E88,'LISTADO ATM'!$A$2:$B$894,2,0)</f>
        <v xml:space="preserve">ATM Oficina Eusebio Manzueta </v>
      </c>
      <c r="H88" s="99" t="str">
        <f>VLOOKUP(E88,VIP!$A$2:$O16287,7,FALSE)</f>
        <v>No</v>
      </c>
      <c r="I88" s="99" t="str">
        <f>VLOOKUP(E88,VIP!$A$2:$O8252,8,FALSE)</f>
        <v>No</v>
      </c>
      <c r="J88" s="99" t="str">
        <f>VLOOKUP(E88,VIP!$A$2:$O8202,8,FALSE)</f>
        <v>No</v>
      </c>
      <c r="K88" s="99" t="str">
        <f>VLOOKUP(E88,VIP!$A$2:$O11776,6,0)</f>
        <v>NO</v>
      </c>
      <c r="L88" s="108" t="s">
        <v>2605</v>
      </c>
      <c r="M88" s="107" t="s">
        <v>2473</v>
      </c>
      <c r="N88" s="106" t="s">
        <v>2481</v>
      </c>
      <c r="O88" s="104" t="s">
        <v>2482</v>
      </c>
      <c r="P88" s="104"/>
      <c r="Q88" s="107" t="s">
        <v>2605</v>
      </c>
    </row>
    <row r="89" spans="1:17" ht="18" x14ac:dyDescent="0.25">
      <c r="A89" s="85" t="str">
        <f>VLOOKUP(E89,'LISTADO ATM'!$A$2:$C$895,3,0)</f>
        <v>ESTE</v>
      </c>
      <c r="B89" s="113" t="s">
        <v>2570</v>
      </c>
      <c r="C89" s="105">
        <v>44217.693391203706</v>
      </c>
      <c r="D89" s="104" t="s">
        <v>2477</v>
      </c>
      <c r="E89" s="100">
        <v>114</v>
      </c>
      <c r="F89" s="85" t="str">
        <f>VLOOKUP(E89,VIP!$A$2:$O11568,2,0)</f>
        <v>DRBR114</v>
      </c>
      <c r="G89" s="99" t="str">
        <f>VLOOKUP(E89,'LISTADO ATM'!$A$2:$B$894,2,0)</f>
        <v xml:space="preserve">ATM Oficina Hato Mayor </v>
      </c>
      <c r="H89" s="99" t="str">
        <f>VLOOKUP(E89,VIP!$A$2:$O16489,7,FALSE)</f>
        <v>Si</v>
      </c>
      <c r="I89" s="99" t="str">
        <f>VLOOKUP(E89,VIP!$A$2:$O8454,8,FALSE)</f>
        <v>Si</v>
      </c>
      <c r="J89" s="99" t="str">
        <f>VLOOKUP(E89,VIP!$A$2:$O8404,8,FALSE)</f>
        <v>Si</v>
      </c>
      <c r="K89" s="99" t="str">
        <f>VLOOKUP(E89,VIP!$A$2:$O11978,6,0)</f>
        <v>NO</v>
      </c>
      <c r="L89" s="108" t="s">
        <v>2430</v>
      </c>
      <c r="M89" s="107" t="s">
        <v>2473</v>
      </c>
      <c r="N89" s="106" t="s">
        <v>2481</v>
      </c>
      <c r="O89" s="104" t="s">
        <v>2482</v>
      </c>
      <c r="P89" s="108"/>
      <c r="Q89" s="107" t="s">
        <v>2430</v>
      </c>
    </row>
    <row r="90" spans="1:17" ht="18" x14ac:dyDescent="0.25">
      <c r="A90" s="85" t="str">
        <f>VLOOKUP(E90,'LISTADO ATM'!$A$2:$C$895,3,0)</f>
        <v>ESTE</v>
      </c>
      <c r="B90" s="113" t="s">
        <v>2562</v>
      </c>
      <c r="C90" s="105">
        <v>44217.728750000002</v>
      </c>
      <c r="D90" s="104" t="s">
        <v>2477</v>
      </c>
      <c r="E90" s="100">
        <v>158</v>
      </c>
      <c r="F90" s="85" t="str">
        <f>VLOOKUP(E90,VIP!$A$2:$O11560,2,0)</f>
        <v>DRBR158</v>
      </c>
      <c r="G90" s="99" t="str">
        <f>VLOOKUP(E90,'LISTADO ATM'!$A$2:$B$894,2,0)</f>
        <v xml:space="preserve">ATM Oficina Romana Norte </v>
      </c>
      <c r="H90" s="99" t="str">
        <f>VLOOKUP(E90,VIP!$A$2:$O16481,7,FALSE)</f>
        <v>Si</v>
      </c>
      <c r="I90" s="99" t="str">
        <f>VLOOKUP(E90,VIP!$A$2:$O8446,8,FALSE)</f>
        <v>Si</v>
      </c>
      <c r="J90" s="99" t="str">
        <f>VLOOKUP(E90,VIP!$A$2:$O8396,8,FALSE)</f>
        <v>Si</v>
      </c>
      <c r="K90" s="99" t="str">
        <f>VLOOKUP(E90,VIP!$A$2:$O11970,6,0)</f>
        <v>SI</v>
      </c>
      <c r="L90" s="108" t="s">
        <v>2430</v>
      </c>
      <c r="M90" s="107" t="s">
        <v>2473</v>
      </c>
      <c r="N90" s="106" t="s">
        <v>2481</v>
      </c>
      <c r="O90" s="104" t="s">
        <v>2482</v>
      </c>
      <c r="P90" s="108"/>
      <c r="Q90" s="107" t="s">
        <v>2430</v>
      </c>
    </row>
    <row r="91" spans="1:17" ht="18" x14ac:dyDescent="0.25">
      <c r="A91" s="85" t="str">
        <f>VLOOKUP(E91,'LISTADO ATM'!$A$2:$C$895,3,0)</f>
        <v>DISTRITO NACIONAL</v>
      </c>
      <c r="B91" s="113">
        <v>335769482</v>
      </c>
      <c r="C91" s="105">
        <v>44216.816817129627</v>
      </c>
      <c r="D91" s="104" t="s">
        <v>2477</v>
      </c>
      <c r="E91" s="100">
        <v>325</v>
      </c>
      <c r="F91" s="85" t="str">
        <f>VLOOKUP(E91,VIP!$A$2:$O11491,2,0)</f>
        <v>DRBR325</v>
      </c>
      <c r="G91" s="99" t="str">
        <f>VLOOKUP(E91,'LISTADO ATM'!$A$2:$B$894,2,0)</f>
        <v>ATM Casa Edwin</v>
      </c>
      <c r="H91" s="99" t="str">
        <f>VLOOKUP(E91,VIP!$A$2:$O16412,7,FALSE)</f>
        <v>Si</v>
      </c>
      <c r="I91" s="99" t="str">
        <f>VLOOKUP(E91,VIP!$A$2:$O8377,8,FALSE)</f>
        <v>Si</v>
      </c>
      <c r="J91" s="99" t="str">
        <f>VLOOKUP(E91,VIP!$A$2:$O8327,8,FALSE)</f>
        <v>Si</v>
      </c>
      <c r="K91" s="99" t="str">
        <f>VLOOKUP(E91,VIP!$A$2:$O11901,6,0)</f>
        <v>NO</v>
      </c>
      <c r="L91" s="108" t="s">
        <v>2430</v>
      </c>
      <c r="M91" s="107" t="s">
        <v>2473</v>
      </c>
      <c r="N91" s="106" t="s">
        <v>2481</v>
      </c>
      <c r="O91" s="104" t="s">
        <v>2482</v>
      </c>
      <c r="P91" s="108"/>
      <c r="Q91" s="107" t="s">
        <v>2430</v>
      </c>
    </row>
    <row r="92" spans="1:17" ht="18" x14ac:dyDescent="0.25">
      <c r="A92" s="85" t="str">
        <f>VLOOKUP(E92,'LISTADO ATM'!$A$2:$C$895,3,0)</f>
        <v>DISTRITO NACIONAL</v>
      </c>
      <c r="B92" s="113">
        <v>335769464</v>
      </c>
      <c r="C92" s="105">
        <v>44216.772870370369</v>
      </c>
      <c r="D92" s="104" t="s">
        <v>2477</v>
      </c>
      <c r="E92" s="100">
        <v>377</v>
      </c>
      <c r="F92" s="85" t="str">
        <f>VLOOKUP(E92,VIP!$A$2:$O11476,2,0)</f>
        <v>DRBR377</v>
      </c>
      <c r="G92" s="99" t="str">
        <f>VLOOKUP(E92,'LISTADO ATM'!$A$2:$B$894,2,0)</f>
        <v>ATM Estación del Metro Eduardo Brito</v>
      </c>
      <c r="H92" s="99" t="str">
        <f>VLOOKUP(E92,VIP!$A$2:$O16397,7,FALSE)</f>
        <v>Si</v>
      </c>
      <c r="I92" s="99" t="str">
        <f>VLOOKUP(E92,VIP!$A$2:$O8362,8,FALSE)</f>
        <v>Si</v>
      </c>
      <c r="J92" s="99" t="str">
        <f>VLOOKUP(E92,VIP!$A$2:$O8312,8,FALSE)</f>
        <v>Si</v>
      </c>
      <c r="K92" s="99" t="str">
        <f>VLOOKUP(E92,VIP!$A$2:$O11886,6,0)</f>
        <v>NO</v>
      </c>
      <c r="L92" s="108" t="s">
        <v>2430</v>
      </c>
      <c r="M92" s="107" t="s">
        <v>2473</v>
      </c>
      <c r="N92" s="106" t="s">
        <v>2481</v>
      </c>
      <c r="O92" s="104" t="s">
        <v>2482</v>
      </c>
      <c r="P92" s="108"/>
      <c r="Q92" s="107" t="s">
        <v>2430</v>
      </c>
    </row>
    <row r="93" spans="1:17" ht="18" x14ac:dyDescent="0.25">
      <c r="A93" s="85" t="str">
        <f>VLOOKUP(E93,'LISTADO ATM'!$A$2:$C$895,3,0)</f>
        <v>ESTE</v>
      </c>
      <c r="B93" s="113" t="s">
        <v>2594</v>
      </c>
      <c r="C93" s="105">
        <v>44218.402268518519</v>
      </c>
      <c r="D93" s="104" t="s">
        <v>2494</v>
      </c>
      <c r="E93" s="100">
        <v>427</v>
      </c>
      <c r="F93" s="85" t="str">
        <f>VLOOKUP(E93,VIP!$A$2:$O11372,2,0)</f>
        <v>DRBR427</v>
      </c>
      <c r="G93" s="99" t="str">
        <f>VLOOKUP(E93,'LISTADO ATM'!$A$2:$B$894,2,0)</f>
        <v xml:space="preserve">ATM Almacenes Iberia (Hato Mayor) </v>
      </c>
      <c r="H93" s="99" t="str">
        <f>VLOOKUP(E93,VIP!$A$2:$O16293,7,FALSE)</f>
        <v>Si</v>
      </c>
      <c r="I93" s="99" t="str">
        <f>VLOOKUP(E93,VIP!$A$2:$O8258,8,FALSE)</f>
        <v>Si</v>
      </c>
      <c r="J93" s="99" t="str">
        <f>VLOOKUP(E93,VIP!$A$2:$O8208,8,FALSE)</f>
        <v>Si</v>
      </c>
      <c r="K93" s="99" t="str">
        <f>VLOOKUP(E93,VIP!$A$2:$O11782,6,0)</f>
        <v>NO</v>
      </c>
      <c r="L93" s="108" t="s">
        <v>2430</v>
      </c>
      <c r="M93" s="107" t="s">
        <v>2473</v>
      </c>
      <c r="N93" s="106" t="s">
        <v>2481</v>
      </c>
      <c r="O93" s="104" t="s">
        <v>2495</v>
      </c>
      <c r="P93" s="104"/>
      <c r="Q93" s="107" t="s">
        <v>2430</v>
      </c>
    </row>
    <row r="94" spans="1:17" ht="18" x14ac:dyDescent="0.25">
      <c r="A94" s="85" t="str">
        <f>VLOOKUP(E94,'LISTADO ATM'!$A$2:$C$895,3,0)</f>
        <v>DISTRITO NACIONAL</v>
      </c>
      <c r="B94" s="113" t="s">
        <v>2586</v>
      </c>
      <c r="C94" s="105">
        <v>44218.427754629629</v>
      </c>
      <c r="D94" s="104" t="s">
        <v>2477</v>
      </c>
      <c r="E94" s="100">
        <v>437</v>
      </c>
      <c r="F94" s="85" t="str">
        <f>VLOOKUP(E94,VIP!$A$2:$O11364,2,0)</f>
        <v>DRBR437</v>
      </c>
      <c r="G94" s="99" t="str">
        <f>VLOOKUP(E94,'LISTADO ATM'!$A$2:$B$894,2,0)</f>
        <v xml:space="preserve">ATM Autobanco Torre III </v>
      </c>
      <c r="H94" s="99" t="str">
        <f>VLOOKUP(E94,VIP!$A$2:$O16285,7,FALSE)</f>
        <v>Si</v>
      </c>
      <c r="I94" s="99" t="str">
        <f>VLOOKUP(E94,VIP!$A$2:$O8250,8,FALSE)</f>
        <v>Si</v>
      </c>
      <c r="J94" s="99" t="str">
        <f>VLOOKUP(E94,VIP!$A$2:$O8200,8,FALSE)</f>
        <v>Si</v>
      </c>
      <c r="K94" s="99" t="str">
        <f>VLOOKUP(E94,VIP!$A$2:$O11774,6,0)</f>
        <v>SI</v>
      </c>
      <c r="L94" s="108" t="s">
        <v>2430</v>
      </c>
      <c r="M94" s="107" t="s">
        <v>2473</v>
      </c>
      <c r="N94" s="106" t="s">
        <v>2481</v>
      </c>
      <c r="O94" s="104" t="s">
        <v>2482</v>
      </c>
      <c r="P94" s="104"/>
      <c r="Q94" s="107" t="s">
        <v>2430</v>
      </c>
    </row>
    <row r="95" spans="1:17" ht="18" x14ac:dyDescent="0.25">
      <c r="A95" s="85" t="str">
        <f>VLOOKUP(E95,'LISTADO ATM'!$A$2:$C$895,3,0)</f>
        <v>DISTRITO NACIONAL</v>
      </c>
      <c r="B95" s="113" t="s">
        <v>2564</v>
      </c>
      <c r="C95" s="105">
        <v>44217.723703703705</v>
      </c>
      <c r="D95" s="104" t="s">
        <v>2494</v>
      </c>
      <c r="E95" s="100">
        <v>527</v>
      </c>
      <c r="F95" s="85" t="str">
        <f>VLOOKUP(E95,VIP!$A$2:$O11562,2,0)</f>
        <v>DRBR527</v>
      </c>
      <c r="G95" s="99" t="str">
        <f>VLOOKUP(E95,'LISTADO ATM'!$A$2:$B$894,2,0)</f>
        <v>ATM Oficina Zona Oriental II</v>
      </c>
      <c r="H95" s="99" t="str">
        <f>VLOOKUP(E95,VIP!$A$2:$O16483,7,FALSE)</f>
        <v>Si</v>
      </c>
      <c r="I95" s="99" t="str">
        <f>VLOOKUP(E95,VIP!$A$2:$O8448,8,FALSE)</f>
        <v>Si</v>
      </c>
      <c r="J95" s="99" t="str">
        <f>VLOOKUP(E95,VIP!$A$2:$O8398,8,FALSE)</f>
        <v>Si</v>
      </c>
      <c r="K95" s="99" t="str">
        <f>VLOOKUP(E95,VIP!$A$2:$O11972,6,0)</f>
        <v>SI</v>
      </c>
      <c r="L95" s="108" t="s">
        <v>2430</v>
      </c>
      <c r="M95" s="107" t="s">
        <v>2473</v>
      </c>
      <c r="N95" s="106" t="s">
        <v>2481</v>
      </c>
      <c r="O95" s="104" t="s">
        <v>2495</v>
      </c>
      <c r="P95" s="108"/>
      <c r="Q95" s="107" t="s">
        <v>2430</v>
      </c>
    </row>
    <row r="96" spans="1:17" s="87" customFormat="1" ht="18" x14ac:dyDescent="0.25">
      <c r="A96" s="85" t="str">
        <f>VLOOKUP(E96,'LISTADO ATM'!$A$2:$C$895,3,0)</f>
        <v>DISTRITO NACIONAL</v>
      </c>
      <c r="B96" s="113" t="s">
        <v>2583</v>
      </c>
      <c r="C96" s="105">
        <v>44218.461365740739</v>
      </c>
      <c r="D96" s="104" t="s">
        <v>2477</v>
      </c>
      <c r="E96" s="100">
        <v>539</v>
      </c>
      <c r="F96" s="85" t="str">
        <f>VLOOKUP(E96,VIP!$A$2:$O11361,2,0)</f>
        <v>DRBR539</v>
      </c>
      <c r="G96" s="99" t="str">
        <f>VLOOKUP(E96,'LISTADO ATM'!$A$2:$B$894,2,0)</f>
        <v>ATM S/M La Cadena Los Proceres</v>
      </c>
      <c r="H96" s="99" t="str">
        <f>VLOOKUP(E96,VIP!$A$2:$O16282,7,FALSE)</f>
        <v>Si</v>
      </c>
      <c r="I96" s="99" t="str">
        <f>VLOOKUP(E96,VIP!$A$2:$O8247,8,FALSE)</f>
        <v>Si</v>
      </c>
      <c r="J96" s="99" t="str">
        <f>VLOOKUP(E96,VIP!$A$2:$O8197,8,FALSE)</f>
        <v>Si</v>
      </c>
      <c r="K96" s="99" t="str">
        <f>VLOOKUP(E96,VIP!$A$2:$O11771,6,0)</f>
        <v>NO</v>
      </c>
      <c r="L96" s="108" t="s">
        <v>2430</v>
      </c>
      <c r="M96" s="107" t="s">
        <v>2473</v>
      </c>
      <c r="N96" s="106" t="s">
        <v>2481</v>
      </c>
      <c r="O96" s="104" t="s">
        <v>2482</v>
      </c>
      <c r="P96" s="104"/>
      <c r="Q96" s="107" t="s">
        <v>2430</v>
      </c>
    </row>
    <row r="97" spans="1:17" s="87" customFormat="1" ht="18" x14ac:dyDescent="0.25">
      <c r="A97" s="85" t="str">
        <f>VLOOKUP(E97,'LISTADO ATM'!$A$2:$C$895,3,0)</f>
        <v>DISTRITO NACIONAL</v>
      </c>
      <c r="B97" s="113" t="s">
        <v>2587</v>
      </c>
      <c r="C97" s="105">
        <v>44218.423784722225</v>
      </c>
      <c r="D97" s="104" t="s">
        <v>2477</v>
      </c>
      <c r="E97" s="100">
        <v>549</v>
      </c>
      <c r="F97" s="85" t="str">
        <f>VLOOKUP(E97,VIP!$A$2:$O11365,2,0)</f>
        <v>DRBR026</v>
      </c>
      <c r="G97" s="99" t="str">
        <f>VLOOKUP(E97,'LISTADO ATM'!$A$2:$B$894,2,0)</f>
        <v xml:space="preserve">ATM Ministerio de Turismo (Oficinas Gubernamentales) </v>
      </c>
      <c r="H97" s="99" t="str">
        <f>VLOOKUP(E97,VIP!$A$2:$O16286,7,FALSE)</f>
        <v>Si</v>
      </c>
      <c r="I97" s="99" t="str">
        <f>VLOOKUP(E97,VIP!$A$2:$O8251,8,FALSE)</f>
        <v>Si</v>
      </c>
      <c r="J97" s="99" t="str">
        <f>VLOOKUP(E97,VIP!$A$2:$O8201,8,FALSE)</f>
        <v>Si</v>
      </c>
      <c r="K97" s="99" t="str">
        <f>VLOOKUP(E97,VIP!$A$2:$O11775,6,0)</f>
        <v>NO</v>
      </c>
      <c r="L97" s="108" t="s">
        <v>2430</v>
      </c>
      <c r="M97" s="107" t="s">
        <v>2473</v>
      </c>
      <c r="N97" s="106" t="s">
        <v>2481</v>
      </c>
      <c r="O97" s="104" t="s">
        <v>2482</v>
      </c>
      <c r="P97" s="104"/>
      <c r="Q97" s="107" t="s">
        <v>2430</v>
      </c>
    </row>
    <row r="98" spans="1:17" s="87" customFormat="1" ht="18" x14ac:dyDescent="0.25">
      <c r="A98" s="85" t="str">
        <f>VLOOKUP(E98,'LISTADO ATM'!$A$2:$C$895,3,0)</f>
        <v>DISTRITO NACIONAL</v>
      </c>
      <c r="B98" s="113" t="s">
        <v>2582</v>
      </c>
      <c r="C98" s="105">
        <v>44218.461400462962</v>
      </c>
      <c r="D98" s="104" t="s">
        <v>2477</v>
      </c>
      <c r="E98" s="100">
        <v>578</v>
      </c>
      <c r="F98" s="85" t="str">
        <f>VLOOKUP(E98,VIP!$A$2:$O11360,2,0)</f>
        <v>DRBR324</v>
      </c>
      <c r="G98" s="99" t="str">
        <f>VLOOKUP(E98,'LISTADO ATM'!$A$2:$B$894,2,0)</f>
        <v xml:space="preserve">ATM Procuraduría General de la República </v>
      </c>
      <c r="H98" s="99" t="str">
        <f>VLOOKUP(E98,VIP!$A$2:$O16281,7,FALSE)</f>
        <v>Si</v>
      </c>
      <c r="I98" s="99" t="str">
        <f>VLOOKUP(E98,VIP!$A$2:$O8246,8,FALSE)</f>
        <v>No</v>
      </c>
      <c r="J98" s="99" t="str">
        <f>VLOOKUP(E98,VIP!$A$2:$O8196,8,FALSE)</f>
        <v>No</v>
      </c>
      <c r="K98" s="99" t="str">
        <f>VLOOKUP(E98,VIP!$A$2:$O11770,6,0)</f>
        <v>NO</v>
      </c>
      <c r="L98" s="108" t="s">
        <v>2430</v>
      </c>
      <c r="M98" s="107" t="s">
        <v>2473</v>
      </c>
      <c r="N98" s="106" t="s">
        <v>2481</v>
      </c>
      <c r="O98" s="104" t="s">
        <v>2482</v>
      </c>
      <c r="P98" s="104"/>
      <c r="Q98" s="107" t="s">
        <v>2430</v>
      </c>
    </row>
    <row r="99" spans="1:17" ht="18" x14ac:dyDescent="0.25">
      <c r="A99" s="85" t="str">
        <f>VLOOKUP(E99,'LISTADO ATM'!$A$2:$C$895,3,0)</f>
        <v>ESTE</v>
      </c>
      <c r="B99" s="113" t="s">
        <v>2585</v>
      </c>
      <c r="C99" s="105">
        <v>44218.430555555555</v>
      </c>
      <c r="D99" s="104" t="s">
        <v>2494</v>
      </c>
      <c r="E99" s="100">
        <v>612</v>
      </c>
      <c r="F99" s="85" t="str">
        <f>VLOOKUP(E99,VIP!$A$2:$O11363,2,0)</f>
        <v>DRBR220</v>
      </c>
      <c r="G99" s="99" t="str">
        <f>VLOOKUP(E99,'LISTADO ATM'!$A$2:$B$894,2,0)</f>
        <v xml:space="preserve">ATM Plaza Orense (La Romana) </v>
      </c>
      <c r="H99" s="99" t="str">
        <f>VLOOKUP(E99,VIP!$A$2:$O16284,7,FALSE)</f>
        <v>Si</v>
      </c>
      <c r="I99" s="99" t="str">
        <f>VLOOKUP(E99,VIP!$A$2:$O8249,8,FALSE)</f>
        <v>Si</v>
      </c>
      <c r="J99" s="99" t="str">
        <f>VLOOKUP(E99,VIP!$A$2:$O8199,8,FALSE)</f>
        <v>Si</v>
      </c>
      <c r="K99" s="99" t="str">
        <f>VLOOKUP(E99,VIP!$A$2:$O11773,6,0)</f>
        <v>NO</v>
      </c>
      <c r="L99" s="108" t="s">
        <v>2430</v>
      </c>
      <c r="M99" s="107" t="s">
        <v>2473</v>
      </c>
      <c r="N99" s="106" t="s">
        <v>2481</v>
      </c>
      <c r="O99" s="104" t="s">
        <v>2495</v>
      </c>
      <c r="P99" s="104"/>
      <c r="Q99" s="107" t="s">
        <v>2430</v>
      </c>
    </row>
    <row r="100" spans="1:17" ht="18" x14ac:dyDescent="0.25">
      <c r="A100" s="85" t="str">
        <f>VLOOKUP(E100,'LISTADO ATM'!$A$2:$C$895,3,0)</f>
        <v>ESTE</v>
      </c>
      <c r="B100" s="113" t="s">
        <v>2518</v>
      </c>
      <c r="C100" s="105">
        <v>44217.499490740738</v>
      </c>
      <c r="D100" s="104" t="s">
        <v>2477</v>
      </c>
      <c r="E100" s="100">
        <v>613</v>
      </c>
      <c r="F100" s="85" t="str">
        <f>VLOOKUP(E100,VIP!$A$2:$O11508,2,0)</f>
        <v>DRBR145</v>
      </c>
      <c r="G100" s="99" t="str">
        <f>VLOOKUP(E100,'LISTADO ATM'!$A$2:$B$894,2,0)</f>
        <v xml:space="preserve">ATM Almacenes Zaglul (La Altagracia) </v>
      </c>
      <c r="H100" s="99" t="str">
        <f>VLOOKUP(E100,VIP!$A$2:$O16429,7,FALSE)</f>
        <v>Si</v>
      </c>
      <c r="I100" s="99" t="str">
        <f>VLOOKUP(E100,VIP!$A$2:$O8394,8,FALSE)</f>
        <v>Si</v>
      </c>
      <c r="J100" s="99" t="str">
        <f>VLOOKUP(E100,VIP!$A$2:$O8344,8,FALSE)</f>
        <v>Si</v>
      </c>
      <c r="K100" s="99" t="str">
        <f>VLOOKUP(E100,VIP!$A$2:$O11918,6,0)</f>
        <v>NO</v>
      </c>
      <c r="L100" s="108" t="s">
        <v>2430</v>
      </c>
      <c r="M100" s="107" t="s">
        <v>2473</v>
      </c>
      <c r="N100" s="106" t="s">
        <v>2481</v>
      </c>
      <c r="O100" s="104" t="s">
        <v>2482</v>
      </c>
      <c r="P100" s="108"/>
      <c r="Q100" s="107" t="s">
        <v>2430</v>
      </c>
    </row>
    <row r="101" spans="1:17" ht="18" x14ac:dyDescent="0.25">
      <c r="A101" s="85" t="str">
        <f>VLOOKUP(E101,'LISTADO ATM'!$A$2:$C$895,3,0)</f>
        <v>SUR</v>
      </c>
      <c r="B101" s="113" t="s">
        <v>2557</v>
      </c>
      <c r="C101" s="105">
        <v>44217.74962962963</v>
      </c>
      <c r="D101" s="104" t="s">
        <v>2477</v>
      </c>
      <c r="E101" s="100">
        <v>615</v>
      </c>
      <c r="F101" s="85" t="str">
        <f>VLOOKUP(E101,VIP!$A$2:$O11555,2,0)</f>
        <v>DRBR418</v>
      </c>
      <c r="G101" s="99" t="str">
        <f>VLOOKUP(E101,'LISTADO ATM'!$A$2:$B$894,2,0)</f>
        <v xml:space="preserve">ATM Estación Sunix Cabral (Barahona) </v>
      </c>
      <c r="H101" s="99" t="str">
        <f>VLOOKUP(E101,VIP!$A$2:$O16476,7,FALSE)</f>
        <v>Si</v>
      </c>
      <c r="I101" s="99" t="str">
        <f>VLOOKUP(E101,VIP!$A$2:$O8441,8,FALSE)</f>
        <v>Si</v>
      </c>
      <c r="J101" s="99" t="str">
        <f>VLOOKUP(E101,VIP!$A$2:$O8391,8,FALSE)</f>
        <v>Si</v>
      </c>
      <c r="K101" s="99" t="str">
        <f>VLOOKUP(E101,VIP!$A$2:$O11965,6,0)</f>
        <v>NO</v>
      </c>
      <c r="L101" s="108" t="s">
        <v>2430</v>
      </c>
      <c r="M101" s="107" t="s">
        <v>2473</v>
      </c>
      <c r="N101" s="106" t="s">
        <v>2481</v>
      </c>
      <c r="O101" s="104" t="s">
        <v>2482</v>
      </c>
      <c r="P101" s="108"/>
      <c r="Q101" s="107" t="s">
        <v>2430</v>
      </c>
    </row>
    <row r="102" spans="1:17" ht="18" x14ac:dyDescent="0.25">
      <c r="A102" s="85" t="str">
        <f>VLOOKUP(E102,'LISTADO ATM'!$A$2:$C$895,3,0)</f>
        <v>ESTE</v>
      </c>
      <c r="B102" s="113" t="s">
        <v>2590</v>
      </c>
      <c r="C102" s="105">
        <v>44218.407800925925</v>
      </c>
      <c r="D102" s="104" t="s">
        <v>2494</v>
      </c>
      <c r="E102" s="100">
        <v>630</v>
      </c>
      <c r="F102" s="85" t="str">
        <f>VLOOKUP(E102,VIP!$A$2:$O11368,2,0)</f>
        <v>DRBR112</v>
      </c>
      <c r="G102" s="99" t="str">
        <f>VLOOKUP(E102,'LISTADO ATM'!$A$2:$B$894,2,0)</f>
        <v xml:space="preserve">ATM Oficina Plaza Zaglul (SPM) </v>
      </c>
      <c r="H102" s="99" t="str">
        <f>VLOOKUP(E102,VIP!$A$2:$O16289,7,FALSE)</f>
        <v>Si</v>
      </c>
      <c r="I102" s="99" t="str">
        <f>VLOOKUP(E102,VIP!$A$2:$O8254,8,FALSE)</f>
        <v>Si</v>
      </c>
      <c r="J102" s="99" t="str">
        <f>VLOOKUP(E102,VIP!$A$2:$O8204,8,FALSE)</f>
        <v>Si</v>
      </c>
      <c r="K102" s="99" t="str">
        <f>VLOOKUP(E102,VIP!$A$2:$O11778,6,0)</f>
        <v>NO</v>
      </c>
      <c r="L102" s="108" t="s">
        <v>2430</v>
      </c>
      <c r="M102" s="107" t="s">
        <v>2473</v>
      </c>
      <c r="N102" s="106" t="s">
        <v>2481</v>
      </c>
      <c r="O102" s="104" t="s">
        <v>2495</v>
      </c>
      <c r="P102" s="104"/>
      <c r="Q102" s="107" t="s">
        <v>2430</v>
      </c>
    </row>
    <row r="103" spans="1:17" ht="18" x14ac:dyDescent="0.25">
      <c r="A103" s="85" t="str">
        <f>VLOOKUP(E103,'LISTADO ATM'!$A$2:$C$895,3,0)</f>
        <v>ESTE</v>
      </c>
      <c r="B103" s="113" t="s">
        <v>2519</v>
      </c>
      <c r="C103" s="105">
        <v>44217.50104166667</v>
      </c>
      <c r="D103" s="104" t="s">
        <v>2477</v>
      </c>
      <c r="E103" s="100">
        <v>631</v>
      </c>
      <c r="F103" s="85" t="str">
        <f>VLOOKUP(E103,VIP!$A$2:$O11509,2,0)</f>
        <v>DRBR417</v>
      </c>
      <c r="G103" s="99" t="str">
        <f>VLOOKUP(E103,'LISTADO ATM'!$A$2:$B$894,2,0)</f>
        <v xml:space="preserve">ATM ASOCODEQUI (San Pedro) </v>
      </c>
      <c r="H103" s="99" t="str">
        <f>VLOOKUP(E103,VIP!$A$2:$O16430,7,FALSE)</f>
        <v>Si</v>
      </c>
      <c r="I103" s="99" t="str">
        <f>VLOOKUP(E103,VIP!$A$2:$O8395,8,FALSE)</f>
        <v>Si</v>
      </c>
      <c r="J103" s="99" t="str">
        <f>VLOOKUP(E103,VIP!$A$2:$O8345,8,FALSE)</f>
        <v>Si</v>
      </c>
      <c r="K103" s="99" t="str">
        <f>VLOOKUP(E103,VIP!$A$2:$O11919,6,0)</f>
        <v>NO</v>
      </c>
      <c r="L103" s="108" t="s">
        <v>2430</v>
      </c>
      <c r="M103" s="107" t="s">
        <v>2473</v>
      </c>
      <c r="N103" s="106" t="s">
        <v>2481</v>
      </c>
      <c r="O103" s="104" t="s">
        <v>2482</v>
      </c>
      <c r="P103" s="108"/>
      <c r="Q103" s="107" t="s">
        <v>2430</v>
      </c>
    </row>
    <row r="104" spans="1:17" ht="18" x14ac:dyDescent="0.25">
      <c r="A104" s="85" t="str">
        <f>VLOOKUP(E104,'LISTADO ATM'!$A$2:$C$895,3,0)</f>
        <v>ESTE</v>
      </c>
      <c r="B104" s="113" t="s">
        <v>2561</v>
      </c>
      <c r="C104" s="105">
        <v>44217.731076388889</v>
      </c>
      <c r="D104" s="104" t="s">
        <v>2477</v>
      </c>
      <c r="E104" s="100">
        <v>660</v>
      </c>
      <c r="F104" s="85" t="str">
        <f>VLOOKUP(E104,VIP!$A$2:$O11559,2,0)</f>
        <v>DRBR660</v>
      </c>
      <c r="G104" s="99" t="str">
        <f>VLOOKUP(E104,'LISTADO ATM'!$A$2:$B$894,2,0)</f>
        <v>ATM Oficina Romana Norte II</v>
      </c>
      <c r="H104" s="99" t="str">
        <f>VLOOKUP(E104,VIP!$A$2:$O16480,7,FALSE)</f>
        <v>N/A</v>
      </c>
      <c r="I104" s="99" t="str">
        <f>VLOOKUP(E104,VIP!$A$2:$O8445,8,FALSE)</f>
        <v>N/A</v>
      </c>
      <c r="J104" s="99" t="str">
        <f>VLOOKUP(E104,VIP!$A$2:$O8395,8,FALSE)</f>
        <v>N/A</v>
      </c>
      <c r="K104" s="99" t="str">
        <f>VLOOKUP(E104,VIP!$A$2:$O11969,6,0)</f>
        <v>N/A</v>
      </c>
      <c r="L104" s="108" t="s">
        <v>2430</v>
      </c>
      <c r="M104" s="107" t="s">
        <v>2473</v>
      </c>
      <c r="N104" s="106" t="s">
        <v>2481</v>
      </c>
      <c r="O104" s="104" t="s">
        <v>2482</v>
      </c>
      <c r="P104" s="108"/>
      <c r="Q104" s="107" t="s">
        <v>2430</v>
      </c>
    </row>
    <row r="105" spans="1:17" ht="18" x14ac:dyDescent="0.25">
      <c r="A105" s="85" t="str">
        <f>VLOOKUP(E105,'LISTADO ATM'!$A$2:$C$895,3,0)</f>
        <v>DISTRITO NACIONAL</v>
      </c>
      <c r="B105" s="113" t="s">
        <v>2539</v>
      </c>
      <c r="C105" s="105">
        <v>44217.640960648147</v>
      </c>
      <c r="D105" s="104" t="s">
        <v>2498</v>
      </c>
      <c r="E105" s="100">
        <v>710</v>
      </c>
      <c r="F105" s="85" t="str">
        <f>VLOOKUP(E105,VIP!$A$2:$O11540,2,0)</f>
        <v>DRBR506</v>
      </c>
      <c r="G105" s="99" t="str">
        <f>VLOOKUP(E105,'LISTADO ATM'!$A$2:$B$894,2,0)</f>
        <v xml:space="preserve">ATM S/M Soberano </v>
      </c>
      <c r="H105" s="99" t="str">
        <f>VLOOKUP(E105,VIP!$A$2:$O16461,7,FALSE)</f>
        <v>Si</v>
      </c>
      <c r="I105" s="99" t="str">
        <f>VLOOKUP(E105,VIP!$A$2:$O8426,8,FALSE)</f>
        <v>Si</v>
      </c>
      <c r="J105" s="99" t="str">
        <f>VLOOKUP(E105,VIP!$A$2:$O8376,8,FALSE)</f>
        <v>Si</v>
      </c>
      <c r="K105" s="99" t="str">
        <f>VLOOKUP(E105,VIP!$A$2:$O11950,6,0)</f>
        <v>NO</v>
      </c>
      <c r="L105" s="108" t="s">
        <v>2430</v>
      </c>
      <c r="M105" s="107" t="s">
        <v>2473</v>
      </c>
      <c r="N105" s="106" t="s">
        <v>2481</v>
      </c>
      <c r="O105" s="104" t="s">
        <v>2497</v>
      </c>
      <c r="P105" s="108"/>
      <c r="Q105" s="107" t="s">
        <v>2430</v>
      </c>
    </row>
    <row r="106" spans="1:17" ht="18" x14ac:dyDescent="0.25">
      <c r="A106" s="85" t="str">
        <f>VLOOKUP(E106,'LISTADO ATM'!$A$2:$C$895,3,0)</f>
        <v>DISTRITO NACIONAL</v>
      </c>
      <c r="B106" s="113" t="s">
        <v>2597</v>
      </c>
      <c r="C106" s="105">
        <v>44218.392083333332</v>
      </c>
      <c r="D106" s="104" t="s">
        <v>2498</v>
      </c>
      <c r="E106" s="100">
        <v>725</v>
      </c>
      <c r="F106" s="85" t="str">
        <f>VLOOKUP(E106,VIP!$A$2:$O11375,2,0)</f>
        <v>DRBR998</v>
      </c>
      <c r="G106" s="99" t="str">
        <f>VLOOKUP(E106,'LISTADO ATM'!$A$2:$B$894,2,0)</f>
        <v xml:space="preserve">ATM El Huacal II  </v>
      </c>
      <c r="H106" s="99" t="str">
        <f>VLOOKUP(E106,VIP!$A$2:$O16296,7,FALSE)</f>
        <v>Si</v>
      </c>
      <c r="I106" s="99" t="str">
        <f>VLOOKUP(E106,VIP!$A$2:$O8261,8,FALSE)</f>
        <v>Si</v>
      </c>
      <c r="J106" s="99" t="str">
        <f>VLOOKUP(E106,VIP!$A$2:$O8211,8,FALSE)</f>
        <v>Si</v>
      </c>
      <c r="K106" s="99" t="str">
        <f>VLOOKUP(E106,VIP!$A$2:$O11785,6,0)</f>
        <v>NO</v>
      </c>
      <c r="L106" s="108" t="s">
        <v>2430</v>
      </c>
      <c r="M106" s="107" t="s">
        <v>2473</v>
      </c>
      <c r="N106" s="106" t="s">
        <v>2481</v>
      </c>
      <c r="O106" s="104" t="s">
        <v>2497</v>
      </c>
      <c r="P106" s="104"/>
      <c r="Q106" s="107" t="s">
        <v>2430</v>
      </c>
    </row>
    <row r="107" spans="1:17" ht="18" x14ac:dyDescent="0.25">
      <c r="A107" s="85" t="str">
        <f>VLOOKUP(E107,'LISTADO ATM'!$A$2:$C$895,3,0)</f>
        <v>NORTE</v>
      </c>
      <c r="B107" s="113" t="s">
        <v>2581</v>
      </c>
      <c r="C107" s="105">
        <v>44218.461585648147</v>
      </c>
      <c r="D107" s="104" t="s">
        <v>2498</v>
      </c>
      <c r="E107" s="100">
        <v>728</v>
      </c>
      <c r="F107" s="85" t="str">
        <f>VLOOKUP(E107,VIP!$A$2:$O11358,2,0)</f>
        <v>DRBR051</v>
      </c>
      <c r="G107" s="99" t="str">
        <f>VLOOKUP(E107,'LISTADO ATM'!$A$2:$B$894,2,0)</f>
        <v xml:space="preserve">ATM UNP La Vega Oficina Regional Norcentral </v>
      </c>
      <c r="H107" s="99" t="str">
        <f>VLOOKUP(E107,VIP!$A$2:$O16279,7,FALSE)</f>
        <v>Si</v>
      </c>
      <c r="I107" s="99" t="str">
        <f>VLOOKUP(E107,VIP!$A$2:$O8244,8,FALSE)</f>
        <v>Si</v>
      </c>
      <c r="J107" s="99" t="str">
        <f>VLOOKUP(E107,VIP!$A$2:$O8194,8,FALSE)</f>
        <v>Si</v>
      </c>
      <c r="K107" s="99" t="str">
        <f>VLOOKUP(E107,VIP!$A$2:$O11768,6,0)</f>
        <v>SI</v>
      </c>
      <c r="L107" s="108" t="s">
        <v>2430</v>
      </c>
      <c r="M107" s="107" t="s">
        <v>2473</v>
      </c>
      <c r="N107" s="106" t="s">
        <v>2481</v>
      </c>
      <c r="O107" s="104" t="s">
        <v>2497</v>
      </c>
      <c r="P107" s="104"/>
      <c r="Q107" s="107" t="s">
        <v>2430</v>
      </c>
    </row>
    <row r="108" spans="1:17" ht="18" x14ac:dyDescent="0.25">
      <c r="A108" s="85" t="str">
        <f>VLOOKUP(E108,'LISTADO ATM'!$A$2:$C$895,3,0)</f>
        <v>ESTE</v>
      </c>
      <c r="B108" s="113" t="s">
        <v>2568</v>
      </c>
      <c r="C108" s="105">
        <v>44217.704895833333</v>
      </c>
      <c r="D108" s="104" t="s">
        <v>2477</v>
      </c>
      <c r="E108" s="100">
        <v>742</v>
      </c>
      <c r="F108" s="85" t="str">
        <f>VLOOKUP(E108,VIP!$A$2:$O11566,2,0)</f>
        <v>DRBR990</v>
      </c>
      <c r="G108" s="99" t="str">
        <f>VLOOKUP(E108,'LISTADO ATM'!$A$2:$B$894,2,0)</f>
        <v xml:space="preserve">ATM Oficina Plaza del Rey (La Romana) </v>
      </c>
      <c r="H108" s="99" t="str">
        <f>VLOOKUP(E108,VIP!$A$2:$O16487,7,FALSE)</f>
        <v>Si</v>
      </c>
      <c r="I108" s="99" t="str">
        <f>VLOOKUP(E108,VIP!$A$2:$O8452,8,FALSE)</f>
        <v>Si</v>
      </c>
      <c r="J108" s="99" t="str">
        <f>VLOOKUP(E108,VIP!$A$2:$O8402,8,FALSE)</f>
        <v>Si</v>
      </c>
      <c r="K108" s="99" t="str">
        <f>VLOOKUP(E108,VIP!$A$2:$O11976,6,0)</f>
        <v>NO</v>
      </c>
      <c r="L108" s="108" t="s">
        <v>2430</v>
      </c>
      <c r="M108" s="107" t="s">
        <v>2473</v>
      </c>
      <c r="N108" s="106" t="s">
        <v>2481</v>
      </c>
      <c r="O108" s="104" t="s">
        <v>2482</v>
      </c>
      <c r="P108" s="108"/>
      <c r="Q108" s="107" t="s">
        <v>2430</v>
      </c>
    </row>
    <row r="109" spans="1:17" ht="18" x14ac:dyDescent="0.25">
      <c r="A109" s="85" t="str">
        <f>VLOOKUP(E109,'LISTADO ATM'!$A$2:$C$895,3,0)</f>
        <v>DISTRITO NACIONAL</v>
      </c>
      <c r="B109" s="113">
        <v>335769350</v>
      </c>
      <c r="C109" s="105">
        <v>44216.687615740739</v>
      </c>
      <c r="D109" s="104" t="s">
        <v>2494</v>
      </c>
      <c r="E109" s="100">
        <v>743</v>
      </c>
      <c r="F109" s="85" t="str">
        <f>VLOOKUP(E109,VIP!$A$2:$O11478,2,0)</f>
        <v>DRBR287</v>
      </c>
      <c r="G109" s="99" t="str">
        <f>VLOOKUP(E109,'LISTADO ATM'!$A$2:$B$894,2,0)</f>
        <v xml:space="preserve">ATM Oficina Los Frailes </v>
      </c>
      <c r="H109" s="99" t="str">
        <f>VLOOKUP(E109,VIP!$A$2:$O16399,7,FALSE)</f>
        <v>Si</v>
      </c>
      <c r="I109" s="99" t="str">
        <f>VLOOKUP(E109,VIP!$A$2:$O8364,8,FALSE)</f>
        <v>Si</v>
      </c>
      <c r="J109" s="99" t="str">
        <f>VLOOKUP(E109,VIP!$A$2:$O8314,8,FALSE)</f>
        <v>Si</v>
      </c>
      <c r="K109" s="99" t="str">
        <f>VLOOKUP(E109,VIP!$A$2:$O11888,6,0)</f>
        <v>SI</v>
      </c>
      <c r="L109" s="108" t="s">
        <v>2430</v>
      </c>
      <c r="M109" s="107" t="s">
        <v>2473</v>
      </c>
      <c r="N109" s="106" t="s">
        <v>2481</v>
      </c>
      <c r="O109" s="104" t="s">
        <v>2495</v>
      </c>
      <c r="P109" s="108"/>
      <c r="Q109" s="107" t="s">
        <v>2430</v>
      </c>
    </row>
    <row r="110" spans="1:17" ht="18" x14ac:dyDescent="0.25">
      <c r="A110" s="85" t="str">
        <f>VLOOKUP(E110,'LISTADO ATM'!$A$2:$C$895,3,0)</f>
        <v>DISTRITO NACIONAL</v>
      </c>
      <c r="B110" s="113" t="s">
        <v>2553</v>
      </c>
      <c r="C110" s="105">
        <v>44217.7891087963</v>
      </c>
      <c r="D110" s="104" t="s">
        <v>2494</v>
      </c>
      <c r="E110" s="100">
        <v>883</v>
      </c>
      <c r="F110" s="85" t="str">
        <f>VLOOKUP(E110,VIP!$A$2:$O11551,2,0)</f>
        <v>DRBR883</v>
      </c>
      <c r="G110" s="99" t="str">
        <f>VLOOKUP(E110,'LISTADO ATM'!$A$2:$B$894,2,0)</f>
        <v xml:space="preserve">ATM Oficina Filadelfia Plaza </v>
      </c>
      <c r="H110" s="99" t="str">
        <f>VLOOKUP(E110,VIP!$A$2:$O16472,7,FALSE)</f>
        <v>Si</v>
      </c>
      <c r="I110" s="99" t="str">
        <f>VLOOKUP(E110,VIP!$A$2:$O8437,8,FALSE)</f>
        <v>Si</v>
      </c>
      <c r="J110" s="99" t="str">
        <f>VLOOKUP(E110,VIP!$A$2:$O8387,8,FALSE)</f>
        <v>Si</v>
      </c>
      <c r="K110" s="99" t="str">
        <f>VLOOKUP(E110,VIP!$A$2:$O11961,6,0)</f>
        <v>NO</v>
      </c>
      <c r="L110" s="108" t="s">
        <v>2430</v>
      </c>
      <c r="M110" s="107" t="s">
        <v>2473</v>
      </c>
      <c r="N110" s="106" t="s">
        <v>2481</v>
      </c>
      <c r="O110" s="104" t="s">
        <v>2495</v>
      </c>
      <c r="P110" s="108"/>
      <c r="Q110" s="107" t="s">
        <v>2430</v>
      </c>
    </row>
    <row r="111" spans="1:17" ht="18" x14ac:dyDescent="0.25">
      <c r="A111" s="85" t="str">
        <f>VLOOKUP(E111,'LISTADO ATM'!$A$2:$C$895,3,0)</f>
        <v>NORTE</v>
      </c>
      <c r="B111" s="113" t="s">
        <v>2596</v>
      </c>
      <c r="C111" s="105">
        <v>44218.398819444446</v>
      </c>
      <c r="D111" s="104" t="s">
        <v>2498</v>
      </c>
      <c r="E111" s="100">
        <v>895</v>
      </c>
      <c r="F111" s="85" t="str">
        <f>VLOOKUP(E111,VIP!$A$2:$O11374,2,0)</f>
        <v>DRBR895</v>
      </c>
      <c r="G111" s="99" t="str">
        <f>VLOOKUP(E111,'LISTADO ATM'!$A$2:$B$894,2,0)</f>
        <v xml:space="preserve">ATM S/M Bravo (Santiago) </v>
      </c>
      <c r="H111" s="99" t="str">
        <f>VLOOKUP(E111,VIP!$A$2:$O16295,7,FALSE)</f>
        <v>Si</v>
      </c>
      <c r="I111" s="99" t="str">
        <f>VLOOKUP(E111,VIP!$A$2:$O8260,8,FALSE)</f>
        <v>No</v>
      </c>
      <c r="J111" s="99" t="str">
        <f>VLOOKUP(E111,VIP!$A$2:$O8210,8,FALSE)</f>
        <v>No</v>
      </c>
      <c r="K111" s="99" t="str">
        <f>VLOOKUP(E111,VIP!$A$2:$O11784,6,0)</f>
        <v>NO</v>
      </c>
      <c r="L111" s="108" t="s">
        <v>2430</v>
      </c>
      <c r="M111" s="107" t="s">
        <v>2473</v>
      </c>
      <c r="N111" s="106" t="s">
        <v>2481</v>
      </c>
      <c r="O111" s="104" t="s">
        <v>2497</v>
      </c>
      <c r="P111" s="104"/>
      <c r="Q111" s="107" t="s">
        <v>2430</v>
      </c>
    </row>
    <row r="112" spans="1:17" ht="18" x14ac:dyDescent="0.25">
      <c r="A112" s="85" t="str">
        <f>VLOOKUP(E112,'LISTADO ATM'!$A$2:$C$895,3,0)</f>
        <v>DISTRITO NACIONAL</v>
      </c>
      <c r="B112" s="113" t="s">
        <v>2598</v>
      </c>
      <c r="C112" s="105">
        <v>44218.390219907407</v>
      </c>
      <c r="D112" s="104" t="s">
        <v>2477</v>
      </c>
      <c r="E112" s="100">
        <v>900</v>
      </c>
      <c r="F112" s="85" t="str">
        <f>VLOOKUP(E112,VIP!$A$2:$O11376,2,0)</f>
        <v>DRBR900</v>
      </c>
      <c r="G112" s="99" t="str">
        <f>VLOOKUP(E112,'LISTADO ATM'!$A$2:$B$894,2,0)</f>
        <v xml:space="preserve">ATM UNP Merca Santo Domingo </v>
      </c>
      <c r="H112" s="99" t="str">
        <f>VLOOKUP(E112,VIP!$A$2:$O16297,7,FALSE)</f>
        <v>Si</v>
      </c>
      <c r="I112" s="99" t="str">
        <f>VLOOKUP(E112,VIP!$A$2:$O8262,8,FALSE)</f>
        <v>Si</v>
      </c>
      <c r="J112" s="99" t="str">
        <f>VLOOKUP(E112,VIP!$A$2:$O8212,8,FALSE)</f>
        <v>Si</v>
      </c>
      <c r="K112" s="99" t="str">
        <f>VLOOKUP(E112,VIP!$A$2:$O11786,6,0)</f>
        <v>NO</v>
      </c>
      <c r="L112" s="108" t="s">
        <v>2430</v>
      </c>
      <c r="M112" s="107" t="s">
        <v>2473</v>
      </c>
      <c r="N112" s="106" t="s">
        <v>2481</v>
      </c>
      <c r="O112" s="104" t="s">
        <v>2482</v>
      </c>
      <c r="P112" s="104"/>
      <c r="Q112" s="107" t="s">
        <v>2430</v>
      </c>
    </row>
    <row r="113" spans="1:17" ht="18" x14ac:dyDescent="0.25">
      <c r="A113" s="85" t="str">
        <f>VLOOKUP(E113,'LISTADO ATM'!$A$2:$C$895,3,0)</f>
        <v>DISTRITO NACIONAL</v>
      </c>
      <c r="B113" s="113">
        <v>335769149</v>
      </c>
      <c r="C113" s="105">
        <v>44216.600729166668</v>
      </c>
      <c r="D113" s="104" t="s">
        <v>2477</v>
      </c>
      <c r="E113" s="100">
        <v>955</v>
      </c>
      <c r="F113" s="85" t="str">
        <f>VLOOKUP(E113,VIP!$A$2:$O11473,2,0)</f>
        <v>DRBR955</v>
      </c>
      <c r="G113" s="99" t="str">
        <f>VLOOKUP(E113,'LISTADO ATM'!$A$2:$B$894,2,0)</f>
        <v xml:space="preserve">ATM Oficina Americana Independencia II </v>
      </c>
      <c r="H113" s="99" t="str">
        <f>VLOOKUP(E113,VIP!$A$2:$O16394,7,FALSE)</f>
        <v>Si</v>
      </c>
      <c r="I113" s="99" t="str">
        <f>VLOOKUP(E113,VIP!$A$2:$O8359,8,FALSE)</f>
        <v>Si</v>
      </c>
      <c r="J113" s="99" t="str">
        <f>VLOOKUP(E113,VIP!$A$2:$O8309,8,FALSE)</f>
        <v>Si</v>
      </c>
      <c r="K113" s="99" t="str">
        <f>VLOOKUP(E113,VIP!$A$2:$O11883,6,0)</f>
        <v>NO</v>
      </c>
      <c r="L113" s="108" t="s">
        <v>2430</v>
      </c>
      <c r="M113" s="107" t="s">
        <v>2473</v>
      </c>
      <c r="N113" s="106" t="s">
        <v>2481</v>
      </c>
      <c r="O113" s="104" t="s">
        <v>2482</v>
      </c>
      <c r="P113" s="104"/>
      <c r="Q113" s="107" t="s">
        <v>2430</v>
      </c>
    </row>
    <row r="114" spans="1:17" ht="18" x14ac:dyDescent="0.25">
      <c r="A114" s="85" t="str">
        <f>VLOOKUP(E114,'LISTADO ATM'!$A$2:$C$895,3,0)</f>
        <v>DISTRITO NACIONAL</v>
      </c>
      <c r="B114" s="113" t="s">
        <v>2601</v>
      </c>
      <c r="C114" s="105">
        <v>44218.366574074076</v>
      </c>
      <c r="D114" s="104" t="s">
        <v>2189</v>
      </c>
      <c r="E114" s="100">
        <v>2</v>
      </c>
      <c r="F114" s="85" t="str">
        <f>VLOOKUP(E114,VIP!$A$2:$O11379,2,0)</f>
        <v>DRBR002</v>
      </c>
      <c r="G114" s="99" t="str">
        <f>VLOOKUP(E114,'LISTADO ATM'!$A$2:$B$894,2,0)</f>
        <v>ATM Autoservicio Padre Castellano</v>
      </c>
      <c r="H114" s="99" t="str">
        <f>VLOOKUP(E114,VIP!$A$2:$O16300,7,FALSE)</f>
        <v>Si</v>
      </c>
      <c r="I114" s="99" t="str">
        <f>VLOOKUP(E114,VIP!$A$2:$O8265,8,FALSE)</f>
        <v>Si</v>
      </c>
      <c r="J114" s="99" t="str">
        <f>VLOOKUP(E114,VIP!$A$2:$O8215,8,FALSE)</f>
        <v>Si</v>
      </c>
      <c r="K114" s="99" t="str">
        <f>VLOOKUP(E114,VIP!$A$2:$O11789,6,0)</f>
        <v>NO</v>
      </c>
      <c r="L114" s="108" t="s">
        <v>2463</v>
      </c>
      <c r="M114" s="107" t="s">
        <v>2473</v>
      </c>
      <c r="N114" s="106" t="s">
        <v>2481</v>
      </c>
      <c r="O114" s="104" t="s">
        <v>2483</v>
      </c>
      <c r="P114" s="104"/>
      <c r="Q114" s="107" t="s">
        <v>2463</v>
      </c>
    </row>
    <row r="115" spans="1:17" ht="18" x14ac:dyDescent="0.25">
      <c r="A115" s="85" t="str">
        <f>VLOOKUP(E115,'LISTADO ATM'!$A$2:$C$895,3,0)</f>
        <v>DISTRITO NACIONAL</v>
      </c>
      <c r="B115" s="113">
        <v>335769182</v>
      </c>
      <c r="C115" s="105">
        <v>44216.613622685189</v>
      </c>
      <c r="D115" s="104" t="s">
        <v>2189</v>
      </c>
      <c r="E115" s="100">
        <v>36</v>
      </c>
      <c r="F115" s="85" t="str">
        <f>VLOOKUP(E115,VIP!$A$2:$O11481,2,0)</f>
        <v>DRBR036</v>
      </c>
      <c r="G115" s="99" t="str">
        <f>VLOOKUP(E115,'LISTADO ATM'!$A$2:$B$894,2,0)</f>
        <v xml:space="preserve">ATM Banco Central </v>
      </c>
      <c r="H115" s="99" t="str">
        <f>VLOOKUP(E115,VIP!$A$2:$O16402,7,FALSE)</f>
        <v>Si</v>
      </c>
      <c r="I115" s="99" t="str">
        <f>VLOOKUP(E115,VIP!$A$2:$O8367,8,FALSE)</f>
        <v>Si</v>
      </c>
      <c r="J115" s="99" t="str">
        <f>VLOOKUP(E115,VIP!$A$2:$O8317,8,FALSE)</f>
        <v>Si</v>
      </c>
      <c r="K115" s="99" t="str">
        <f>VLOOKUP(E115,VIP!$A$2:$O11891,6,0)</f>
        <v>SI</v>
      </c>
      <c r="L115" s="108" t="s">
        <v>2463</v>
      </c>
      <c r="M115" s="107" t="s">
        <v>2473</v>
      </c>
      <c r="N115" s="106" t="s">
        <v>2481</v>
      </c>
      <c r="O115" s="104" t="s">
        <v>2483</v>
      </c>
      <c r="P115" s="108"/>
      <c r="Q115" s="107" t="s">
        <v>2463</v>
      </c>
    </row>
    <row r="116" spans="1:17" ht="18" x14ac:dyDescent="0.25">
      <c r="A116" s="85" t="str">
        <f>VLOOKUP(E116,'LISTADO ATM'!$A$2:$C$895,3,0)</f>
        <v>NORTE</v>
      </c>
      <c r="B116" s="113" t="s">
        <v>2602</v>
      </c>
      <c r="C116" s="105">
        <v>44218.348032407404</v>
      </c>
      <c r="D116" s="104" t="s">
        <v>2190</v>
      </c>
      <c r="E116" s="100">
        <v>53</v>
      </c>
      <c r="F116" s="85" t="str">
        <f>VLOOKUP(E116,VIP!$A$2:$O11380,2,0)</f>
        <v>DRBR053</v>
      </c>
      <c r="G116" s="99" t="str">
        <f>VLOOKUP(E116,'LISTADO ATM'!$A$2:$B$894,2,0)</f>
        <v xml:space="preserve">ATM Oficina Constanza </v>
      </c>
      <c r="H116" s="99" t="str">
        <f>VLOOKUP(E116,VIP!$A$2:$O16301,7,FALSE)</f>
        <v>Si</v>
      </c>
      <c r="I116" s="99" t="str">
        <f>VLOOKUP(E116,VIP!$A$2:$O8266,8,FALSE)</f>
        <v>Si</v>
      </c>
      <c r="J116" s="99" t="str">
        <f>VLOOKUP(E116,VIP!$A$2:$O8216,8,FALSE)</f>
        <v>Si</v>
      </c>
      <c r="K116" s="99" t="str">
        <f>VLOOKUP(E116,VIP!$A$2:$O11790,6,0)</f>
        <v>NO</v>
      </c>
      <c r="L116" s="108" t="s">
        <v>2463</v>
      </c>
      <c r="M116" s="107" t="s">
        <v>2473</v>
      </c>
      <c r="N116" s="106" t="s">
        <v>2481</v>
      </c>
      <c r="O116" s="104" t="s">
        <v>2604</v>
      </c>
      <c r="P116" s="104"/>
      <c r="Q116" s="107" t="s">
        <v>2463</v>
      </c>
    </row>
    <row r="117" spans="1:17" ht="18" x14ac:dyDescent="0.25">
      <c r="A117" s="85" t="str">
        <f>VLOOKUP(E117,'LISTADO ATM'!$A$2:$C$895,3,0)</f>
        <v>NORTE</v>
      </c>
      <c r="B117" s="113" t="s">
        <v>2591</v>
      </c>
      <c r="C117" s="105">
        <v>44218.405717592592</v>
      </c>
      <c r="D117" s="104" t="s">
        <v>2190</v>
      </c>
      <c r="E117" s="100">
        <v>99</v>
      </c>
      <c r="F117" s="85" t="str">
        <f>VLOOKUP(E117,VIP!$A$2:$O11369,2,0)</f>
        <v>DRBR099</v>
      </c>
      <c r="G117" s="99" t="str">
        <f>VLOOKUP(E117,'LISTADO ATM'!$A$2:$B$894,2,0)</f>
        <v xml:space="preserve">ATM Multicentro La Sirena S.F.M. </v>
      </c>
      <c r="H117" s="99" t="str">
        <f>VLOOKUP(E117,VIP!$A$2:$O16290,7,FALSE)</f>
        <v>Si</v>
      </c>
      <c r="I117" s="99" t="str">
        <f>VLOOKUP(E117,VIP!$A$2:$O8255,8,FALSE)</f>
        <v>Si</v>
      </c>
      <c r="J117" s="99" t="str">
        <f>VLOOKUP(E117,VIP!$A$2:$O8205,8,FALSE)</f>
        <v>Si</v>
      </c>
      <c r="K117" s="99" t="str">
        <f>VLOOKUP(E117,VIP!$A$2:$O11779,6,0)</f>
        <v>NO</v>
      </c>
      <c r="L117" s="108" t="s">
        <v>2463</v>
      </c>
      <c r="M117" s="107" t="s">
        <v>2473</v>
      </c>
      <c r="N117" s="106" t="s">
        <v>2481</v>
      </c>
      <c r="O117" s="104" t="s">
        <v>2604</v>
      </c>
      <c r="P117" s="104"/>
      <c r="Q117" s="107" t="s">
        <v>2463</v>
      </c>
    </row>
    <row r="118" spans="1:17" ht="18" x14ac:dyDescent="0.25">
      <c r="A118" s="85" t="str">
        <f>VLOOKUP(E118,'LISTADO ATM'!$A$2:$C$895,3,0)</f>
        <v>NORTE</v>
      </c>
      <c r="B118" s="113" t="s">
        <v>2527</v>
      </c>
      <c r="C118" s="105">
        <v>44217.609768518516</v>
      </c>
      <c r="D118" s="104" t="s">
        <v>2189</v>
      </c>
      <c r="E118" s="100">
        <v>142</v>
      </c>
      <c r="F118" s="85" t="str">
        <f>VLOOKUP(E118,VIP!$A$2:$O11522,2,0)</f>
        <v>DRBR142</v>
      </c>
      <c r="G118" s="99" t="str">
        <f>VLOOKUP(E118,'LISTADO ATM'!$A$2:$B$894,2,0)</f>
        <v xml:space="preserve">ATM Centro de Caja Galerías Bonao </v>
      </c>
      <c r="H118" s="99" t="str">
        <f>VLOOKUP(E118,VIP!$A$2:$O16443,7,FALSE)</f>
        <v>Si</v>
      </c>
      <c r="I118" s="99" t="str">
        <f>VLOOKUP(E118,VIP!$A$2:$O8408,8,FALSE)</f>
        <v>Si</v>
      </c>
      <c r="J118" s="99" t="str">
        <f>VLOOKUP(E118,VIP!$A$2:$O8358,8,FALSE)</f>
        <v>Si</v>
      </c>
      <c r="K118" s="99" t="str">
        <f>VLOOKUP(E118,VIP!$A$2:$O11932,6,0)</f>
        <v>SI</v>
      </c>
      <c r="L118" s="108" t="s">
        <v>2463</v>
      </c>
      <c r="M118" s="107" t="s">
        <v>2473</v>
      </c>
      <c r="N118" s="106" t="s">
        <v>2481</v>
      </c>
      <c r="O118" s="104" t="s">
        <v>2483</v>
      </c>
      <c r="P118" s="108"/>
      <c r="Q118" s="107" t="s">
        <v>2463</v>
      </c>
    </row>
    <row r="119" spans="1:17" ht="18" x14ac:dyDescent="0.25">
      <c r="A119" s="85" t="str">
        <f>VLOOKUP(E119,'LISTADO ATM'!$A$2:$C$895,3,0)</f>
        <v>ESTE</v>
      </c>
      <c r="B119" s="113" t="s">
        <v>2603</v>
      </c>
      <c r="C119" s="105">
        <v>44218.3047337963</v>
      </c>
      <c r="D119" s="104" t="s">
        <v>2189</v>
      </c>
      <c r="E119" s="100">
        <v>158</v>
      </c>
      <c r="F119" s="85" t="str">
        <f>VLOOKUP(E119,VIP!$A$2:$O11381,2,0)</f>
        <v>DRBR158</v>
      </c>
      <c r="G119" s="99" t="str">
        <f>VLOOKUP(E119,'LISTADO ATM'!$A$2:$B$894,2,0)</f>
        <v xml:space="preserve">ATM Oficina Romana Norte </v>
      </c>
      <c r="H119" s="99" t="str">
        <f>VLOOKUP(E119,VIP!$A$2:$O16302,7,FALSE)</f>
        <v>Si</v>
      </c>
      <c r="I119" s="99" t="str">
        <f>VLOOKUP(E119,VIP!$A$2:$O8267,8,FALSE)</f>
        <v>Si</v>
      </c>
      <c r="J119" s="99" t="str">
        <f>VLOOKUP(E119,VIP!$A$2:$O8217,8,FALSE)</f>
        <v>Si</v>
      </c>
      <c r="K119" s="99" t="str">
        <f>VLOOKUP(E119,VIP!$A$2:$O11791,6,0)</f>
        <v>SI</v>
      </c>
      <c r="L119" s="108" t="s">
        <v>2463</v>
      </c>
      <c r="M119" s="107" t="s">
        <v>2473</v>
      </c>
      <c r="N119" s="106" t="s">
        <v>2481</v>
      </c>
      <c r="O119" s="104" t="s">
        <v>2483</v>
      </c>
      <c r="P119" s="104"/>
      <c r="Q119" s="107" t="s">
        <v>2463</v>
      </c>
    </row>
    <row r="120" spans="1:17" ht="18" x14ac:dyDescent="0.25">
      <c r="A120" s="85" t="str">
        <f>VLOOKUP(E120,'LISTADO ATM'!$A$2:$C$895,3,0)</f>
        <v>DISTRITO NACIONAL</v>
      </c>
      <c r="B120" s="113" t="s">
        <v>2529</v>
      </c>
      <c r="C120" s="105">
        <v>44217.624814814815</v>
      </c>
      <c r="D120" s="104" t="s">
        <v>2189</v>
      </c>
      <c r="E120" s="100">
        <v>300</v>
      </c>
      <c r="F120" s="85" t="str">
        <f>VLOOKUP(E120,VIP!$A$2:$O11524,2,0)</f>
        <v>DRBR300</v>
      </c>
      <c r="G120" s="99" t="str">
        <f>VLOOKUP(E120,'LISTADO ATM'!$A$2:$B$894,2,0)</f>
        <v xml:space="preserve">ATM S/M Aprezio Los Guaricanos </v>
      </c>
      <c r="H120" s="99" t="str">
        <f>VLOOKUP(E120,VIP!$A$2:$O16445,7,FALSE)</f>
        <v>Si</v>
      </c>
      <c r="I120" s="99" t="str">
        <f>VLOOKUP(E120,VIP!$A$2:$O8410,8,FALSE)</f>
        <v>Si</v>
      </c>
      <c r="J120" s="99" t="str">
        <f>VLOOKUP(E120,VIP!$A$2:$O8360,8,FALSE)</f>
        <v>Si</v>
      </c>
      <c r="K120" s="99" t="str">
        <f>VLOOKUP(E120,VIP!$A$2:$O11934,6,0)</f>
        <v>NO</v>
      </c>
      <c r="L120" s="108" t="s">
        <v>2463</v>
      </c>
      <c r="M120" s="107" t="s">
        <v>2473</v>
      </c>
      <c r="N120" s="106" t="s">
        <v>2481</v>
      </c>
      <c r="O120" s="104" t="s">
        <v>2483</v>
      </c>
      <c r="P120" s="108"/>
      <c r="Q120" s="107" t="s">
        <v>2463</v>
      </c>
    </row>
    <row r="121" spans="1:17" ht="18" x14ac:dyDescent="0.25">
      <c r="A121" s="85" t="str">
        <f>VLOOKUP(E121,'LISTADO ATM'!$A$2:$C$895,3,0)</f>
        <v>DISTRITO NACIONAL</v>
      </c>
      <c r="B121" s="113" t="s">
        <v>2512</v>
      </c>
      <c r="C121" s="105">
        <v>44217.405324074076</v>
      </c>
      <c r="D121" s="104" t="s">
        <v>2189</v>
      </c>
      <c r="E121" s="100">
        <v>696</v>
      </c>
      <c r="F121" s="85" t="str">
        <f>VLOOKUP(E121,VIP!$A$2:$O11498,2,0)</f>
        <v>DRBR696</v>
      </c>
      <c r="G121" s="99" t="str">
        <f>VLOOKUP(E121,'LISTADO ATM'!$A$2:$B$894,2,0)</f>
        <v>ATM Olé Jacobo Majluta</v>
      </c>
      <c r="H121" s="99" t="str">
        <f>VLOOKUP(E121,VIP!$A$2:$O16419,7,FALSE)</f>
        <v>Si</v>
      </c>
      <c r="I121" s="99" t="str">
        <f>VLOOKUP(E121,VIP!$A$2:$O8384,8,FALSE)</f>
        <v>Si</v>
      </c>
      <c r="J121" s="99" t="str">
        <f>VLOOKUP(E121,VIP!$A$2:$O8334,8,FALSE)</f>
        <v>Si</v>
      </c>
      <c r="K121" s="99" t="str">
        <f>VLOOKUP(E121,VIP!$A$2:$O11908,6,0)</f>
        <v>NO</v>
      </c>
      <c r="L121" s="108" t="s">
        <v>2463</v>
      </c>
      <c r="M121" s="107" t="s">
        <v>2473</v>
      </c>
      <c r="N121" s="106" t="s">
        <v>2481</v>
      </c>
      <c r="O121" s="104" t="s">
        <v>2483</v>
      </c>
      <c r="P121" s="108"/>
      <c r="Q121" s="107" t="s">
        <v>2463</v>
      </c>
    </row>
    <row r="122" spans="1:17" ht="18" x14ac:dyDescent="0.25">
      <c r="A122" s="85" t="str">
        <f>VLOOKUP(E122,'LISTADO ATM'!$A$2:$C$895,3,0)</f>
        <v>DISTRITO NACIONAL</v>
      </c>
      <c r="B122" s="113" t="s">
        <v>2524</v>
      </c>
      <c r="C122" s="105">
        <v>44217.605532407404</v>
      </c>
      <c r="D122" s="104" t="s">
        <v>2189</v>
      </c>
      <c r="E122" s="100">
        <v>889</v>
      </c>
      <c r="F122" s="85" t="str">
        <f>VLOOKUP(E122,VIP!$A$2:$O11519,2,0)</f>
        <v>DRBR889</v>
      </c>
      <c r="G122" s="99" t="str">
        <f>VLOOKUP(E122,'LISTADO ATM'!$A$2:$B$894,2,0)</f>
        <v>ATM Oficina Plaza Lama Máximo Gómez II</v>
      </c>
      <c r="H122" s="99" t="str">
        <f>VLOOKUP(E122,VIP!$A$2:$O16440,7,FALSE)</f>
        <v>Si</v>
      </c>
      <c r="I122" s="99" t="str">
        <f>VLOOKUP(E122,VIP!$A$2:$O8405,8,FALSE)</f>
        <v>Si</v>
      </c>
      <c r="J122" s="99" t="str">
        <f>VLOOKUP(E122,VIP!$A$2:$O8355,8,FALSE)</f>
        <v>Si</v>
      </c>
      <c r="K122" s="99" t="str">
        <f>VLOOKUP(E122,VIP!$A$2:$O11929,6,0)</f>
        <v>NO</v>
      </c>
      <c r="L122" s="108" t="s">
        <v>2463</v>
      </c>
      <c r="M122" s="107" t="s">
        <v>2473</v>
      </c>
      <c r="N122" s="106" t="s">
        <v>2481</v>
      </c>
      <c r="O122" s="104" t="s">
        <v>2483</v>
      </c>
      <c r="P122" s="108"/>
      <c r="Q122" s="107" t="s">
        <v>2463</v>
      </c>
    </row>
  </sheetData>
  <autoFilter ref="A4:Q43">
    <sortState ref="A5:Q122">
      <sortCondition ref="M4:M4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3:B1048576 B67:B95 B1:B4">
    <cfRule type="duplicateValues" dxfId="383" priority="696"/>
  </conditionalFormatting>
  <conditionalFormatting sqref="E123:E1048576 E67:E95 E1:E12">
    <cfRule type="duplicateValues" dxfId="382" priority="569"/>
  </conditionalFormatting>
  <conditionalFormatting sqref="B123:B1048576 B67:B95">
    <cfRule type="duplicateValues" dxfId="381" priority="324651"/>
  </conditionalFormatting>
  <conditionalFormatting sqref="B123:B1048576 B67:B95 B1:B4">
    <cfRule type="duplicateValues" dxfId="380" priority="324656"/>
    <cfRule type="duplicateValues" dxfId="379" priority="324657"/>
    <cfRule type="duplicateValues" dxfId="378" priority="324658"/>
  </conditionalFormatting>
  <conditionalFormatting sqref="B123:B1048576 B67:B95 B1:B4">
    <cfRule type="duplicateValues" dxfId="377" priority="324665"/>
    <cfRule type="duplicateValues" dxfId="376" priority="324666"/>
  </conditionalFormatting>
  <conditionalFormatting sqref="B123:B1048576 B67:B95">
    <cfRule type="duplicateValues" dxfId="375" priority="324671"/>
    <cfRule type="duplicateValues" dxfId="374" priority="324672"/>
    <cfRule type="duplicateValues" dxfId="373" priority="324673"/>
  </conditionalFormatting>
  <conditionalFormatting sqref="E123:E1048576 E67:E95 E1:E12">
    <cfRule type="duplicateValues" dxfId="372" priority="324677"/>
    <cfRule type="duplicateValues" dxfId="371" priority="324678"/>
  </conditionalFormatting>
  <conditionalFormatting sqref="E123:E1048576 E67:E95 E5:E12">
    <cfRule type="duplicateValues" dxfId="370" priority="324687"/>
    <cfRule type="duplicateValues" dxfId="369" priority="324688"/>
  </conditionalFormatting>
  <conditionalFormatting sqref="E123:E1048576 E67:E95 E5:E12">
    <cfRule type="duplicateValues" dxfId="368" priority="324695"/>
  </conditionalFormatting>
  <conditionalFormatting sqref="E123:E1048576 E67:E95 E1:E12">
    <cfRule type="duplicateValues" dxfId="367" priority="324699"/>
    <cfRule type="duplicateValues" dxfId="366" priority="324700"/>
    <cfRule type="duplicateValues" dxfId="365" priority="324701"/>
  </conditionalFormatting>
  <conditionalFormatting sqref="E123:E1048576 E67:E95 E5:E12">
    <cfRule type="duplicateValues" dxfId="364" priority="324714"/>
    <cfRule type="duplicateValues" dxfId="363" priority="324715"/>
    <cfRule type="duplicateValues" dxfId="362" priority="324716"/>
  </conditionalFormatting>
  <conditionalFormatting sqref="E123:E1048576 E67:E95">
    <cfRule type="duplicateValues" dxfId="361" priority="379"/>
  </conditionalFormatting>
  <conditionalFormatting sqref="E123:E1048576">
    <cfRule type="duplicateValues" dxfId="360" priority="362"/>
  </conditionalFormatting>
  <conditionalFormatting sqref="B123:B1048576">
    <cfRule type="duplicateValues" dxfId="359" priority="292"/>
    <cfRule type="duplicateValues" dxfId="358" priority="294"/>
    <cfRule type="duplicateValues" dxfId="357" priority="295"/>
  </conditionalFormatting>
  <conditionalFormatting sqref="B123:B1048576">
    <cfRule type="duplicateValues" dxfId="356" priority="293"/>
  </conditionalFormatting>
  <conditionalFormatting sqref="B9:B12">
    <cfRule type="duplicateValues" dxfId="355" priority="214"/>
  </conditionalFormatting>
  <conditionalFormatting sqref="B9:B12">
    <cfRule type="duplicateValues" dxfId="354" priority="211"/>
    <cfRule type="duplicateValues" dxfId="353" priority="212"/>
    <cfRule type="duplicateValues" dxfId="352" priority="213"/>
  </conditionalFormatting>
  <conditionalFormatting sqref="B9:B12">
    <cfRule type="duplicateValues" dxfId="351" priority="209"/>
    <cfRule type="duplicateValues" dxfId="350" priority="210"/>
  </conditionalFormatting>
  <conditionalFormatting sqref="B9:B12">
    <cfRule type="duplicateValues" dxfId="349" priority="205"/>
    <cfRule type="duplicateValues" dxfId="348" priority="207"/>
    <cfRule type="duplicateValues" dxfId="347" priority="208"/>
  </conditionalFormatting>
  <conditionalFormatting sqref="B9:B12">
    <cfRule type="duplicateValues" dxfId="346" priority="206"/>
  </conditionalFormatting>
  <conditionalFormatting sqref="E9:E12">
    <cfRule type="duplicateValues" dxfId="345" priority="204"/>
  </conditionalFormatting>
  <conditionalFormatting sqref="E9:E12">
    <cfRule type="duplicateValues" dxfId="344" priority="202"/>
    <cfRule type="duplicateValues" dxfId="343" priority="203"/>
  </conditionalFormatting>
  <conditionalFormatting sqref="E9:E12">
    <cfRule type="duplicateValues" dxfId="342" priority="196"/>
    <cfRule type="duplicateValues" dxfId="341" priority="197"/>
    <cfRule type="duplicateValues" dxfId="340" priority="198"/>
    <cfRule type="duplicateValues" dxfId="339" priority="199"/>
    <cfRule type="duplicateValues" dxfId="338" priority="200"/>
    <cfRule type="duplicateValues" dxfId="337" priority="201"/>
  </conditionalFormatting>
  <conditionalFormatting sqref="E13:E15">
    <cfRule type="duplicateValues" dxfId="336" priority="326363"/>
  </conditionalFormatting>
  <conditionalFormatting sqref="E13:E15">
    <cfRule type="duplicateValues" dxfId="335" priority="326364"/>
    <cfRule type="duplicateValues" dxfId="334" priority="326365"/>
  </conditionalFormatting>
  <conditionalFormatting sqref="E13:E15">
    <cfRule type="duplicateValues" dxfId="333" priority="326369"/>
    <cfRule type="duplicateValues" dxfId="332" priority="326370"/>
    <cfRule type="duplicateValues" dxfId="331" priority="326371"/>
  </conditionalFormatting>
  <conditionalFormatting sqref="B13:B15">
    <cfRule type="duplicateValues" dxfId="330" priority="326377"/>
  </conditionalFormatting>
  <conditionalFormatting sqref="B13:B15">
    <cfRule type="duplicateValues" dxfId="329" priority="326378"/>
    <cfRule type="duplicateValues" dxfId="328" priority="326379"/>
    <cfRule type="duplicateValues" dxfId="327" priority="326380"/>
  </conditionalFormatting>
  <conditionalFormatting sqref="B13:B15">
    <cfRule type="duplicateValues" dxfId="326" priority="326381"/>
    <cfRule type="duplicateValues" dxfId="325" priority="326382"/>
  </conditionalFormatting>
  <conditionalFormatting sqref="E13:E15">
    <cfRule type="duplicateValues" dxfId="324" priority="326390"/>
    <cfRule type="duplicateValues" dxfId="323" priority="326391"/>
    <cfRule type="duplicateValues" dxfId="322" priority="326392"/>
    <cfRule type="duplicateValues" dxfId="321" priority="326393"/>
    <cfRule type="duplicateValues" dxfId="320" priority="326394"/>
    <cfRule type="duplicateValues" dxfId="319" priority="326395"/>
  </conditionalFormatting>
  <conditionalFormatting sqref="B16:B19">
    <cfRule type="duplicateValues" dxfId="318" priority="162"/>
  </conditionalFormatting>
  <conditionalFormatting sqref="B16:B19">
    <cfRule type="duplicateValues" dxfId="317" priority="159"/>
    <cfRule type="duplicateValues" dxfId="316" priority="160"/>
    <cfRule type="duplicateValues" dxfId="315" priority="161"/>
  </conditionalFormatting>
  <conditionalFormatting sqref="B16:B19">
    <cfRule type="duplicateValues" dxfId="314" priority="157"/>
    <cfRule type="duplicateValues" dxfId="313" priority="158"/>
  </conditionalFormatting>
  <conditionalFormatting sqref="E16:E19">
    <cfRule type="duplicateValues" dxfId="312" priority="156"/>
  </conditionalFormatting>
  <conditionalFormatting sqref="E16:E19">
    <cfRule type="duplicateValues" dxfId="311" priority="154"/>
    <cfRule type="duplicateValues" dxfId="310" priority="155"/>
  </conditionalFormatting>
  <conditionalFormatting sqref="E16:E19">
    <cfRule type="duplicateValues" dxfId="309" priority="151"/>
    <cfRule type="duplicateValues" dxfId="308" priority="152"/>
    <cfRule type="duplicateValues" dxfId="307" priority="153"/>
  </conditionalFormatting>
  <conditionalFormatting sqref="E16:E19">
    <cfRule type="duplicateValues" dxfId="306" priority="145"/>
    <cfRule type="duplicateValues" dxfId="305" priority="146"/>
    <cfRule type="duplicateValues" dxfId="304" priority="147"/>
    <cfRule type="duplicateValues" dxfId="303" priority="148"/>
    <cfRule type="duplicateValues" dxfId="302" priority="149"/>
    <cfRule type="duplicateValues" dxfId="301" priority="150"/>
  </conditionalFormatting>
  <conditionalFormatting sqref="E20:E43">
    <cfRule type="duplicateValues" dxfId="300" priority="326599"/>
  </conditionalFormatting>
  <conditionalFormatting sqref="E20:E43">
    <cfRule type="duplicateValues" dxfId="299" priority="326601"/>
    <cfRule type="duplicateValues" dxfId="298" priority="326602"/>
  </conditionalFormatting>
  <conditionalFormatting sqref="E20:E43">
    <cfRule type="duplicateValues" dxfId="297" priority="326605"/>
    <cfRule type="duplicateValues" dxfId="296" priority="326606"/>
    <cfRule type="duplicateValues" dxfId="295" priority="326607"/>
  </conditionalFormatting>
  <conditionalFormatting sqref="E20:E43">
    <cfRule type="duplicateValues" dxfId="294" priority="326611"/>
    <cfRule type="duplicateValues" dxfId="293" priority="326612"/>
    <cfRule type="duplicateValues" dxfId="292" priority="326613"/>
    <cfRule type="duplicateValues" dxfId="291" priority="326614"/>
    <cfRule type="duplicateValues" dxfId="290" priority="326615"/>
    <cfRule type="duplicateValues" dxfId="289" priority="326616"/>
  </conditionalFormatting>
  <conditionalFormatting sqref="B5:B8">
    <cfRule type="duplicateValues" dxfId="288" priority="326649"/>
  </conditionalFormatting>
  <conditionalFormatting sqref="B5:B8">
    <cfRule type="duplicateValues" dxfId="287" priority="326650"/>
    <cfRule type="duplicateValues" dxfId="286" priority="326651"/>
    <cfRule type="duplicateValues" dxfId="285" priority="326652"/>
  </conditionalFormatting>
  <conditionalFormatting sqref="B5:B8">
    <cfRule type="duplicateValues" dxfId="284" priority="326653"/>
    <cfRule type="duplicateValues" dxfId="283" priority="326654"/>
  </conditionalFormatting>
  <conditionalFormatting sqref="E5:E8">
    <cfRule type="duplicateValues" dxfId="282" priority="326655"/>
  </conditionalFormatting>
  <conditionalFormatting sqref="E5:E8">
    <cfRule type="duplicateValues" dxfId="281" priority="326656"/>
    <cfRule type="duplicateValues" dxfId="280" priority="326657"/>
  </conditionalFormatting>
  <conditionalFormatting sqref="E5:E8">
    <cfRule type="duplicateValues" dxfId="279" priority="326658"/>
    <cfRule type="duplicateValues" dxfId="278" priority="326659"/>
    <cfRule type="duplicateValues" dxfId="277" priority="326660"/>
    <cfRule type="duplicateValues" dxfId="276" priority="326661"/>
    <cfRule type="duplicateValues" dxfId="275" priority="326662"/>
    <cfRule type="duplicateValues" dxfId="274" priority="326663"/>
  </conditionalFormatting>
  <conditionalFormatting sqref="B96:B98">
    <cfRule type="duplicateValues" dxfId="273" priority="108"/>
  </conditionalFormatting>
  <conditionalFormatting sqref="E96:E98">
    <cfRule type="duplicateValues" dxfId="272" priority="107"/>
  </conditionalFormatting>
  <conditionalFormatting sqref="B96:B98">
    <cfRule type="duplicateValues" dxfId="271" priority="106"/>
  </conditionalFormatting>
  <conditionalFormatting sqref="B96:B98">
    <cfRule type="duplicateValues" dxfId="270" priority="103"/>
    <cfRule type="duplicateValues" dxfId="269" priority="104"/>
    <cfRule type="duplicateValues" dxfId="268" priority="105"/>
  </conditionalFormatting>
  <conditionalFormatting sqref="B96:B98">
    <cfRule type="duplicateValues" dxfId="267" priority="101"/>
    <cfRule type="duplicateValues" dxfId="266" priority="102"/>
  </conditionalFormatting>
  <conditionalFormatting sqref="B96:B98">
    <cfRule type="duplicateValues" dxfId="265" priority="98"/>
    <cfRule type="duplicateValues" dxfId="264" priority="99"/>
    <cfRule type="duplicateValues" dxfId="263" priority="100"/>
  </conditionalFormatting>
  <conditionalFormatting sqref="E96:E98">
    <cfRule type="duplicateValues" dxfId="262" priority="96"/>
    <cfRule type="duplicateValues" dxfId="261" priority="97"/>
  </conditionalFormatting>
  <conditionalFormatting sqref="E96:E98">
    <cfRule type="duplicateValues" dxfId="260" priority="94"/>
    <cfRule type="duplicateValues" dxfId="259" priority="95"/>
  </conditionalFormatting>
  <conditionalFormatting sqref="E96:E98">
    <cfRule type="duplicateValues" dxfId="258" priority="93"/>
  </conditionalFormatting>
  <conditionalFormatting sqref="E96:E98">
    <cfRule type="duplicateValues" dxfId="257" priority="90"/>
    <cfRule type="duplicateValues" dxfId="256" priority="91"/>
    <cfRule type="duplicateValues" dxfId="255" priority="92"/>
  </conditionalFormatting>
  <conditionalFormatting sqref="E96:E98">
    <cfRule type="duplicateValues" dxfId="254" priority="87"/>
    <cfRule type="duplicateValues" dxfId="253" priority="88"/>
    <cfRule type="duplicateValues" dxfId="252" priority="89"/>
  </conditionalFormatting>
  <conditionalFormatting sqref="E96:E98">
    <cfRule type="duplicateValues" dxfId="251" priority="86"/>
  </conditionalFormatting>
  <conditionalFormatting sqref="E96:E98">
    <cfRule type="duplicateValues" dxfId="250" priority="85"/>
  </conditionalFormatting>
  <conditionalFormatting sqref="B96:B98">
    <cfRule type="duplicateValues" dxfId="249" priority="82"/>
    <cfRule type="duplicateValues" dxfId="248" priority="83"/>
    <cfRule type="duplicateValues" dxfId="247" priority="84"/>
  </conditionalFormatting>
  <conditionalFormatting sqref="B96:B98">
    <cfRule type="duplicateValues" dxfId="246" priority="81"/>
  </conditionalFormatting>
  <conditionalFormatting sqref="B96:B98">
    <cfRule type="duplicateValues" dxfId="245" priority="80"/>
  </conditionalFormatting>
  <conditionalFormatting sqref="B96:B98">
    <cfRule type="duplicateValues" dxfId="244" priority="77"/>
    <cfRule type="duplicateValues" dxfId="243" priority="78"/>
    <cfRule type="duplicateValues" dxfId="242" priority="79"/>
  </conditionalFormatting>
  <conditionalFormatting sqref="B96:B98">
    <cfRule type="duplicateValues" dxfId="241" priority="75"/>
    <cfRule type="duplicateValues" dxfId="240" priority="76"/>
  </conditionalFormatting>
  <conditionalFormatting sqref="E96:E98">
    <cfRule type="duplicateValues" dxfId="239" priority="74"/>
  </conditionalFormatting>
  <conditionalFormatting sqref="E96:E98">
    <cfRule type="duplicateValues" dxfId="238" priority="72"/>
    <cfRule type="duplicateValues" dxfId="237" priority="73"/>
  </conditionalFormatting>
  <conditionalFormatting sqref="E96:E98">
    <cfRule type="duplicateValues" dxfId="236" priority="69"/>
    <cfRule type="duplicateValues" dxfId="235" priority="70"/>
    <cfRule type="duplicateValues" dxfId="234" priority="71"/>
  </conditionalFormatting>
  <conditionalFormatting sqref="E96:E98">
    <cfRule type="duplicateValues" dxfId="233" priority="63"/>
    <cfRule type="duplicateValues" dxfId="232" priority="64"/>
    <cfRule type="duplicateValues" dxfId="231" priority="65"/>
    <cfRule type="duplicateValues" dxfId="230" priority="66"/>
    <cfRule type="duplicateValues" dxfId="229" priority="67"/>
    <cfRule type="duplicateValues" dxfId="228" priority="68"/>
  </conditionalFormatting>
  <conditionalFormatting sqref="B96:B98">
    <cfRule type="duplicateValues" dxfId="227" priority="62"/>
  </conditionalFormatting>
  <conditionalFormatting sqref="B96:B98">
    <cfRule type="duplicateValues" dxfId="226" priority="59"/>
    <cfRule type="duplicateValues" dxfId="225" priority="60"/>
    <cfRule type="duplicateValues" dxfId="224" priority="61"/>
  </conditionalFormatting>
  <conditionalFormatting sqref="B96:B98">
    <cfRule type="duplicateValues" dxfId="223" priority="57"/>
    <cfRule type="duplicateValues" dxfId="222" priority="58"/>
  </conditionalFormatting>
  <conditionalFormatting sqref="E123:E1048576 E1:E98">
    <cfRule type="duplicateValues" dxfId="221" priority="56"/>
  </conditionalFormatting>
  <conditionalFormatting sqref="B123:B1048576 B1:B98">
    <cfRule type="duplicateValues" dxfId="220" priority="55"/>
  </conditionalFormatting>
  <conditionalFormatting sqref="B99:B122">
    <cfRule type="duplicateValues" dxfId="219" priority="54"/>
  </conditionalFormatting>
  <conditionalFormatting sqref="E99:E122">
    <cfRule type="duplicateValues" dxfId="218" priority="53"/>
  </conditionalFormatting>
  <conditionalFormatting sqref="B99:B122">
    <cfRule type="duplicateValues" dxfId="217" priority="52"/>
  </conditionalFormatting>
  <conditionalFormatting sqref="B99:B122">
    <cfRule type="duplicateValues" dxfId="216" priority="49"/>
    <cfRule type="duplicateValues" dxfId="215" priority="50"/>
    <cfRule type="duplicateValues" dxfId="214" priority="51"/>
  </conditionalFormatting>
  <conditionalFormatting sqref="B99:B122">
    <cfRule type="duplicateValues" dxfId="213" priority="47"/>
    <cfRule type="duplicateValues" dxfId="212" priority="48"/>
  </conditionalFormatting>
  <conditionalFormatting sqref="B99:B122">
    <cfRule type="duplicateValues" dxfId="211" priority="44"/>
    <cfRule type="duplicateValues" dxfId="210" priority="45"/>
    <cfRule type="duplicateValues" dxfId="209" priority="46"/>
  </conditionalFormatting>
  <conditionalFormatting sqref="E99:E122">
    <cfRule type="duplicateValues" dxfId="208" priority="42"/>
    <cfRule type="duplicateValues" dxfId="207" priority="43"/>
  </conditionalFormatting>
  <conditionalFormatting sqref="E99:E122">
    <cfRule type="duplicateValues" dxfId="206" priority="40"/>
    <cfRule type="duplicateValues" dxfId="205" priority="41"/>
  </conditionalFormatting>
  <conditionalFormatting sqref="E99:E122">
    <cfRule type="duplicateValues" dxfId="204" priority="39"/>
  </conditionalFormatting>
  <conditionalFormatting sqref="E99:E122">
    <cfRule type="duplicateValues" dxfId="203" priority="36"/>
    <cfRule type="duplicateValues" dxfId="202" priority="37"/>
    <cfRule type="duplicateValues" dxfId="201" priority="38"/>
  </conditionalFormatting>
  <conditionalFormatting sqref="E99:E122">
    <cfRule type="duplicateValues" dxfId="200" priority="33"/>
    <cfRule type="duplicateValues" dxfId="199" priority="34"/>
    <cfRule type="duplicateValues" dxfId="198" priority="35"/>
  </conditionalFormatting>
  <conditionalFormatting sqref="E99:E122">
    <cfRule type="duplicateValues" dxfId="197" priority="32"/>
  </conditionalFormatting>
  <conditionalFormatting sqref="E99:E122">
    <cfRule type="duplicateValues" dxfId="196" priority="31"/>
  </conditionalFormatting>
  <conditionalFormatting sqref="B99:B122">
    <cfRule type="duplicateValues" dxfId="195" priority="28"/>
    <cfRule type="duplicateValues" dxfId="194" priority="29"/>
    <cfRule type="duplicateValues" dxfId="193" priority="30"/>
  </conditionalFormatting>
  <conditionalFormatting sqref="B99:B122">
    <cfRule type="duplicateValues" dxfId="192" priority="27"/>
  </conditionalFormatting>
  <conditionalFormatting sqref="B99:B122">
    <cfRule type="duplicateValues" dxfId="191" priority="26"/>
  </conditionalFormatting>
  <conditionalFormatting sqref="B99:B122">
    <cfRule type="duplicateValues" dxfId="190" priority="23"/>
    <cfRule type="duplicateValues" dxfId="189" priority="24"/>
    <cfRule type="duplicateValues" dxfId="188" priority="25"/>
  </conditionalFormatting>
  <conditionalFormatting sqref="B99:B122">
    <cfRule type="duplicateValues" dxfId="187" priority="21"/>
    <cfRule type="duplicateValues" dxfId="186" priority="22"/>
  </conditionalFormatting>
  <conditionalFormatting sqref="E99:E122">
    <cfRule type="duplicateValues" dxfId="185" priority="20"/>
  </conditionalFormatting>
  <conditionalFormatting sqref="E99:E122">
    <cfRule type="duplicateValues" dxfId="184" priority="18"/>
    <cfRule type="duplicateValues" dxfId="183" priority="19"/>
  </conditionalFormatting>
  <conditionalFormatting sqref="E99:E122">
    <cfRule type="duplicateValues" dxfId="182" priority="15"/>
    <cfRule type="duplicateValues" dxfId="181" priority="16"/>
    <cfRule type="duplicateValues" dxfId="180" priority="17"/>
  </conditionalFormatting>
  <conditionalFormatting sqref="E99:E122">
    <cfRule type="duplicateValues" dxfId="179" priority="9"/>
    <cfRule type="duplicateValues" dxfId="178" priority="10"/>
    <cfRule type="duplicateValues" dxfId="177" priority="11"/>
    <cfRule type="duplicateValues" dxfId="176" priority="12"/>
    <cfRule type="duplicateValues" dxfId="175" priority="13"/>
    <cfRule type="duplicateValues" dxfId="174" priority="14"/>
  </conditionalFormatting>
  <conditionalFormatting sqref="B99:B122">
    <cfRule type="duplicateValues" dxfId="173" priority="8"/>
  </conditionalFormatting>
  <conditionalFormatting sqref="B99:B122">
    <cfRule type="duplicateValues" dxfId="172" priority="5"/>
    <cfRule type="duplicateValues" dxfId="171" priority="6"/>
    <cfRule type="duplicateValues" dxfId="170" priority="7"/>
  </conditionalFormatting>
  <conditionalFormatting sqref="B99:B122">
    <cfRule type="duplicateValues" dxfId="169" priority="3"/>
    <cfRule type="duplicateValues" dxfId="168" priority="4"/>
  </conditionalFormatting>
  <conditionalFormatting sqref="E99:E122">
    <cfRule type="duplicateValues" dxfId="167" priority="2"/>
  </conditionalFormatting>
  <conditionalFormatting sqref="B99:B122">
    <cfRule type="duplicateValues" dxfId="166" priority="1"/>
  </conditionalFormatting>
  <conditionalFormatting sqref="B44:B95">
    <cfRule type="duplicateValues" dxfId="165" priority="326915"/>
  </conditionalFormatting>
  <conditionalFormatting sqref="B44:B95">
    <cfRule type="duplicateValues" dxfId="164" priority="326917"/>
    <cfRule type="duplicateValues" dxfId="163" priority="326918"/>
    <cfRule type="duplicateValues" dxfId="162" priority="326919"/>
  </conditionalFormatting>
  <conditionalFormatting sqref="B44:B95">
    <cfRule type="duplicateValues" dxfId="161" priority="326923"/>
    <cfRule type="duplicateValues" dxfId="160" priority="326924"/>
  </conditionalFormatting>
  <conditionalFormatting sqref="E44:E95">
    <cfRule type="duplicateValues" dxfId="159" priority="326927"/>
  </conditionalFormatting>
  <conditionalFormatting sqref="E44:E95">
    <cfRule type="duplicateValues" dxfId="158" priority="326929"/>
    <cfRule type="duplicateValues" dxfId="157" priority="326930"/>
  </conditionalFormatting>
  <conditionalFormatting sqref="E44:E95">
    <cfRule type="duplicateValues" dxfId="156" priority="326933"/>
    <cfRule type="duplicateValues" dxfId="155" priority="326934"/>
    <cfRule type="duplicateValues" dxfId="154" priority="326935"/>
  </conditionalFormatting>
  <conditionalFormatting sqref="E44:E95">
    <cfRule type="duplicateValues" dxfId="153" priority="326939"/>
    <cfRule type="duplicateValues" dxfId="152" priority="326940"/>
    <cfRule type="duplicateValues" dxfId="151" priority="326941"/>
    <cfRule type="duplicateValues" dxfId="150" priority="326942"/>
    <cfRule type="duplicateValues" dxfId="149" priority="326943"/>
    <cfRule type="duplicateValues" dxfId="148" priority="326944"/>
  </conditionalFormatting>
  <conditionalFormatting sqref="B20:B95">
    <cfRule type="duplicateValues" dxfId="147" priority="326951"/>
  </conditionalFormatting>
  <conditionalFormatting sqref="B20:B95">
    <cfRule type="duplicateValues" dxfId="146" priority="326953"/>
    <cfRule type="duplicateValues" dxfId="145" priority="326954"/>
    <cfRule type="duplicateValues" dxfId="144" priority="326955"/>
  </conditionalFormatting>
  <conditionalFormatting sqref="B20:B95">
    <cfRule type="duplicateValues" dxfId="143" priority="326959"/>
    <cfRule type="duplicateValues" dxfId="142" priority="32696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1" t="s">
        <v>0</v>
      </c>
      <c r="B1" s="15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3" t="s">
        <v>8</v>
      </c>
      <c r="B9" s="15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5" t="s">
        <v>9</v>
      </c>
      <c r="B14" s="15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67" zoomScale="80" zoomScaleNormal="80" workbookViewId="0">
      <selection activeCell="B86" sqref="B86"/>
    </sheetView>
  </sheetViews>
  <sheetFormatPr baseColWidth="10" defaultColWidth="52.7109375" defaultRowHeight="15" x14ac:dyDescent="0.25"/>
  <cols>
    <col min="1" max="1" width="25.7109375" style="87" bestFit="1" customWidth="1"/>
    <col min="2" max="2" width="22.140625" style="87" bestFit="1" customWidth="1"/>
    <col min="3" max="3" width="52.7109375" style="87"/>
    <col min="4" max="4" width="39.28515625" style="87" bestFit="1" customWidth="1"/>
    <col min="5" max="5" width="13" style="87" bestFit="1" customWidth="1"/>
    <col min="6" max="16384" width="52.7109375" style="87"/>
  </cols>
  <sheetData>
    <row r="1" spans="1:5" ht="22.5" x14ac:dyDescent="0.25">
      <c r="A1" s="138" t="s">
        <v>2479</v>
      </c>
      <c r="B1" s="139"/>
      <c r="C1" s="139"/>
      <c r="D1" s="139"/>
      <c r="E1" s="140"/>
    </row>
    <row r="2" spans="1:5" ht="22.5" x14ac:dyDescent="0.25">
      <c r="A2" s="138" t="s">
        <v>2158</v>
      </c>
      <c r="B2" s="139"/>
      <c r="C2" s="139"/>
      <c r="D2" s="139"/>
      <c r="E2" s="140"/>
    </row>
    <row r="3" spans="1:5" ht="25.5" x14ac:dyDescent="0.25">
      <c r="A3" s="141" t="s">
        <v>2479</v>
      </c>
      <c r="B3" s="142"/>
      <c r="C3" s="142"/>
      <c r="D3" s="142"/>
      <c r="E3" s="143"/>
    </row>
    <row r="4" spans="1:5" x14ac:dyDescent="0.25">
      <c r="B4" s="110"/>
    </row>
    <row r="5" spans="1:5" ht="18.75" thickBot="1" x14ac:dyDescent="0.3">
      <c r="A5" s="88" t="s">
        <v>2423</v>
      </c>
      <c r="B5" s="109" t="s">
        <v>2500</v>
      </c>
      <c r="C5" s="89"/>
      <c r="D5" s="90"/>
      <c r="E5" s="91"/>
    </row>
    <row r="6" spans="1:5" ht="18.75" thickBot="1" x14ac:dyDescent="0.3">
      <c r="A6" s="88" t="s">
        <v>2424</v>
      </c>
      <c r="B6" s="109" t="s">
        <v>2606</v>
      </c>
      <c r="C6" s="89"/>
      <c r="D6" s="90"/>
      <c r="E6" s="91"/>
    </row>
    <row r="7" spans="1:5" ht="15.75" thickBot="1" x14ac:dyDescent="0.3">
      <c r="B7" s="110"/>
    </row>
    <row r="8" spans="1:5" ht="18.75" thickBot="1" x14ac:dyDescent="0.3">
      <c r="A8" s="133" t="s">
        <v>2425</v>
      </c>
      <c r="B8" s="134"/>
      <c r="C8" s="134"/>
      <c r="D8" s="134"/>
      <c r="E8" s="135"/>
    </row>
    <row r="9" spans="1:5" ht="18" x14ac:dyDescent="0.25">
      <c r="A9" s="92" t="s">
        <v>15</v>
      </c>
      <c r="B9" s="93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DISTRITO NACIONAL</v>
      </c>
      <c r="B10" s="100">
        <v>721</v>
      </c>
      <c r="C10" s="115" t="str">
        <f>VLOOKUP(B10,'[1]LISTADO ATM'!$A$2:$B$816,2,0)</f>
        <v xml:space="preserve">ATM Oficina Charles de Gaulle II </v>
      </c>
      <c r="D10" s="101" t="s">
        <v>2485</v>
      </c>
      <c r="E10" s="100">
        <v>335769589</v>
      </c>
    </row>
    <row r="11" spans="1:5" ht="18" x14ac:dyDescent="0.25">
      <c r="A11" s="100" t="str">
        <f>VLOOKUP(B11,'[1]LISTADO ATM'!$A$2:$C$817,3,0)</f>
        <v>SUR</v>
      </c>
      <c r="B11" s="100">
        <v>780</v>
      </c>
      <c r="C11" s="115" t="str">
        <f>VLOOKUP(B11,'[1]LISTADO ATM'!$A$2:$B$816,2,0)</f>
        <v xml:space="preserve">ATM Oficina Barahona I </v>
      </c>
      <c r="D11" s="101" t="s">
        <v>2485</v>
      </c>
      <c r="E11" s="100">
        <v>335769623</v>
      </c>
    </row>
    <row r="12" spans="1:5" ht="18" x14ac:dyDescent="0.25">
      <c r="A12" s="100" t="str">
        <f>VLOOKUP(B12,'[1]LISTADO ATM'!$A$2:$C$817,3,0)</f>
        <v>DISTRITO NACIONAL</v>
      </c>
      <c r="B12" s="100">
        <v>516</v>
      </c>
      <c r="C12" s="115" t="str">
        <f>VLOOKUP(B12,'[1]LISTADO ATM'!$A$2:$B$816,2,0)</f>
        <v xml:space="preserve">ATM Oficina Gascue </v>
      </c>
      <c r="D12" s="101" t="s">
        <v>2485</v>
      </c>
      <c r="E12" s="100">
        <v>335769653</v>
      </c>
    </row>
    <row r="13" spans="1:5" ht="18" x14ac:dyDescent="0.25">
      <c r="A13" s="100" t="str">
        <f>VLOOKUP(B13,'[1]LISTADO ATM'!$A$2:$C$817,3,0)</f>
        <v>DISTRITO NACIONAL</v>
      </c>
      <c r="B13" s="100">
        <v>957</v>
      </c>
      <c r="C13" s="115" t="str">
        <f>VLOOKUP(B13,'[1]LISTADO ATM'!$A$2:$B$816,2,0)</f>
        <v xml:space="preserve">ATM Oficina Venezuela </v>
      </c>
      <c r="D13" s="101" t="s">
        <v>2485</v>
      </c>
      <c r="E13" s="77">
        <v>335769643</v>
      </c>
    </row>
    <row r="14" spans="1:5" ht="18" x14ac:dyDescent="0.25">
      <c r="A14" s="100" t="str">
        <f>VLOOKUP(B14,'[1]LISTADO ATM'!$A$2:$C$817,3,0)</f>
        <v>SUR</v>
      </c>
      <c r="B14" s="100">
        <v>870</v>
      </c>
      <c r="C14" s="115" t="str">
        <f>VLOOKUP(B14,'[1]LISTADO ATM'!$A$2:$B$816,2,0)</f>
        <v xml:space="preserve">ATM Willbes Dominicana (Barahona) </v>
      </c>
      <c r="D14" s="101" t="s">
        <v>2485</v>
      </c>
      <c r="E14" s="100">
        <v>335769541</v>
      </c>
    </row>
    <row r="15" spans="1:5" ht="18" x14ac:dyDescent="0.25">
      <c r="A15" s="100" t="str">
        <f>VLOOKUP(B15,'[1]LISTADO ATM'!$A$2:$C$817,3,0)</f>
        <v>ESTE</v>
      </c>
      <c r="B15" s="100">
        <v>211</v>
      </c>
      <c r="C15" s="115" t="str">
        <f>VLOOKUP(B15,'[1]LISTADO ATM'!$A$2:$B$816,2,0)</f>
        <v xml:space="preserve">ATM Oficina La Romana I </v>
      </c>
      <c r="D15" s="101" t="s">
        <v>2485</v>
      </c>
      <c r="E15" s="100">
        <v>335769544</v>
      </c>
    </row>
    <row r="16" spans="1:5" ht="18" x14ac:dyDescent="0.25">
      <c r="A16" s="100" t="str">
        <f>VLOOKUP(B16,'[1]LISTADO ATM'!$A$2:$C$817,3,0)</f>
        <v>DISTRITO NACIONAL</v>
      </c>
      <c r="B16" s="100">
        <v>710</v>
      </c>
      <c r="C16" s="115" t="str">
        <f>VLOOKUP(B16,'[1]LISTADO ATM'!$A$2:$B$816,2,0)</f>
        <v xml:space="preserve">ATM S/M Soberano </v>
      </c>
      <c r="D16" s="101" t="s">
        <v>2485</v>
      </c>
      <c r="E16" s="100" t="s">
        <v>2539</v>
      </c>
    </row>
    <row r="17" spans="1:5" ht="18" x14ac:dyDescent="0.25">
      <c r="A17" s="100" t="str">
        <f>VLOOKUP(B17,'[1]LISTADO ATM'!$A$2:$C$817,3,0)</f>
        <v>ESTE</v>
      </c>
      <c r="B17" s="100">
        <v>609</v>
      </c>
      <c r="C17" s="115" t="str">
        <f>VLOOKUP(B17,'[1]LISTADO ATM'!$A$2:$B$816,2,0)</f>
        <v xml:space="preserve">ATM S/M Jumbo (San Pedro) </v>
      </c>
      <c r="D17" s="101" t="s">
        <v>2485</v>
      </c>
      <c r="E17" s="100">
        <v>335769615</v>
      </c>
    </row>
    <row r="18" spans="1:5" ht="18" x14ac:dyDescent="0.25">
      <c r="A18" s="100" t="str">
        <f>VLOOKUP(B18,'[1]LISTADO ATM'!$A$2:$C$817,3,0)</f>
        <v>SUR</v>
      </c>
      <c r="B18" s="100">
        <v>252</v>
      </c>
      <c r="C18" s="115" t="str">
        <f>VLOOKUP(B18,'[1]LISTADO ATM'!$A$2:$B$816,2,0)</f>
        <v xml:space="preserve">ATM Banco Agrícola (Barahona) </v>
      </c>
      <c r="D18" s="101" t="s">
        <v>2485</v>
      </c>
      <c r="E18" s="100">
        <v>335769594</v>
      </c>
    </row>
    <row r="19" spans="1:5" ht="18.75" thickBot="1" x14ac:dyDescent="0.3">
      <c r="A19" s="100" t="str">
        <f>VLOOKUP(B19,'[1]LISTADO ATM'!$A$2:$C$817,3,0)</f>
        <v>ESTE</v>
      </c>
      <c r="B19" s="159">
        <v>399</v>
      </c>
      <c r="C19" s="115" t="str">
        <f>VLOOKUP(B19,'[1]LISTADO ATM'!$A$2:$B$816,2,0)</f>
        <v xml:space="preserve">ATM Oficina La Romana II </v>
      </c>
      <c r="D19" s="101" t="s">
        <v>2485</v>
      </c>
      <c r="E19" s="100">
        <v>335769634</v>
      </c>
    </row>
    <row r="20" spans="1:5" ht="18.75" thickBot="1" x14ac:dyDescent="0.3">
      <c r="A20" s="96" t="s">
        <v>2428</v>
      </c>
      <c r="B20" s="120">
        <f>COUNT(B10:B19)</f>
        <v>10</v>
      </c>
      <c r="C20" s="144"/>
      <c r="D20" s="145"/>
      <c r="E20" s="146"/>
    </row>
    <row r="21" spans="1:5" ht="15.75" thickBot="1" x14ac:dyDescent="0.3">
      <c r="B21" s="110"/>
    </row>
    <row r="22" spans="1:5" ht="18.75" thickBot="1" x14ac:dyDescent="0.3">
      <c r="A22" s="133" t="s">
        <v>2430</v>
      </c>
      <c r="B22" s="134"/>
      <c r="C22" s="134"/>
      <c r="D22" s="134"/>
      <c r="E22" s="135"/>
    </row>
    <row r="23" spans="1:5" ht="18" x14ac:dyDescent="0.25">
      <c r="A23" s="92" t="s">
        <v>15</v>
      </c>
      <c r="B23" s="93" t="s">
        <v>2426</v>
      </c>
      <c r="C23" s="93" t="s">
        <v>46</v>
      </c>
      <c r="D23" s="93" t="s">
        <v>2433</v>
      </c>
      <c r="E23" s="93" t="s">
        <v>2427</v>
      </c>
    </row>
    <row r="24" spans="1:5" ht="18" x14ac:dyDescent="0.25">
      <c r="A24" s="100" t="str">
        <f>VLOOKUP(B24,'[1]LISTADO ATM'!$A$2:$C$817,3,0)</f>
        <v>DISTRITO NACIONAL</v>
      </c>
      <c r="B24" s="100">
        <v>377</v>
      </c>
      <c r="C24" s="100" t="str">
        <f>VLOOKUP(B24,'[2]LISTADO ATM'!$A$2:$B$916,2,0)</f>
        <v>ATM Estación del Metro Eduardo Brito</v>
      </c>
      <c r="D24" s="102" t="s">
        <v>2455</v>
      </c>
      <c r="E24" s="100">
        <v>335769464</v>
      </c>
    </row>
    <row r="25" spans="1:5" ht="18" x14ac:dyDescent="0.25">
      <c r="A25" s="100" t="str">
        <f>VLOOKUP(B25,'[1]LISTADO ATM'!$A$2:$C$817,3,0)</f>
        <v>DISTRITO NACIONAL</v>
      </c>
      <c r="B25" s="100">
        <v>539</v>
      </c>
      <c r="C25" s="115" t="str">
        <f>VLOOKUP(B25,'[1]LISTADO ATM'!$A$2:$B$816,2,0)</f>
        <v>ATM S/M La Cadena Los Proceres</v>
      </c>
      <c r="D25" s="116" t="s">
        <v>2455</v>
      </c>
      <c r="E25" s="100">
        <v>335770042</v>
      </c>
    </row>
    <row r="26" spans="1:5" ht="18" x14ac:dyDescent="0.25">
      <c r="A26" s="100" t="str">
        <f>VLOOKUP(B26,'[1]LISTADO ATM'!$A$2:$C$817,3,0)</f>
        <v>DISTRITO NACIONAL</v>
      </c>
      <c r="B26" s="100">
        <v>955</v>
      </c>
      <c r="C26" s="100" t="str">
        <f>VLOOKUP(B26,'[2]LISTADO ATM'!$A$2:$B$916,2,0)</f>
        <v xml:space="preserve">ATM Oficina Americana Independencia II </v>
      </c>
      <c r="D26" s="116" t="s">
        <v>2455</v>
      </c>
      <c r="E26" s="100">
        <v>335769149</v>
      </c>
    </row>
    <row r="27" spans="1:5" ht="18" x14ac:dyDescent="0.25">
      <c r="A27" s="100" t="str">
        <f>VLOOKUP(B27,'[1]LISTADO ATM'!$A$2:$C$817,3,0)</f>
        <v>DISTRITO NACIONAL</v>
      </c>
      <c r="B27" s="100">
        <v>578</v>
      </c>
      <c r="C27" s="115" t="str">
        <f>VLOOKUP(B27,'[1]LISTADO ATM'!$A$2:$B$816,2,0)</f>
        <v xml:space="preserve">ATM Procuraduría General de la República </v>
      </c>
      <c r="D27" s="116" t="s">
        <v>2455</v>
      </c>
      <c r="E27" s="100">
        <v>335770043</v>
      </c>
    </row>
    <row r="28" spans="1:5" ht="18" x14ac:dyDescent="0.25">
      <c r="A28" s="100" t="str">
        <f>VLOOKUP(B28,'[1]LISTADO ATM'!$A$2:$C$817,3,0)</f>
        <v>DISTRITO NACIONAL</v>
      </c>
      <c r="B28" s="100">
        <v>743</v>
      </c>
      <c r="C28" s="100" t="str">
        <f>VLOOKUP(B28,'[2]LISTADO ATM'!$A$2:$B$916,2,0)</f>
        <v xml:space="preserve">ATM Oficina Los Frailes </v>
      </c>
      <c r="D28" s="116" t="s">
        <v>2455</v>
      </c>
      <c r="E28" s="100">
        <v>335769350</v>
      </c>
    </row>
    <row r="29" spans="1:5" ht="18" x14ac:dyDescent="0.25">
      <c r="A29" s="100" t="str">
        <f>VLOOKUP(B29,'[1]LISTADO ATM'!$A$2:$C$817,3,0)</f>
        <v>DISTRITO NACIONAL</v>
      </c>
      <c r="B29" s="100">
        <v>325</v>
      </c>
      <c r="C29" s="100" t="str">
        <f>VLOOKUP(B29,'[2]LISTADO ATM'!$A$2:$B$916,2,0)</f>
        <v>ATM Casa Edwin</v>
      </c>
      <c r="D29" s="116" t="s">
        <v>2455</v>
      </c>
      <c r="E29" s="100">
        <v>335769482</v>
      </c>
    </row>
    <row r="30" spans="1:5" ht="18" x14ac:dyDescent="0.25">
      <c r="A30" s="100" t="str">
        <f>VLOOKUP(B30,'[1]LISTADO ATM'!$A$2:$C$817,3,0)</f>
        <v>ESTE</v>
      </c>
      <c r="B30" s="100">
        <v>630</v>
      </c>
      <c r="C30" s="100" t="str">
        <f>VLOOKUP(B30,'[2]LISTADO ATM'!$A$2:$B$916,2,0)</f>
        <v xml:space="preserve">ATM Oficina Plaza Zaglul (SPM) </v>
      </c>
      <c r="D30" s="116" t="s">
        <v>2455</v>
      </c>
      <c r="E30" s="100">
        <v>335770045</v>
      </c>
    </row>
    <row r="31" spans="1:5" ht="18" x14ac:dyDescent="0.25">
      <c r="A31" s="100" t="str">
        <f>VLOOKUP(B31,'[1]LISTADO ATM'!$A$2:$C$817,3,0)</f>
        <v>ESTE</v>
      </c>
      <c r="B31" s="100">
        <v>613</v>
      </c>
      <c r="C31" s="100" t="str">
        <f>VLOOKUP(B31,'[2]LISTADO ATM'!$A$2:$B$916,2,0)</f>
        <v xml:space="preserve">ATM Almacenes Zaglul (La Altagracia) </v>
      </c>
      <c r="D31" s="116" t="s">
        <v>2455</v>
      </c>
      <c r="E31" s="100">
        <v>335769545</v>
      </c>
    </row>
    <row r="32" spans="1:5" ht="18" x14ac:dyDescent="0.25">
      <c r="A32" s="100" t="str">
        <f>VLOOKUP(B32,'[1]LISTADO ATM'!$A$2:$C$817,3,0)</f>
        <v>ESTE</v>
      </c>
      <c r="B32" s="100">
        <v>631</v>
      </c>
      <c r="C32" s="100" t="str">
        <f>VLOOKUP(B32,'[2]LISTADO ATM'!$A$2:$B$916,2,0)</f>
        <v xml:space="preserve">ATM ASOCODEQUI (San Pedro) </v>
      </c>
      <c r="D32" s="116" t="s">
        <v>2455</v>
      </c>
      <c r="E32" s="100">
        <v>335769546</v>
      </c>
    </row>
    <row r="33" spans="1:5" ht="18" x14ac:dyDescent="0.25">
      <c r="A33" s="100" t="str">
        <f>VLOOKUP(B33,'[1]LISTADO ATM'!$A$2:$C$817,3,0)</f>
        <v>ESTE</v>
      </c>
      <c r="B33" s="100">
        <v>742</v>
      </c>
      <c r="C33" s="100" t="str">
        <f>VLOOKUP(B33,'[2]LISTADO ATM'!$A$2:$B$916,2,0)</f>
        <v xml:space="preserve">ATM Oficina Plaza del Rey (La Romana) </v>
      </c>
      <c r="D33" s="116" t="s">
        <v>2455</v>
      </c>
      <c r="E33" s="100">
        <v>335769625</v>
      </c>
    </row>
    <row r="34" spans="1:5" ht="18" x14ac:dyDescent="0.25">
      <c r="A34" s="100" t="str">
        <f>VLOOKUP(B34,'[1]LISTADO ATM'!$A$2:$C$817,3,0)</f>
        <v>NORTE</v>
      </c>
      <c r="B34" s="100">
        <v>728</v>
      </c>
      <c r="C34" s="100" t="str">
        <f>VLOOKUP(B34,'[2]LISTADO ATM'!$A$2:$B$916,2,0)</f>
        <v xml:space="preserve">ATM UNP La Vega Oficina Regional Norcentral </v>
      </c>
      <c r="D34" s="116" t="s">
        <v>2455</v>
      </c>
      <c r="E34" s="100">
        <v>335770047</v>
      </c>
    </row>
    <row r="35" spans="1:5" ht="36" x14ac:dyDescent="0.25">
      <c r="A35" s="100" t="str">
        <f>VLOOKUP(B35,'[1]LISTADO ATM'!$A$2:$C$817,3,0)</f>
        <v>DISTRITO NACIONAL</v>
      </c>
      <c r="B35" s="100">
        <v>875</v>
      </c>
      <c r="C35" s="100" t="str">
        <f>VLOOKUP(B35,'[2]LISTADO ATM'!$A$2:$B$916,2,0)</f>
        <v xml:space="preserve">ATM Texaco Aut. Duarte KM 14 1/2 (Los Alcarrizos) </v>
      </c>
      <c r="D35" s="116" t="s">
        <v>2455</v>
      </c>
      <c r="E35" s="100">
        <v>335770048</v>
      </c>
    </row>
    <row r="36" spans="1:5" ht="18" x14ac:dyDescent="0.25">
      <c r="A36" s="100" t="str">
        <f>VLOOKUP(B36,'[1]LISTADO ATM'!$A$2:$C$817,3,0)</f>
        <v>DISTRITO NACIONAL</v>
      </c>
      <c r="B36" s="100">
        <v>238</v>
      </c>
      <c r="C36" s="100" t="str">
        <f>VLOOKUP(B36,'[2]LISTADO ATM'!$A$2:$B$916,2,0)</f>
        <v xml:space="preserve">ATM Multicentro La Sirena Charles de Gaulle </v>
      </c>
      <c r="D36" s="116" t="s">
        <v>2455</v>
      </c>
      <c r="E36" s="100">
        <v>335770049</v>
      </c>
    </row>
    <row r="37" spans="1:5" ht="18" x14ac:dyDescent="0.25">
      <c r="A37" s="100" t="str">
        <f>VLOOKUP(B37,'[1]LISTADO ATM'!$A$2:$C$817,3,0)</f>
        <v>DISTRITO NACIONAL</v>
      </c>
      <c r="B37" s="100">
        <v>231</v>
      </c>
      <c r="C37" s="100" t="str">
        <f>VLOOKUP(B37,'[2]LISTADO ATM'!$A$2:$B$916,2,0)</f>
        <v xml:space="preserve">ATM Oficina Zona Oriental </v>
      </c>
      <c r="D37" s="116" t="s">
        <v>2455</v>
      </c>
      <c r="E37" s="100">
        <v>335769592</v>
      </c>
    </row>
    <row r="38" spans="1:5" ht="18" x14ac:dyDescent="0.25">
      <c r="A38" s="100" t="str">
        <f>VLOOKUP(B38,'[1]LISTADO ATM'!$A$2:$C$817,3,0)</f>
        <v>ESTE</v>
      </c>
      <c r="B38" s="100">
        <v>114</v>
      </c>
      <c r="C38" s="100" t="str">
        <f>VLOOKUP(B38,'[2]LISTADO ATM'!$A$2:$B$916,2,0)</f>
        <v xml:space="preserve">ATM Oficina Hato Mayor </v>
      </c>
      <c r="D38" s="116" t="s">
        <v>2455</v>
      </c>
      <c r="E38" s="100">
        <v>335769616</v>
      </c>
    </row>
    <row r="39" spans="1:5" ht="18" x14ac:dyDescent="0.25">
      <c r="A39" s="100" t="str">
        <f>VLOOKUP(B39,'[1]LISTADO ATM'!$A$2:$C$817,3,0)</f>
        <v>DISTRITO NACIONAL</v>
      </c>
      <c r="B39" s="100">
        <v>900</v>
      </c>
      <c r="C39" s="100" t="str">
        <f>VLOOKUP(B39,'[2]LISTADO ATM'!$A$2:$B$916,2,0)</f>
        <v xml:space="preserve">ATM UNP Merca Santo Domingo </v>
      </c>
      <c r="D39" s="116" t="s">
        <v>2455</v>
      </c>
      <c r="E39" s="100">
        <v>335770050</v>
      </c>
    </row>
    <row r="40" spans="1:5" ht="18" x14ac:dyDescent="0.25">
      <c r="A40" s="100" t="str">
        <f>VLOOKUP(B40,'[1]LISTADO ATM'!$A$2:$C$817,3,0)</f>
        <v>DISTRITO NACIONAL</v>
      </c>
      <c r="B40" s="100">
        <v>527</v>
      </c>
      <c r="C40" s="100" t="str">
        <f>VLOOKUP(B40,'[2]LISTADO ATM'!$A$2:$B$916,2,0)</f>
        <v>ATM Oficina Zona Oriental II</v>
      </c>
      <c r="D40" s="116" t="s">
        <v>2455</v>
      </c>
      <c r="E40" s="100">
        <v>335769629</v>
      </c>
    </row>
    <row r="41" spans="1:5" ht="18" x14ac:dyDescent="0.25">
      <c r="A41" s="100" t="str">
        <f>VLOOKUP(B41,'[1]LISTADO ATM'!$A$2:$C$817,3,0)</f>
        <v>NORTE</v>
      </c>
      <c r="B41" s="100">
        <v>304</v>
      </c>
      <c r="C41" s="100" t="str">
        <f>VLOOKUP(B41,'[2]LISTADO ATM'!$A$2:$B$916,2,0)</f>
        <v xml:space="preserve">ATM Multicentro La Sirena Estrella Sadhala </v>
      </c>
      <c r="D41" s="116" t="s">
        <v>2455</v>
      </c>
      <c r="E41" s="100">
        <v>335770051</v>
      </c>
    </row>
    <row r="42" spans="1:5" ht="18" x14ac:dyDescent="0.25">
      <c r="A42" s="100" t="str">
        <f>VLOOKUP(B42,'[1]LISTADO ATM'!$A$2:$C$817,3,0)</f>
        <v>ESTE</v>
      </c>
      <c r="B42" s="100">
        <v>660</v>
      </c>
      <c r="C42" s="115" t="str">
        <f>VLOOKUP(B42,'[1]LISTADO ATM'!$A$2:$B$816,2,0)</f>
        <v>ATM Oficina Romana Norte II</v>
      </c>
      <c r="D42" s="116" t="s">
        <v>2455</v>
      </c>
      <c r="E42" s="100">
        <v>335769632</v>
      </c>
    </row>
    <row r="43" spans="1:5" ht="18" x14ac:dyDescent="0.25">
      <c r="A43" s="100" t="str">
        <f>VLOOKUP(B43,'[1]LISTADO ATM'!$A$2:$C$817,3,0)</f>
        <v>SUR</v>
      </c>
      <c r="B43" s="100">
        <v>615</v>
      </c>
      <c r="C43" s="115" t="str">
        <f>VLOOKUP(B43,'[1]LISTADO ATM'!$A$2:$B$816,2,0)</f>
        <v xml:space="preserve">ATM Estación Sunix Cabral (Barahona) </v>
      </c>
      <c r="D43" s="116" t="s">
        <v>2455</v>
      </c>
      <c r="E43" s="100">
        <v>335769636</v>
      </c>
    </row>
    <row r="44" spans="1:5" ht="18" x14ac:dyDescent="0.25">
      <c r="A44" s="100" t="str">
        <f>VLOOKUP(B44,'[1]LISTADO ATM'!$A$2:$C$817,3,0)</f>
        <v>DISTRITO NACIONAL</v>
      </c>
      <c r="B44" s="100">
        <v>713</v>
      </c>
      <c r="C44" s="115" t="str">
        <f>VLOOKUP(B44,'[1]LISTADO ATM'!$A$2:$B$816,2,0)</f>
        <v xml:space="preserve">ATM Oficina Las Américas </v>
      </c>
      <c r="D44" s="116" t="s">
        <v>2455</v>
      </c>
      <c r="E44" s="100">
        <v>335769637</v>
      </c>
    </row>
    <row r="45" spans="1:5" ht="18" x14ac:dyDescent="0.25">
      <c r="A45" s="100" t="str">
        <f>VLOOKUP(B45,'[1]LISTADO ATM'!$A$2:$C$817,3,0)</f>
        <v>DISTRITO NACIONAL</v>
      </c>
      <c r="B45" s="100">
        <v>883</v>
      </c>
      <c r="C45" s="115" t="str">
        <f>VLOOKUP(B45,'[1]LISTADO ATM'!$A$2:$B$816,2,0)</f>
        <v xml:space="preserve">ATM Oficina Filadelfia Plaza </v>
      </c>
      <c r="D45" s="116" t="s">
        <v>2455</v>
      </c>
      <c r="E45" s="100">
        <v>335769642</v>
      </c>
    </row>
    <row r="46" spans="1:5" ht="18" x14ac:dyDescent="0.25">
      <c r="A46" s="100" t="str">
        <f>VLOOKUP(B46,'[1]LISTADO ATM'!$A$2:$C$817,3,0)</f>
        <v>ESTE</v>
      </c>
      <c r="B46" s="100">
        <v>427</v>
      </c>
      <c r="C46" s="100" t="str">
        <f>VLOOKUP(B46,'[2]LISTADO ATM'!$A$2:$B$916,2,0)</f>
        <v xml:space="preserve">ATM Almacenes Iberia (Hato Mayor) </v>
      </c>
      <c r="D46" s="116" t="s">
        <v>2455</v>
      </c>
      <c r="E46" s="100">
        <v>335770052</v>
      </c>
    </row>
    <row r="47" spans="1:5" ht="18.75" thickBot="1" x14ac:dyDescent="0.3">
      <c r="A47" s="100" t="str">
        <f>VLOOKUP(B47,'[1]LISTADO ATM'!$A$2:$C$817,3,0)</f>
        <v>NORTE</v>
      </c>
      <c r="B47" s="159">
        <v>895</v>
      </c>
      <c r="C47" s="100" t="str">
        <f>VLOOKUP(B47,'[2]LISTADO ATM'!$A$2:$B$916,2,0)</f>
        <v xml:space="preserve">ATM S/M Bravo (Santiago) </v>
      </c>
      <c r="D47" s="116" t="s">
        <v>2455</v>
      </c>
      <c r="E47" s="100">
        <v>335769850</v>
      </c>
    </row>
    <row r="48" spans="1:5" ht="18.75" thickBot="1" x14ac:dyDescent="0.3">
      <c r="A48" s="117" t="s">
        <v>2428</v>
      </c>
      <c r="B48" s="120">
        <f>COUNT(B24:B47)</f>
        <v>24</v>
      </c>
      <c r="C48" s="118"/>
      <c r="D48" s="118"/>
      <c r="E48" s="118"/>
    </row>
    <row r="49" spans="1:5" ht="15.75" thickBot="1" x14ac:dyDescent="0.3">
      <c r="B49" s="110"/>
    </row>
    <row r="50" spans="1:5" ht="18.75" thickBot="1" x14ac:dyDescent="0.3">
      <c r="A50" s="133" t="s">
        <v>2431</v>
      </c>
      <c r="B50" s="134"/>
      <c r="C50" s="134"/>
      <c r="D50" s="134"/>
      <c r="E50" s="135"/>
    </row>
    <row r="51" spans="1:5" ht="18" x14ac:dyDescent="0.25">
      <c r="A51" s="92" t="s">
        <v>15</v>
      </c>
      <c r="B51" s="93" t="s">
        <v>2426</v>
      </c>
      <c r="C51" s="93" t="s">
        <v>46</v>
      </c>
      <c r="D51" s="93" t="s">
        <v>2433</v>
      </c>
      <c r="E51" s="93" t="s">
        <v>2427</v>
      </c>
    </row>
    <row r="52" spans="1:5" ht="18" x14ac:dyDescent="0.25">
      <c r="A52" s="100" t="str">
        <f>VLOOKUP(B52,'[1]LISTADO ATM'!$A$2:$C$817,3,0)</f>
        <v>ESTE</v>
      </c>
      <c r="B52" s="100">
        <v>843</v>
      </c>
      <c r="C52" s="115" t="str">
        <f>VLOOKUP(B52,'[1]LISTADO ATM'!$A$2:$B$816,2,0)</f>
        <v xml:space="preserve">ATM Oficina Romana Centro </v>
      </c>
      <c r="D52" s="100" t="s">
        <v>2459</v>
      </c>
      <c r="E52" s="77">
        <v>335769386</v>
      </c>
    </row>
    <row r="53" spans="1:5" ht="18" x14ac:dyDescent="0.25">
      <c r="A53" s="100" t="str">
        <f>VLOOKUP(B53,'[1]LISTADO ATM'!$A$2:$C$817,3,0)</f>
        <v>ESTE</v>
      </c>
      <c r="B53" s="100">
        <v>673</v>
      </c>
      <c r="C53" s="115" t="str">
        <f>VLOOKUP(B53,'[1]LISTADO ATM'!$A$2:$B$816,2,0)</f>
        <v>ATM Clínica Dr. Cruz Jiminián</v>
      </c>
      <c r="D53" s="100" t="s">
        <v>2459</v>
      </c>
      <c r="E53" s="115">
        <v>335769626</v>
      </c>
    </row>
    <row r="54" spans="1:5" ht="18" x14ac:dyDescent="0.25">
      <c r="A54" s="100" t="str">
        <f>VLOOKUP(B54,'[1]LISTADO ATM'!$A$2:$C$817,3,0)</f>
        <v>DISTRITO NACIONAL</v>
      </c>
      <c r="B54" s="100">
        <v>719</v>
      </c>
      <c r="C54" s="100" t="str">
        <f>VLOOKUP(B54,'[2]LISTADO ATM'!$A$2:$B$916,2,0)</f>
        <v xml:space="preserve">ATM Ayuntamiento Municipal San Luís </v>
      </c>
      <c r="D54" s="100" t="s">
        <v>2459</v>
      </c>
      <c r="E54" s="77">
        <v>335769547</v>
      </c>
    </row>
    <row r="55" spans="1:5" ht="18" x14ac:dyDescent="0.25">
      <c r="A55" s="100" t="str">
        <f>VLOOKUP(B55,'[1]LISTADO ATM'!$A$2:$C$817,3,0)</f>
        <v>DISTRITO NACIONAL</v>
      </c>
      <c r="B55" s="100">
        <v>938</v>
      </c>
      <c r="C55" s="115" t="str">
        <f>VLOOKUP(B55,'[1]LISTADO ATM'!$A$2:$B$816,2,0)</f>
        <v xml:space="preserve">ATM Autobanco Oficina Filadelfia Plaza </v>
      </c>
      <c r="D55" s="100" t="s">
        <v>2459</v>
      </c>
      <c r="E55" s="77">
        <v>335769548</v>
      </c>
    </row>
    <row r="56" spans="1:5" ht="18" x14ac:dyDescent="0.25">
      <c r="A56" s="100" t="str">
        <f>VLOOKUP(B56,'[1]LISTADO ATM'!$A$2:$C$817,3,0)</f>
        <v>ESTE</v>
      </c>
      <c r="B56" s="100">
        <v>429</v>
      </c>
      <c r="C56" s="115" t="str">
        <f>VLOOKUP(B56,'[1]LISTADO ATM'!$A$2:$B$816,2,0)</f>
        <v xml:space="preserve">ATM Oficina Jumbo La Romana </v>
      </c>
      <c r="D56" s="100" t="s">
        <v>2459</v>
      </c>
      <c r="E56" s="77">
        <v>335769613</v>
      </c>
    </row>
    <row r="57" spans="1:5" ht="18" x14ac:dyDescent="0.25">
      <c r="A57" s="100" t="str">
        <f>VLOOKUP(B57,'[1]LISTADO ATM'!$A$2:$C$817,3,0)</f>
        <v>SUR</v>
      </c>
      <c r="B57" s="100">
        <v>751</v>
      </c>
      <c r="C57" s="115" t="str">
        <f>VLOOKUP(B57,'[1]LISTADO ATM'!$A$2:$B$816,2,0)</f>
        <v>ATM Eco Petroleo Camilo</v>
      </c>
      <c r="D57" s="100" t="s">
        <v>2459</v>
      </c>
      <c r="E57" s="77" t="s">
        <v>2574</v>
      </c>
    </row>
    <row r="58" spans="1:5" ht="18" x14ac:dyDescent="0.25">
      <c r="A58" s="100" t="str">
        <f>VLOOKUP(B58,'[1]LISTADO ATM'!$A$2:$C$817,3,0)</f>
        <v>DISTRITO NACIONAL</v>
      </c>
      <c r="B58" s="100">
        <v>194</v>
      </c>
      <c r="C58" s="115" t="str">
        <f>VLOOKUP(B58,'[1]LISTADO ATM'!$A$2:$B$816,2,0)</f>
        <v xml:space="preserve">ATM UNP Pantoja </v>
      </c>
      <c r="D58" s="100" t="s">
        <v>2459</v>
      </c>
      <c r="E58" s="77">
        <v>335769627</v>
      </c>
    </row>
    <row r="59" spans="1:5" ht="18" x14ac:dyDescent="0.25">
      <c r="A59" s="100" t="str">
        <f>VLOOKUP(B59,'[1]LISTADO ATM'!$A$2:$C$817,3,0)</f>
        <v>DISTRITO NACIONAL</v>
      </c>
      <c r="B59" s="100">
        <v>355</v>
      </c>
      <c r="C59" s="115" t="str">
        <f>VLOOKUP(B59,'[1]LISTADO ATM'!$A$2:$B$816,2,0)</f>
        <v xml:space="preserve">ATM UNP Metro II </v>
      </c>
      <c r="D59" s="100" t="s">
        <v>2459</v>
      </c>
      <c r="E59" s="77">
        <v>335769628</v>
      </c>
    </row>
    <row r="60" spans="1:5" ht="18" x14ac:dyDescent="0.25">
      <c r="A60" s="100" t="str">
        <f>VLOOKUP(B60,'[1]LISTADO ATM'!$A$2:$C$817,3,0)</f>
        <v>DISTRITO NACIONAL</v>
      </c>
      <c r="B60" s="100">
        <v>976</v>
      </c>
      <c r="C60" s="115" t="str">
        <f>VLOOKUP(B60,'[1]LISTADO ATM'!$A$2:$B$816,2,0)</f>
        <v xml:space="preserve">ATM Oficina Diamond Plaza I </v>
      </c>
      <c r="D60" s="100" t="s">
        <v>2459</v>
      </c>
      <c r="E60" s="77">
        <v>335769630</v>
      </c>
    </row>
    <row r="61" spans="1:5" ht="18" x14ac:dyDescent="0.25">
      <c r="A61" s="100" t="str">
        <f>VLOOKUP(B61,'[1]LISTADO ATM'!$A$2:$C$817,3,0)</f>
        <v>NORTE</v>
      </c>
      <c r="B61" s="100">
        <v>969</v>
      </c>
      <c r="C61" s="115" t="str">
        <f>VLOOKUP(B61,'[1]LISTADO ATM'!$A$2:$B$816,2,0)</f>
        <v xml:space="preserve">ATM Oficina El Sol I (Santiago) </v>
      </c>
      <c r="D61" s="100" t="s">
        <v>2459</v>
      </c>
      <c r="E61" s="77">
        <v>335769633</v>
      </c>
    </row>
    <row r="62" spans="1:5" ht="18" x14ac:dyDescent="0.25">
      <c r="A62" s="100" t="str">
        <f>VLOOKUP(B62,'[1]LISTADO ATM'!$A$2:$C$817,3,0)</f>
        <v>DISTRITO NACIONAL</v>
      </c>
      <c r="B62" s="100">
        <v>577</v>
      </c>
      <c r="C62" s="115" t="str">
        <f>VLOOKUP(B62,'[1]LISTADO ATM'!$A$2:$B$816,2,0)</f>
        <v xml:space="preserve">ATM Olé Ave. Duarte </v>
      </c>
      <c r="D62" s="100" t="s">
        <v>2459</v>
      </c>
      <c r="E62" s="115">
        <v>335769635</v>
      </c>
    </row>
    <row r="63" spans="1:5" ht="18" x14ac:dyDescent="0.25">
      <c r="A63" s="100" t="str">
        <f>VLOOKUP(B63,'[1]LISTADO ATM'!$A$2:$C$817,3,0)</f>
        <v>NORTE</v>
      </c>
      <c r="B63" s="100">
        <v>747</v>
      </c>
      <c r="C63" s="115" t="str">
        <f>VLOOKUP(B63,'[1]LISTADO ATM'!$A$2:$B$816,2,0)</f>
        <v xml:space="preserve">ATM Club BR (Santiago) </v>
      </c>
      <c r="D63" s="100" t="s">
        <v>2459</v>
      </c>
      <c r="E63" s="77">
        <v>335769638</v>
      </c>
    </row>
    <row r="64" spans="1:5" ht="18" x14ac:dyDescent="0.25">
      <c r="A64" s="100" t="str">
        <f>VLOOKUP(B64,'[1]LISTADO ATM'!$A$2:$C$817,3,0)</f>
        <v>DISTRITO NACIONAL</v>
      </c>
      <c r="B64" s="100">
        <v>435</v>
      </c>
      <c r="C64" s="115" t="str">
        <f>VLOOKUP(B64,'[1]LISTADO ATM'!$A$2:$B$816,2,0)</f>
        <v xml:space="preserve">ATM Autobanco Torre I </v>
      </c>
      <c r="D64" s="100" t="s">
        <v>2459</v>
      </c>
      <c r="E64" s="160">
        <v>335769958</v>
      </c>
    </row>
    <row r="65" spans="1:5" ht="18" x14ac:dyDescent="0.25">
      <c r="A65" s="100" t="str">
        <f>VLOOKUP(B65,'[1]LISTADO ATM'!$A$2:$C$817,3,0)</f>
        <v>ESTE</v>
      </c>
      <c r="B65" s="100">
        <v>158</v>
      </c>
      <c r="C65" s="115" t="str">
        <f>VLOOKUP(B65,'[1]LISTADO ATM'!$A$2:$B$816,2,0)</f>
        <v xml:space="preserve">ATM Oficina Romana Norte </v>
      </c>
      <c r="D65" s="100" t="s">
        <v>2459</v>
      </c>
      <c r="E65" s="100">
        <v>335769631</v>
      </c>
    </row>
    <row r="66" spans="1:5" ht="18" x14ac:dyDescent="0.25">
      <c r="A66" s="100" t="str">
        <f>VLOOKUP(B66,'[1]LISTADO ATM'!$A$2:$C$817,3,0)</f>
        <v>NORTE</v>
      </c>
      <c r="B66" s="100">
        <v>703</v>
      </c>
      <c r="C66" s="115" t="str">
        <f>VLOOKUP(B66,'[1]LISTADO ATM'!$A$2:$B$816,2,0)</f>
        <v xml:space="preserve">ATM Oficina El Mamey Los Hidalgos </v>
      </c>
      <c r="D66" s="100" t="s">
        <v>2459</v>
      </c>
      <c r="E66" s="77">
        <v>335769894</v>
      </c>
    </row>
    <row r="67" spans="1:5" ht="18.75" thickBot="1" x14ac:dyDescent="0.3">
      <c r="A67" s="100" t="str">
        <f>VLOOKUP(B67,'[1]LISTADO ATM'!$A$2:$C$817,3,0)</f>
        <v>NORTE</v>
      </c>
      <c r="B67" s="100">
        <v>862</v>
      </c>
      <c r="C67" s="115" t="str">
        <f>VLOOKUP(B67,'[1]LISTADO ATM'!$A$2:$B$816,2,0)</f>
        <v xml:space="preserve">ATM S/M Doble A (Sabaneta) </v>
      </c>
      <c r="D67" s="100" t="s">
        <v>2459</v>
      </c>
      <c r="E67" s="77">
        <v>335770053</v>
      </c>
    </row>
    <row r="68" spans="1:5" ht="18.75" thickBot="1" x14ac:dyDescent="0.3">
      <c r="A68" s="96" t="s">
        <v>2428</v>
      </c>
      <c r="B68" s="120">
        <f>COUNT(B52:B67)</f>
        <v>16</v>
      </c>
      <c r="C68" s="94"/>
      <c r="D68" s="94"/>
      <c r="E68" s="95"/>
    </row>
    <row r="69" spans="1:5" ht="15.75" thickBot="1" x14ac:dyDescent="0.3">
      <c r="B69" s="110"/>
    </row>
    <row r="70" spans="1:5" ht="18.75" thickBot="1" x14ac:dyDescent="0.3">
      <c r="A70" s="129" t="s">
        <v>2429</v>
      </c>
      <c r="B70" s="130"/>
    </row>
    <row r="71" spans="1:5" ht="18.75" thickBot="1" x14ac:dyDescent="0.3">
      <c r="A71" s="131">
        <f>+B48+B68</f>
        <v>40</v>
      </c>
      <c r="B71" s="132"/>
    </row>
    <row r="72" spans="1:5" ht="15.75" thickBot="1" x14ac:dyDescent="0.3">
      <c r="B72" s="110"/>
    </row>
    <row r="73" spans="1:5" ht="18.75" thickBot="1" x14ac:dyDescent="0.3">
      <c r="A73" s="133" t="s">
        <v>2432</v>
      </c>
      <c r="B73" s="134"/>
      <c r="C73" s="134"/>
      <c r="D73" s="134"/>
      <c r="E73" s="135"/>
    </row>
    <row r="74" spans="1:5" ht="18" x14ac:dyDescent="0.25">
      <c r="A74" s="92" t="s">
        <v>15</v>
      </c>
      <c r="B74" s="93" t="s">
        <v>2426</v>
      </c>
      <c r="C74" s="97" t="s">
        <v>46</v>
      </c>
      <c r="D74" s="136" t="s">
        <v>2433</v>
      </c>
      <c r="E74" s="137"/>
    </row>
    <row r="75" spans="1:5" ht="18" x14ac:dyDescent="0.25">
      <c r="A75" s="100" t="str">
        <f>VLOOKUP(B75,'[1]LISTADO ATM'!$A$2:$C$817,3,0)</f>
        <v>DISTRITO NACIONAL</v>
      </c>
      <c r="B75" s="100">
        <v>24</v>
      </c>
      <c r="C75" s="115" t="str">
        <f>VLOOKUP(B75,'[1]LISTADO ATM'!$A$2:$B$816,2,0)</f>
        <v xml:space="preserve">ATM Oficina Eusebio Manzueta </v>
      </c>
      <c r="D75" s="127" t="s">
        <v>2541</v>
      </c>
      <c r="E75" s="128"/>
    </row>
    <row r="76" spans="1:5" ht="18" x14ac:dyDescent="0.25">
      <c r="A76" s="100" t="str">
        <f>VLOOKUP(B76,'[1]LISTADO ATM'!$A$2:$C$817,3,0)</f>
        <v>DISTRITO NACIONAL</v>
      </c>
      <c r="B76" s="100">
        <v>559</v>
      </c>
      <c r="C76" s="115" t="str">
        <f>VLOOKUP(B76,'[1]LISTADO ATM'!$A$2:$B$816,2,0)</f>
        <v xml:space="preserve">ATM UNP Metro I </v>
      </c>
      <c r="D76" s="127" t="s">
        <v>2476</v>
      </c>
      <c r="E76" s="128"/>
    </row>
    <row r="77" spans="1:5" ht="18" x14ac:dyDescent="0.25">
      <c r="A77" s="100" t="str">
        <f>VLOOKUP(B77,'[1]LISTADO ATM'!$A$2:$C$817,3,0)</f>
        <v>DISTRITO NACIONAL</v>
      </c>
      <c r="B77" s="100">
        <v>908</v>
      </c>
      <c r="C77" s="115" t="str">
        <f>VLOOKUP(B77,'[1]LISTADO ATM'!$A$2:$B$816,2,0)</f>
        <v xml:space="preserve">ATM Oficina Plaza Botánika </v>
      </c>
      <c r="D77" s="127" t="s">
        <v>2476</v>
      </c>
      <c r="E77" s="128"/>
    </row>
    <row r="78" spans="1:5" ht="18" x14ac:dyDescent="0.25">
      <c r="A78" s="100" t="str">
        <f>VLOOKUP(B78,'[1]LISTADO ATM'!$A$2:$C$817,3,0)</f>
        <v>DISTRITO NACIONAL</v>
      </c>
      <c r="B78" s="100">
        <v>815</v>
      </c>
      <c r="C78" s="115" t="str">
        <f>VLOOKUP(B78,'[1]LISTADO ATM'!$A$2:$B$816,2,0)</f>
        <v xml:space="preserve">ATM Oficina Atalaya del Mar </v>
      </c>
      <c r="D78" s="127" t="s">
        <v>2541</v>
      </c>
      <c r="E78" s="128"/>
    </row>
    <row r="79" spans="1:5" ht="18.75" thickBot="1" x14ac:dyDescent="0.3">
      <c r="A79" s="100" t="str">
        <f>VLOOKUP(B79,'[1]LISTADO ATM'!$A$2:$C$817,3,0)</f>
        <v>DISTRITO NACIONAL</v>
      </c>
      <c r="B79" s="100">
        <v>860</v>
      </c>
      <c r="C79" s="115" t="str">
        <f>VLOOKUP(B79,'[1]LISTADO ATM'!$A$2:$B$816,2,0)</f>
        <v xml:space="preserve">ATM Oficina Bella Vista 27 de Febrero I </v>
      </c>
      <c r="D79" s="127" t="s">
        <v>2541</v>
      </c>
      <c r="E79" s="128"/>
    </row>
    <row r="80" spans="1:5" ht="18.75" thickBot="1" x14ac:dyDescent="0.3">
      <c r="A80" s="96" t="s">
        <v>2428</v>
      </c>
      <c r="B80" s="120">
        <f>COUNT(B75:B79)</f>
        <v>5</v>
      </c>
      <c r="C80" s="94"/>
      <c r="D80" s="94"/>
      <c r="E80" s="95"/>
    </row>
  </sheetData>
  <mergeCells count="16">
    <mergeCell ref="D76:E76"/>
    <mergeCell ref="D77:E77"/>
    <mergeCell ref="D78:E78"/>
    <mergeCell ref="D79:E79"/>
    <mergeCell ref="A70:B70"/>
    <mergeCell ref="A71:B71"/>
    <mergeCell ref="A73:E73"/>
    <mergeCell ref="D74:E74"/>
    <mergeCell ref="D75:E75"/>
    <mergeCell ref="A1:E1"/>
    <mergeCell ref="A8:E8"/>
    <mergeCell ref="A2:E2"/>
    <mergeCell ref="A3:E3"/>
    <mergeCell ref="C20:E20"/>
    <mergeCell ref="A22:E22"/>
    <mergeCell ref="A50:E50"/>
  </mergeCells>
  <phoneticPr fontId="47" type="noConversion"/>
  <conditionalFormatting sqref="B76">
    <cfRule type="duplicateValues" dxfId="86" priority="25"/>
  </conditionalFormatting>
  <conditionalFormatting sqref="B30:B34">
    <cfRule type="duplicateValues" dxfId="85" priority="26"/>
  </conditionalFormatting>
  <conditionalFormatting sqref="B27">
    <cfRule type="duplicateValues" dxfId="84" priority="24"/>
  </conditionalFormatting>
  <conditionalFormatting sqref="B75 B1:B8 B21:B22 B52 B24:B26 B69:B73 B49:B50 B28:B29">
    <cfRule type="duplicateValues" dxfId="83" priority="27"/>
  </conditionalFormatting>
  <conditionalFormatting sqref="B62">
    <cfRule type="duplicateValues" dxfId="82" priority="23"/>
  </conditionalFormatting>
  <conditionalFormatting sqref="B55">
    <cfRule type="duplicateValues" dxfId="81" priority="28"/>
  </conditionalFormatting>
  <conditionalFormatting sqref="B56">
    <cfRule type="duplicateValues" dxfId="80" priority="22"/>
  </conditionalFormatting>
  <conditionalFormatting sqref="B57">
    <cfRule type="duplicateValues" dxfId="79" priority="21"/>
  </conditionalFormatting>
  <conditionalFormatting sqref="B35:B41">
    <cfRule type="duplicateValues" dxfId="78" priority="20"/>
  </conditionalFormatting>
  <conditionalFormatting sqref="B54">
    <cfRule type="duplicateValues" dxfId="77" priority="19"/>
  </conditionalFormatting>
  <conditionalFormatting sqref="B63 B58:B61">
    <cfRule type="duplicateValues" dxfId="76" priority="18"/>
  </conditionalFormatting>
  <conditionalFormatting sqref="B79">
    <cfRule type="duplicateValues" dxfId="75" priority="17"/>
  </conditionalFormatting>
  <conditionalFormatting sqref="B79">
    <cfRule type="duplicateValues" dxfId="74" priority="15"/>
    <cfRule type="duplicateValues" dxfId="73" priority="16"/>
  </conditionalFormatting>
  <conditionalFormatting sqref="B75:B79 B1:B8 B24:B47 B69:B73 B49:B50 B10:B22 B52:B67">
    <cfRule type="duplicateValues" dxfId="72" priority="14"/>
  </conditionalFormatting>
  <conditionalFormatting sqref="B64:B67">
    <cfRule type="duplicateValues" dxfId="71" priority="29"/>
  </conditionalFormatting>
  <conditionalFormatting sqref="B64:B67">
    <cfRule type="duplicateValues" dxfId="70" priority="30"/>
    <cfRule type="duplicateValues" dxfId="69" priority="31"/>
  </conditionalFormatting>
  <conditionalFormatting sqref="B69:B73 B62 B1:B8 B49:B50 B24:B45 B52:B57 B75:B77 B10:B22">
    <cfRule type="duplicateValues" dxfId="68" priority="32"/>
  </conditionalFormatting>
  <conditionalFormatting sqref="B1:B8 B69:B73 B49:B50 B24:B45 B52:B63 B75:B77 B10:B22">
    <cfRule type="duplicateValues" dxfId="67" priority="33"/>
    <cfRule type="duplicateValues" dxfId="66" priority="34"/>
  </conditionalFormatting>
  <conditionalFormatting sqref="B69:B73 B1:B8 B49:B50 B24:B45 B52:B63 B75:B79 B10:B22">
    <cfRule type="duplicateValues" dxfId="65" priority="35"/>
  </conditionalFormatting>
  <conditionalFormatting sqref="B10:B19">
    <cfRule type="duplicateValues" dxfId="64" priority="36"/>
  </conditionalFormatting>
  <conditionalFormatting sqref="E65:E67 E24 E14:E19 E11:E12">
    <cfRule type="duplicateValues" dxfId="63" priority="11"/>
  </conditionalFormatting>
  <conditionalFormatting sqref="E65:E67 E24 E14:E19 E11:E12">
    <cfRule type="duplicateValues" dxfId="62" priority="12"/>
    <cfRule type="duplicateValues" dxfId="61" priority="13"/>
  </conditionalFormatting>
  <conditionalFormatting sqref="E10">
    <cfRule type="duplicateValues" dxfId="60" priority="6"/>
  </conditionalFormatting>
  <conditionalFormatting sqref="E10">
    <cfRule type="duplicateValues" dxfId="59" priority="5"/>
  </conditionalFormatting>
  <conditionalFormatting sqref="E10">
    <cfRule type="duplicateValues" dxfId="58" priority="7"/>
  </conditionalFormatting>
  <conditionalFormatting sqref="E10">
    <cfRule type="duplicateValues" dxfId="57" priority="8"/>
    <cfRule type="duplicateValues" dxfId="56" priority="9"/>
  </conditionalFormatting>
  <conditionalFormatting sqref="E10">
    <cfRule type="duplicateValues" dxfId="55" priority="10"/>
  </conditionalFormatting>
  <conditionalFormatting sqref="B42:B45">
    <cfRule type="duplicateValues" dxfId="54" priority="37"/>
  </conditionalFormatting>
  <conditionalFormatting sqref="B46:B47">
    <cfRule type="duplicateValues" dxfId="53" priority="38"/>
  </conditionalFormatting>
  <conditionalFormatting sqref="B46:B47">
    <cfRule type="duplicateValues" dxfId="52" priority="39"/>
    <cfRule type="duplicateValues" dxfId="51" priority="40"/>
  </conditionalFormatting>
  <conditionalFormatting sqref="B78">
    <cfRule type="duplicateValues" dxfId="50" priority="41"/>
  </conditionalFormatting>
  <conditionalFormatting sqref="B78">
    <cfRule type="duplicateValues" dxfId="49" priority="42"/>
    <cfRule type="duplicateValues" dxfId="48" priority="43"/>
  </conditionalFormatting>
  <conditionalFormatting sqref="B77 B53">
    <cfRule type="duplicateValues" dxfId="47" priority="44"/>
  </conditionalFormatting>
  <conditionalFormatting sqref="E25:E47">
    <cfRule type="duplicateValues" dxfId="46" priority="2"/>
  </conditionalFormatting>
  <conditionalFormatting sqref="E25:E47">
    <cfRule type="duplicateValues" dxfId="45" priority="3"/>
    <cfRule type="duplicateValues" dxfId="44" priority="4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9">
        <v>384</v>
      </c>
      <c r="B268" s="119" t="s">
        <v>2499</v>
      </c>
      <c r="C268" s="119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7" t="s">
        <v>2437</v>
      </c>
      <c r="B1" s="148"/>
      <c r="C1" s="148"/>
      <c r="D1" s="148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7" t="s">
        <v>2447</v>
      </c>
      <c r="B25" s="148"/>
      <c r="C25" s="148"/>
      <c r="D25" s="148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41" priority="119152"/>
  </conditionalFormatting>
  <conditionalFormatting sqref="A7:A11">
    <cfRule type="duplicateValues" dxfId="140" priority="119156"/>
    <cfRule type="duplicateValues" dxfId="139" priority="119157"/>
  </conditionalFormatting>
  <conditionalFormatting sqref="A7:A11">
    <cfRule type="duplicateValues" dxfId="138" priority="119160"/>
    <cfRule type="duplicateValues" dxfId="137" priority="119161"/>
  </conditionalFormatting>
  <conditionalFormatting sqref="B37:B39">
    <cfRule type="duplicateValues" dxfId="136" priority="219"/>
    <cfRule type="duplicateValues" dxfId="135" priority="220"/>
  </conditionalFormatting>
  <conditionalFormatting sqref="B37:B39">
    <cfRule type="duplicateValues" dxfId="134" priority="218"/>
  </conditionalFormatting>
  <conditionalFormatting sqref="B37:B39">
    <cfRule type="duplicateValues" dxfId="133" priority="217"/>
  </conditionalFormatting>
  <conditionalFormatting sqref="B37:B39">
    <cfRule type="duplicateValues" dxfId="132" priority="215"/>
    <cfRule type="duplicateValues" dxfId="131" priority="216"/>
  </conditionalFormatting>
  <conditionalFormatting sqref="B3">
    <cfRule type="duplicateValues" dxfId="130" priority="193"/>
    <cfRule type="duplicateValues" dxfId="129" priority="194"/>
  </conditionalFormatting>
  <conditionalFormatting sqref="B3">
    <cfRule type="duplicateValues" dxfId="128" priority="192"/>
  </conditionalFormatting>
  <conditionalFormatting sqref="B3">
    <cfRule type="duplicateValues" dxfId="127" priority="191"/>
  </conditionalFormatting>
  <conditionalFormatting sqref="B3">
    <cfRule type="duplicateValues" dxfId="126" priority="189"/>
    <cfRule type="duplicateValues" dxfId="125" priority="190"/>
  </conditionalFormatting>
  <conditionalFormatting sqref="A4:A6">
    <cfRule type="duplicateValues" dxfId="124" priority="188"/>
  </conditionalFormatting>
  <conditionalFormatting sqref="A4:A6">
    <cfRule type="duplicateValues" dxfId="123" priority="186"/>
    <cfRule type="duplicateValues" dxfId="122" priority="187"/>
  </conditionalFormatting>
  <conditionalFormatting sqref="A4:A6">
    <cfRule type="duplicateValues" dxfId="121" priority="184"/>
    <cfRule type="duplicateValues" dxfId="120" priority="185"/>
  </conditionalFormatting>
  <conditionalFormatting sqref="A3:A6">
    <cfRule type="duplicateValues" dxfId="119" priority="165"/>
  </conditionalFormatting>
  <conditionalFormatting sqref="A3:A6">
    <cfRule type="duplicateValues" dxfId="118" priority="163"/>
    <cfRule type="duplicateValues" dxfId="117" priority="164"/>
  </conditionalFormatting>
  <conditionalFormatting sqref="A3:A6">
    <cfRule type="duplicateValues" dxfId="116" priority="161"/>
    <cfRule type="duplicateValues" dxfId="115" priority="162"/>
  </conditionalFormatting>
  <conditionalFormatting sqref="B4:B6">
    <cfRule type="duplicateValues" dxfId="114" priority="158"/>
    <cfRule type="duplicateValues" dxfId="113" priority="159"/>
  </conditionalFormatting>
  <conditionalFormatting sqref="B4:B6">
    <cfRule type="duplicateValues" dxfId="112" priority="157"/>
  </conditionalFormatting>
  <conditionalFormatting sqref="B4:B6">
    <cfRule type="duplicateValues" dxfId="111" priority="156"/>
  </conditionalFormatting>
  <conditionalFormatting sqref="B4:B6">
    <cfRule type="duplicateValues" dxfId="110" priority="154"/>
    <cfRule type="duplicateValues" dxfId="10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9" t="s">
        <v>58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64.5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63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63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69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08" priority="51"/>
  </conditionalFormatting>
  <conditionalFormatting sqref="E9:E1048576 E1:E2">
    <cfRule type="duplicateValues" dxfId="107" priority="99232"/>
  </conditionalFormatting>
  <conditionalFormatting sqref="E4">
    <cfRule type="duplicateValues" dxfId="106" priority="44"/>
  </conditionalFormatting>
  <conditionalFormatting sqref="E5:E8">
    <cfRule type="duplicateValues" dxfId="105" priority="42"/>
  </conditionalFormatting>
  <conditionalFormatting sqref="B12">
    <cfRule type="duplicateValues" dxfId="104" priority="16"/>
    <cfRule type="duplicateValues" dxfId="103" priority="17"/>
    <cfRule type="duplicateValues" dxfId="102" priority="18"/>
  </conditionalFormatting>
  <conditionalFormatting sqref="B12">
    <cfRule type="duplicateValues" dxfId="101" priority="15"/>
  </conditionalFormatting>
  <conditionalFormatting sqref="B12">
    <cfRule type="duplicateValues" dxfId="100" priority="13"/>
    <cfRule type="duplicateValues" dxfId="99" priority="14"/>
  </conditionalFormatting>
  <conditionalFormatting sqref="B12">
    <cfRule type="duplicateValues" dxfId="98" priority="10"/>
    <cfRule type="duplicateValues" dxfId="97" priority="11"/>
    <cfRule type="duplicateValues" dxfId="96" priority="12"/>
  </conditionalFormatting>
  <conditionalFormatting sqref="B12">
    <cfRule type="duplicateValues" dxfId="95" priority="9"/>
  </conditionalFormatting>
  <conditionalFormatting sqref="B12">
    <cfRule type="duplicateValues" dxfId="94" priority="7"/>
    <cfRule type="duplicateValues" dxfId="93" priority="8"/>
  </conditionalFormatting>
  <conditionalFormatting sqref="B12">
    <cfRule type="duplicateValues" dxfId="92" priority="6"/>
  </conditionalFormatting>
  <conditionalFormatting sqref="B12">
    <cfRule type="duplicateValues" dxfId="91" priority="3"/>
    <cfRule type="duplicateValues" dxfId="90" priority="4"/>
    <cfRule type="duplicateValues" dxfId="89" priority="5"/>
  </conditionalFormatting>
  <conditionalFormatting sqref="B12">
    <cfRule type="duplicateValues" dxfId="88" priority="2"/>
  </conditionalFormatting>
  <conditionalFormatting sqref="B12">
    <cfRule type="duplicateValues" dxfId="8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1">
        <v>576</v>
      </c>
      <c r="B407" s="112" t="s">
        <v>2492</v>
      </c>
      <c r="C407" s="112" t="s">
        <v>2493</v>
      </c>
      <c r="D407" s="32" t="s">
        <v>72</v>
      </c>
      <c r="E407" s="112" t="s">
        <v>90</v>
      </c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2020-11-25T18:10:47Z</cp:lastPrinted>
  <dcterms:created xsi:type="dcterms:W3CDTF">2014-10-01T23:18:29Z</dcterms:created>
  <dcterms:modified xsi:type="dcterms:W3CDTF">2021-01-22T15:34:18Z</dcterms:modified>
</cp:coreProperties>
</file>