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7" i="16" l="1"/>
  <c r="B114" i="16"/>
  <c r="B92" i="16"/>
  <c r="A189" i="1"/>
  <c r="A188" i="1"/>
  <c r="A187" i="1"/>
  <c r="A186" i="1"/>
  <c r="A185" i="1"/>
  <c r="A184" i="1"/>
  <c r="A183" i="1"/>
  <c r="A182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C131" i="16"/>
  <c r="C132" i="16"/>
  <c r="C133" i="16"/>
  <c r="C134" i="16"/>
  <c r="C135" i="16"/>
  <c r="A131" i="16"/>
  <c r="A132" i="16"/>
  <c r="A133" i="16"/>
  <c r="A134" i="16"/>
  <c r="A135" i="16"/>
  <c r="B59" i="16"/>
  <c r="A181" i="1"/>
  <c r="F181" i="1"/>
  <c r="G181" i="1"/>
  <c r="H181" i="1"/>
  <c r="I181" i="1"/>
  <c r="J181" i="1"/>
  <c r="K181" i="1"/>
  <c r="C85" i="16"/>
  <c r="C86" i="16"/>
  <c r="C88" i="16"/>
  <c r="C89" i="16"/>
  <c r="A85" i="16"/>
  <c r="A86" i="16"/>
  <c r="A87" i="16"/>
  <c r="A88" i="16"/>
  <c r="A89" i="16"/>
  <c r="C106" i="16"/>
  <c r="C107" i="16"/>
  <c r="C108" i="16"/>
  <c r="C109" i="16"/>
  <c r="C110" i="16"/>
  <c r="C111" i="16"/>
  <c r="A106" i="16"/>
  <c r="A107" i="16"/>
  <c r="A108" i="16"/>
  <c r="A109" i="16"/>
  <c r="A110" i="16"/>
  <c r="A111" i="16"/>
  <c r="C124" i="16"/>
  <c r="C125" i="16"/>
  <c r="C126" i="16"/>
  <c r="C127" i="16"/>
  <c r="C128" i="16"/>
  <c r="C129" i="16"/>
  <c r="C130" i="16"/>
  <c r="C136" i="16"/>
  <c r="A124" i="16"/>
  <c r="A125" i="16"/>
  <c r="A126" i="16"/>
  <c r="A127" i="16"/>
  <c r="A128" i="16"/>
  <c r="A129" i="16"/>
  <c r="A130" i="16"/>
  <c r="A136" i="16"/>
  <c r="F153" i="1"/>
  <c r="G153" i="1"/>
  <c r="H153" i="1"/>
  <c r="I153" i="1"/>
  <c r="J153" i="1"/>
  <c r="K153" i="1"/>
  <c r="A153" i="1"/>
  <c r="A53" i="16"/>
  <c r="A54" i="16"/>
  <c r="A55" i="16"/>
  <c r="A56" i="16"/>
  <c r="A57" i="16"/>
  <c r="A58" i="16"/>
  <c r="C53" i="16"/>
  <c r="C54" i="16"/>
  <c r="C55" i="16"/>
  <c r="C56" i="16"/>
  <c r="C57" i="16"/>
  <c r="C58" i="16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C81" i="16"/>
  <c r="C82" i="16"/>
  <c r="C83" i="16"/>
  <c r="C84" i="16"/>
  <c r="C90" i="16"/>
  <c r="C91" i="16"/>
  <c r="A81" i="16"/>
  <c r="A82" i="16"/>
  <c r="A83" i="16"/>
  <c r="A84" i="16"/>
  <c r="A90" i="16"/>
  <c r="A91" i="16"/>
  <c r="C104" i="16"/>
  <c r="C105" i="16"/>
  <c r="C112" i="16"/>
  <c r="C113" i="16"/>
  <c r="A103" i="16"/>
  <c r="A104" i="16"/>
  <c r="A105" i="16"/>
  <c r="A112" i="16"/>
  <c r="A113" i="16"/>
  <c r="C123" i="16"/>
  <c r="A123" i="16"/>
  <c r="C122" i="16"/>
  <c r="A122" i="16"/>
  <c r="C121" i="16"/>
  <c r="A121" i="16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17" i="16" l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2" i="1"/>
  <c r="A151" i="1"/>
  <c r="A150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5" i="1" l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45" i="1"/>
  <c r="A144" i="1"/>
  <c r="A143" i="1"/>
  <c r="A142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49" i="1"/>
  <c r="A148" i="1"/>
  <c r="A147" i="1"/>
  <c r="A146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 l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8" i="1"/>
  <c r="A97" i="1"/>
  <c r="A96" i="1"/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A32" i="1" l="1"/>
  <c r="F32" i="1"/>
  <c r="G32" i="1"/>
  <c r="H32" i="1"/>
  <c r="I32" i="1"/>
  <c r="J32" i="1"/>
  <c r="K32" i="1"/>
  <c r="K31" i="1" l="1"/>
  <c r="J31" i="1"/>
  <c r="I31" i="1"/>
  <c r="H31" i="1"/>
  <c r="G31" i="1"/>
  <c r="F31" i="1"/>
  <c r="A31" i="1"/>
  <c r="A30" i="1" l="1"/>
  <c r="A29" i="1"/>
  <c r="A28" i="1"/>
  <c r="A27" i="1"/>
  <c r="A26" i="1"/>
  <c r="A24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A25" i="1" l="1"/>
  <c r="F25" i="1"/>
  <c r="G25" i="1"/>
  <c r="H25" i="1"/>
  <c r="I25" i="1"/>
  <c r="J25" i="1"/>
  <c r="K25" i="1"/>
  <c r="A23" i="1"/>
  <c r="A22" i="1"/>
  <c r="A21" i="1"/>
  <c r="A20" i="1"/>
  <c r="A1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<sst xmlns="http://schemas.openxmlformats.org/spreadsheetml/2006/main" count="13831" uniqueCount="2520">
  <si>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</si>
  <si>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</si>
  <si>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</si>
  <si>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</si>
  <si>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</si>
  <si>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</si>
  <si>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</si>
  <si>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</si>
  <si>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</si>
  <si>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</si>
  <si>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</si>
  <si>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</si>
  <si>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</si>
  <si>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</si>
  <si>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</si>
  <si>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</si>
  <si>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</si>
  <si>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</si>
  <si>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</si>
  <si>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</si>
  <si>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</si>
  <si>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</si>
  <si>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</si>
  <si>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</si>
  <si>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</si>
  <si>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</si>
  <si>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</si>
  <si>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</si>
  <si>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</si>
  <si>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</si>
  <si>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</si>
  <si>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</si>
  <si>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</si>
  <si>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</si>
  <si>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</si>
  <si>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</si>
  <si>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</si>
  <si>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</si>
  <si>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</si>
  <si>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</si>
  <si>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</si>
  <si>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</si>
  <si>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</si>
  <si>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</si>
  <si>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</si>
  <si>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</si>
  <si>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</si>
  <si>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</si>
  <si>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</si>
  <si>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</si>
  <si>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</si>
  <si>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</si>
  <si>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</si>
  <si>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</si>
  <si>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</si>
  <si>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</si>
  <si>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</si>
  <si>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</si>
  <si>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</si>
  <si>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</si>
  <si>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</si>
  <si>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</si>
  <si>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</si>
  <si>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</si>
  <si>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</si>
  <si>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</si>
  <si>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</si>
  <si>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</si>
  <si>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</si>
  <si>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</si>
  <si>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</si>
  <si>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</si>
  <si>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</si>
  <si>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</si>
  <si>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</si>
  <si>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</si>
  <si>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</si>
  <si>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</si>
  <si>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</si>
  <si>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</si>
  <si>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</si>
  <si>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</si>
  <si>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</si>
  <si>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</si>
  <si>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</si>
  <si>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</si>
  <si>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</si>
  <si>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</si>
  <si>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</si>
  <si>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</si>
  <si>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</si>
  <si>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</si>
  <si>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</si>
  <si>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</si>
  <si>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</si>
  <si>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</si>
  <si>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</si>
  <si>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</si>
  <si>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</si>
  <si>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</si>
  <si>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</si>
  <si>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</si>
  <si>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</si>
  <si>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</si>
  <si>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</si>
  <si>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</si>
  <si>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</si>
  <si>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</si>
  <si>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</si>
  <si>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</si>
  <si>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</si>
  <si>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</si>
  <si>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</si>
  <si>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</si>
  <si>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</si>
  <si>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</si>
  <si>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</si>
  <si>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</si>
  <si>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</si>
  <si>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</si>
  <si>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</si>
  <si>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</si>
  <si>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</si>
  <si>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</si>
  <si>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</si>
  <si>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</si>
  <si>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</si>
  <si>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</si>
  <si>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</si>
  <si>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</si>
  <si>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</si>
  <si>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</si>
  <si>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</si>
  <si>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</si>
  <si>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</si>
  <si>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</si>
  <si>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</si>
  <si>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</si>
  <si>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</si>
  <si>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</si>
  <si>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</si>
  <si>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</si>
  <si>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</si>
  <si>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</si>
  <si>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</si>
  <si>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</si>
  <si>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</si>
  <si>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</si>
  <si>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</si>
  <si>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</si>
  <si>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</si>
  <si>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</si>
  <si>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</si>
  <si>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</si>
  <si>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</si>
  <si>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</si>
  <si>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</si>
  <si>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</si>
  <si>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</si>
  <si>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</si>
  <si>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</si>
  <si>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</si>
  <si>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</si>
  <si>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</si>
  <si>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</si>
  <si>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</si>
  <si>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</si>
  <si>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</si>
  <si>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</si>
  <si>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</si>
  <si>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</si>
  <si>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</si>
  <si>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</si>
  <si>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</si>
  <si>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</si>
  <si>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</si>
  <si>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</si>
  <si>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</si>
  <si>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</si>
  <si>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</si>
  <si>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</si>
  <si>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</si>
  <si>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</si>
  <si>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</si>
  <si>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</si>
  <si>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</si>
  <si>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</si>
  <si>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</si>
  <si>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</si>
  <si>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</si>
  <si>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</si>
  <si>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</si>
  <si>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</si>
  <si>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</si>
  <si>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</si>
  <si>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</si>
  <si>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</si>
  <si>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</si>
  <si>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</si>
  <si>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</si>
  <si>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</si>
  <si>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</si>
  <si>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</si>
  <si>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</si>
  <si>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</si>
  <si>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</si>
  <si>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</si>
  <si>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</si>
  <si>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</si>
  <si>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</si>
  <si>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</si>
  <si>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</si>
  <si>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</si>
  <si>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</si>
  <si>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</si>
  <si>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</si>
  <si>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</si>
  <si>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</si>
  <si>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</si>
  <si>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</si>
  <si>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</si>
  <si>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</si>
  <si>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</si>
  <si>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</si>
  <si>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</si>
  <si>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</si>
  <si>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</si>
  <si>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</si>
  <si>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</si>
  <si>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</si>
  <si>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</si>
  <si>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</si>
  <si>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</si>
  <si>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</si>
  <si>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</si>
  <si>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</si>
  <si>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</si>
  <si>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</si>
  <si>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</si>
  <si>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</si>
  <si>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</si>
  <si>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</si>
  <si>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</si>
  <si>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</si>
  <si>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</si>
  <si>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</si>
  <si>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</si>
  <si>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</si>
  <si>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</si>
  <si>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</si>
  <si>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</si>
  <si>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</si>
  <si>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</si>
  <si>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</si>
  <si>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</si>
  <si>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</si>
  <si>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</si>
  <si>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</si>
  <si>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</si>
  <si>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</si>
  <si>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</si>
  <si>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</si>
  <si>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</si>
  <si>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</si>
  <si>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</si>
  <si>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</si>
  <si>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</si>
  <si>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</si>
  <si>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</si>
  <si>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</si>
  <si>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</si>
  <si>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</si>
  <si>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</si>
  <si>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</si>
  <si>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</si>
  <si>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</si>
  <si>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</si>
  <si>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</si>
  <si>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</si>
  <si>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</si>
  <si>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</si>
  <si>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</si>
  <si>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</si>
  <si>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</si>
  <si>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</si>
  <si>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</si>
  <si>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</si>
  <si>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</si>
  <si>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</si>
  <si>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</si>
  <si>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</si>
  <si>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</si>
  <si>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</si>
  <si>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</si>
  <si>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</si>
  <si>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</si>
  <si>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</si>
  <si>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</si>
  <si>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</si>
  <si>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</si>
  <si>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</si>
  <si>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</si>
  <si>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</si>
  <si>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</si>
  <si>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</si>
  <si>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</si>
  <si>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</si>
  <si>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</si>
  <si>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</si>
  <si>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</si>
  <si>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</si>
  <si>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</si>
  <si>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</si>
  <si>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</si>
  <si>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</si>
  <si>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</si>
  <si>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</si>
  <si>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</si>
  <si>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</si>
  <si>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</si>
  <si>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</si>
  <si>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</si>
  <si>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</si>
  <si>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</si>
  <si>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</si>
  <si>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</si>
  <si>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</si>
  <si>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</si>
  <si>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</si>
  <si>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</si>
  <si>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</si>
  <si>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</si>
  <si>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</si>
  <si>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</si>
  <si>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</si>
  <si>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</si>
  <si>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</si>
  <si>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</si>
  <si>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</si>
  <si>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</si>
  <si>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</si>
  <si>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</si>
  <si>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</si>
  <si>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</si>
  <si>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</si>
  <si>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</si>
  <si>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</si>
  <si>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</si>
  <si>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</si>
  <si>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</si>
  <si>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</si>
  <si>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</si>
  <si>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</si>
  <si>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</si>
  <si>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</si>
  <si>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</si>
  <si>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</si>
  <si>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</si>
  <si>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</si>
  <si>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</si>
  <si>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</si>
  <si>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</si>
  <si>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</si>
  <si>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</si>
  <si>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</si>
  <si>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</si>
  <si>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</si>
  <si>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</si>
  <si>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</si>
  <si>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</si>
  <si>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</si>
  <si>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</si>
  <si>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</si>
  <si>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</si>
  <si>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</si>
  <si>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</si>
  <si>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</si>
  <si>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</si>
  <si>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</si>
  <si>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</si>
  <si>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</si>
  <si>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</si>
  <si>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</si>
  <si>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</si>
  <si>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</si>
  <si>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</si>
  <si>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</si>
  <si>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</si>
  <si>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</si>
  <si>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</si>
  <si>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</si>
  <si>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</si>
  <si>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</si>
  <si>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</si>
  <si>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</si>
  <si>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</si>
  <si>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</si>
  <si>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</si>
  <si>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</si>
  <si>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</si>
  <si>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</si>
  <si>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</si>
  <si>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</si>
  <si>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</si>
  <si>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</si>
  <si>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</si>
  <si>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</si>
  <si>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</si>
  <si>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</si>
  <si>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</si>
  <si>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</si>
  <si>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</si>
  <si>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</si>
  <si>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</si>
  <si>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</si>
  <si>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</si>
  <si>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</si>
  <si>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</si>
  <si>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</si>
  <si>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</si>
  <si>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</si>
  <si>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</si>
  <si>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</si>
  <si>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</si>
  <si>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</si>
  <si>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</si>
  <si>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</si>
  <si>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</si>
  <si>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</si>
  <si>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</si>
  <si>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</si>
  <si>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</si>
  <si>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</si>
  <si>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</si>
  <si>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</si>
  <si>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</si>
  <si>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</si>
  <si>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</si>
  <si>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</si>
  <si>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</si>
  <si>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</si>
  <si>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</si>
  <si>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</si>
  <si>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</si>
  <si>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</si>
  <si>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</si>
  <si>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</si>
  <si>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</si>
  <si>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</si>
  <si>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</si>
  <si>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</si>
  <si>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</si>
  <si>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</si>
  <si>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</si>
  <si>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</si>
  <si>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</si>
  <si>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</si>
  <si>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</si>
  <si>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</si>
  <si>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</si>
  <si>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</si>
  <si>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</si>
  <si>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</si>
  <si>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</si>
  <si>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</si>
  <si>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</si>
  <si>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</si>
  <si>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</si>
  <si>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</si>
  <si>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</si>
  <si>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</si>
  <si>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</si>
  <si>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</si>
  <si>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</si>
  <si>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</si>
  <si>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</si>
  <si>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</si>
  <si>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</si>
  <si>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</si>
  <si>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</si>
  <si>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</si>
  <si>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</si>
  <si>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</si>
  <si>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</si>
  <si>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</si>
  <si>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</si>
  <si>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</si>
  <si>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</si>
  <si>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</si>
  <si>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</si>
  <si>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</si>
  <si>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</si>
  <si>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</si>
  <si>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</si>
  <si>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</si>
  <si>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</si>
  <si>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</si>
  <si>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</si>
  <si>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</si>
  <si>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</si>
  <si>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</si>
  <si>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</si>
  <si>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</si>
  <si>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</si>
  <si>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</si>
  <si>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</si>
  <si>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</si>
  <si>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</si>
  <si>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</si>
  <si>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</si>
  <si>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</si>
  <si>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</si>
  <si>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</si>
  <si>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</si>
  <si>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</si>
  <si>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</si>
  <si>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</si>
  <si>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</si>
  <si>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</si>
  <si>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</si>
  <si>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</si>
  <si>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</si>
  <si>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</si>
  <si>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</si>
  <si>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</si>
  <si>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</si>
  <si>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</si>
  <si>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</si>
  <si>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</si>
  <si>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</si>
  <si>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</si>
  <si>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</si>
  <si>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</si>
  <si>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</si>
  <si>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</si>
  <si>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</si>
  <si>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</si>
  <si>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</si>
  <si>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</si>
  <si>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</si>
  <si>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</si>
  <si>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</si>
  <si>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</si>
  <si>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</si>
  <si>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</si>
  <si>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</si>
  <si>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</si>
  <si>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</si>
  <si>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</si>
  <si>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</si>
  <si>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</si>
  <si>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</si>
  <si>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</si>
  <si>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</si>
  <si>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</si>
  <si>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</si>
  <si>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</si>
  <si>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</si>
  <si>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</si>
  <si>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</si>
  <si>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</si>
  <si>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</si>
  <si>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</si>
  <si>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</si>
  <si>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</si>
  <si>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</si>
  <si>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</si>
  <si>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</si>
  <si>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</si>
  <si>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</si>
  <si>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</si>
  <si>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</si>
  <si>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</si>
  <si>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</si>
  <si>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</si>
  <si>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</si>
  <si>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</si>
  <si>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</si>
  <si>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</si>
  <si>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</si>
  <si>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</si>
  <si>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</si>
  <si>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</si>
  <si>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</si>
  <si>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</si>
  <si>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</si>
  <si>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</si>
  <si>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</si>
  <si>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</si>
  <si>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</si>
  <si>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</si>
  <si>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</si>
  <si>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</si>
  <si>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</si>
  <si>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</si>
  <si>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</si>
  <si>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</si>
  <si>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</si>
  <si>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</si>
  <si>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</si>
  <si>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</si>
  <si>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</si>
  <si>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</si>
  <si>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</si>
  <si>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</si>
  <si>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</si>
  <si>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</si>
  <si>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</si>
  <si>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</si>
  <si>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</si>
  <si>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</si>
  <si>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</si>
  <si>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</si>
  <si>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</si>
  <si>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</si>
  <si>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</si>
  <si>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</si>
  <si>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</si>
  <si>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</si>
  <si>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</si>
  <si>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</si>
  <si>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</si>
  <si>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</si>
  <si>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</si>
  <si>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</si>
  <si>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</si>
  <si>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</si>
  <si>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</si>
  <si>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</si>
  <si>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</si>
  <si>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</si>
  <si>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</si>
  <si>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</si>
  <si>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</si>
  <si>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</si>
  <si>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</si>
  <si>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</si>
  <si>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</si>
  <si>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</si>
  <si>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</si>
  <si>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</si>
  <si>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</si>
  <si>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</si>
  <si>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</si>
  <si>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</si>
  <si>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</si>
  <si>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</si>
  <si>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</si>
  <si>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</si>
  <si>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</si>
  <si>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</si>
  <si>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</si>
  <si>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</si>
  <si>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</si>
  <si>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</si>
  <si>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</si>
  <si>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</si>
  <si>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</si>
  <si>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</si>
  <si>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</si>
  <si>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</si>
  <si>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</si>
  <si>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</si>
  <si>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</si>
  <si>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</si>
  <si>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</si>
  <si>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</si>
  <si>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</si>
  <si>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</si>
  <si>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</si>
  <si>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</si>
  <si>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</si>
  <si>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</si>
  <si>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</si>
  <si>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</si>
  <si>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</si>
  <si>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</si>
  <si>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</si>
  <si>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</si>
  <si>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</si>
  <si>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</si>
  <si>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</si>
  <si>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</si>
  <si>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</si>
  <si>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</si>
  <si>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</si>
  <si>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</si>
  <si>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</si>
  <si>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</si>
  <si>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</si>
  <si>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</si>
  <si>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</si>
  <si>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</si>
  <si>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</si>
  <si>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</si>
  <si>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</si>
  <si>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</si>
  <si>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</si>
  <si>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</si>
  <si>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</si>
  <si>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</si>
  <si>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</si>
  <si>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</si>
  <si>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</si>
  <si>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</si>
  <si>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</si>
  <si>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</si>
  <si>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</si>
  <si>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</si>
  <si>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</si>
  <si>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</si>
  <si>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</si>
  <si>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</si>
  <si>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</si>
  <si>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</si>
  <si>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</si>
  <si>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</si>
  <si>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</si>
  <si>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</si>
  <si>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</si>
  <si>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</si>
  <si>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</si>
  <si>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</si>
  <si>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</si>
  <si>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</si>
  <si>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</si>
  <si>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</si>
  <si>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</si>
  <si>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</si>
  <si>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</si>
  <si>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</si>
  <si>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</si>
  <si>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</si>
  <si>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</si>
  <si>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</si>
  <si>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</si>
  <si>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</si>
  <si>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</si>
  <si>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</si>
  <si>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</si>
  <si>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</si>
  <si>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</si>
  <si>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</si>
  <si>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</si>
  <si>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</si>
  <si>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</si>
  <si>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</si>
  <si>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</si>
  <si>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</si>
  <si>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</si>
  <si>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</si>
  <si>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</si>
  <si>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</si>
  <si>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</si>
  <si>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</si>
  <si>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</si>
  <si>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</si>
  <si>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</si>
  <si>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</si>
  <si>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</si>
  <si>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</si>
  <si>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</si>
  <si>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</si>
  <si>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</si>
  <si>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</si>
  <si>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</si>
  <si>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</si>
  <si>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</si>
  <si>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</si>
  <si>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</si>
  <si>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</si>
  <si>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</si>
  <si>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</si>
  <si>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</si>
  <si>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</si>
  <si>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</si>
  <si>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</si>
  <si>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</si>
  <si>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</si>
  <si>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</si>
  <si>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</si>
  <si>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</si>
  <si>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</si>
  <si>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</si>
  <si>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</si>
  <si>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</si>
  <si>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</si>
  <si>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</si>
  <si>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</si>
  <si>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</si>
  <si>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</si>
  <si>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</si>
  <si>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</si>
  <si>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</si>
  <si>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</si>
  <si>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</si>
  <si>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</si>
  <si>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</si>
  <si>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</si>
  <si>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</si>
  <si>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</si>
  <si>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</si>
  <si>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</si>
  <si>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</si>
  <si>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</si>
  <si>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</si>
  <si>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</si>
  <si>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</si>
  <si>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</si>
  <si>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</si>
  <si>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</si>
  <si>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</si>
  <si>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</si>
  <si>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</si>
  <si>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</si>
  <si>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</si>
  <si>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</si>
  <si>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</si>
  <si>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</si>
  <si>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</si>
  <si>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</si>
  <si>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</si>
  <si>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</si>
  <si>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</si>
  <si>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</si>
  <si>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</si>
  <si>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</si>
  <si>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</si>
  <si>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</si>
  <si>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</si>
  <si>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</si>
  <si>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</si>
  <si>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</si>
  <si>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</si>
  <si>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</si>
  <si>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</si>
  <si>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</si>
  <si>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</si>
  <si>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</si>
  <si>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</si>
  <si>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</si>
  <si>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</si>
  <si>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</si>
  <si>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</si>
  <si>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</si>
  <si>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</si>
  <si>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</si>
  <si>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</si>
  <si>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</si>
  <si>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</si>
  <si>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</si>
  <si>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</si>
  <si>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</si>
  <si>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</si>
  <si>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</si>
  <si>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</si>
  <si>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</si>
  <si>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</si>
  <si>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</si>
  <si>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</si>
  <si>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</si>
  <si>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</si>
  <si>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</si>
  <si>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</si>
  <si>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</si>
  <si>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</si>
  <si>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</si>
  <si>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</si>
  <si>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</si>
  <si>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</si>
  <si>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</si>
  <si>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</si>
  <si>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</si>
  <si>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</si>
  <si>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</si>
  <si>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</si>
  <si>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</si>
  <si>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</si>
  <si>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</si>
  <si>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</si>
  <si>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</si>
  <si>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</si>
  <si>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</si>
  <si>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</si>
  <si>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</si>
  <si>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</si>
  <si>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</si>
  <si>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</si>
  <si>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</si>
  <si>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</si>
  <si>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</si>
  <si>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</si>
  <si>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</si>
  <si>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</si>
  <si>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</si>
  <si>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</si>
  <si>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</si>
  <si>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</si>
  <si>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</si>
  <si>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</si>
  <si>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</si>
  <si>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</si>
  <si>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</si>
  <si>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</si>
  <si>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</si>
  <si>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</si>
  <si>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</si>
  <si>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</si>
  <si>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</si>
  <si>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</si>
  <si>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</si>
  <si>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</si>
  <si>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</si>
  <si>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</si>
  <si>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</si>
  <si>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</si>
  <si>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</si>
  <si>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</si>
  <si>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</si>
  <si>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</si>
  <si>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</si>
  <si>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</si>
  <si>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</si>
  <si>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</si>
  <si>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</si>
  <si>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</si>
  <si>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</si>
  <si>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</si>
  <si>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</si>
  <si>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</si>
  <si>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</si>
  <si>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</si>
  <si>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</si>
  <si>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</si>
  <si>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</si>
  <si>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</si>
  <si>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</si>
  <si>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</si>
  <si>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</si>
  <si>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</si>
  <si>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</si>
  <si>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</si>
  <si>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</si>
  <si>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</si>
  <si>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</si>
  <si>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</si>
  <si>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</si>
  <si>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</si>
  <si>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</si>
  <si>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</si>
  <si>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</si>
  <si>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</si>
  <si>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</si>
  <si>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</si>
  <si>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</si>
  <si>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</si>
  <si>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</si>
  <si>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</si>
  <si>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</si>
  <si>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</si>
  <si>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</si>
  <si>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</si>
  <si>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</si>
  <si>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</si>
  <si>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</si>
  <si>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</si>
  <si>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</si>
  <si>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</si>
  <si>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</si>
  <si>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</si>
  <si>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</si>
  <si>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</si>
  <si>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</si>
  <si>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</si>
  <si>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</si>
  <si>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</si>
  <si>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</si>
  <si>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</si>
  <si>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</si>
  <si>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</si>
  <si>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</si>
  <si>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</si>
  <si>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</si>
  <si>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</si>
  <si>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</si>
  <si>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</si>
  <si>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</si>
  <si>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</si>
  <si>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</si>
  <si>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</si>
  <si>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</si>
  <si>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</si>
  <si>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</si>
  <si>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</si>
  <si>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</si>
  <si>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</si>
  <si>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</si>
  <si>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</si>
  <si>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</si>
  <si>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</si>
  <si>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</si>
  <si>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</si>
  <si>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</si>
  <si>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</si>
  <si>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</si>
  <si>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</si>
  <si>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</si>
  <si>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</si>
  <si>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</si>
  <si>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</si>
  <si>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</si>
  <si>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</si>
  <si>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</si>
  <si>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</si>
  <si>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</si>
  <si>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</si>
  <si>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</si>
  <si>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</si>
  <si>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</si>
  <si>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</si>
  <si>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</si>
  <si>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</si>
  <si>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</si>
  <si>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</si>
  <si>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</si>
  <si>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</si>
  <si>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</si>
  <si>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</si>
  <si>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</si>
  <si>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</si>
  <si>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</si>
  <si>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</si>
  <si>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</si>
  <si>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</si>
  <si>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</si>
  <si>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</si>
  <si>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</si>
  <si>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</si>
  <si>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</si>
  <si>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</si>
  <si>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</si>
  <si>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</si>
  <si>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</si>
  <si>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</si>
  <si>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</si>
  <si>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</si>
  <si>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</si>
  <si>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</si>
  <si>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</si>
  <si>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</si>
  <si>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</si>
  <si>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</si>
  <si>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</si>
  <si>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</si>
  <si>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</si>
  <si>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</si>
  <si>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</si>
  <si>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</si>
  <si>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</si>
  <si>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</si>
  <si>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</si>
  <si>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</si>
  <si>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</si>
  <si>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</si>
  <si>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</si>
  <si>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</si>
  <si>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</si>
  <si>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</si>
  <si>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</si>
  <si>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</si>
  <si>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</si>
  <si>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</si>
  <si>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</si>
  <si>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</si>
  <si>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</si>
  <si>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</si>
  <si>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</si>
  <si>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</si>
  <si>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</si>
  <si>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</si>
  <si>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</si>
  <si>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</si>
  <si>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</si>
  <si>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</si>
  <si>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</si>
  <si>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</si>
  <si>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</si>
  <si>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</si>
  <si>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</si>
  <si>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</si>
  <si>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</si>
  <si>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</si>
  <si>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</si>
  <si>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</si>
  <si>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</si>
  <si>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</si>
  <si>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</si>
  <si>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</si>
  <si>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</si>
  <si>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</si>
  <si>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</si>
  <si>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</si>
  <si>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</si>
  <si>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</si>
  <si>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</si>
  <si>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</si>
  <si>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</si>
  <si>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</si>
  <si>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</si>
  <si>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</si>
  <si>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</si>
  <si>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</si>
  <si>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</si>
  <si>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</si>
  <si>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</si>
  <si>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</si>
  <si>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</si>
  <si>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</si>
  <si>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</si>
  <si>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</si>
  <si>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</si>
  <si>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</si>
  <si>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</si>
  <si>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</si>
  <si>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</si>
  <si>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</si>
  <si>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</si>
  <si>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</si>
  <si>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</si>
  <si>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</si>
  <si>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</si>
  <si>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</si>
  <si>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</si>
  <si>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</si>
  <si>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</si>
  <si>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</si>
  <si>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</si>
  <si>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</si>
  <si>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</si>
  <si>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</si>
  <si>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</si>
  <si>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</si>
  <si>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</si>
  <si>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</si>
  <si>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</si>
  <si>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</si>
  <si>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</si>
  <si>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</si>
  <si>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</si>
  <si>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</si>
  <si>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</si>
  <si>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</si>
  <si>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</si>
  <si>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</si>
  <si>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</si>
  <si>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</si>
  <si>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</si>
  <si>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</si>
  <si>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</si>
  <si>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</si>
  <si>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</si>
  <si>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</si>
  <si>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</si>
  <si>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</si>
  <si>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</si>
  <si>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</si>
  <si>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</si>
  <si>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</si>
  <si>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</si>
  <si>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</si>
  <si>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</si>
  <si>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</si>
  <si>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</si>
  <si>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</si>
  <si>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</si>
  <si>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</si>
  <si>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</si>
  <si>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</si>
  <si>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</si>
  <si>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</si>
  <si>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</si>
  <si>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</si>
  <si>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</si>
  <si>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</si>
  <si>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</si>
  <si>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</si>
  <si>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</si>
  <si>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</si>
  <si>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</si>
  <si>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</si>
  <si>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</si>
  <si>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</si>
  <si>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</si>
  <si>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</si>
  <si>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</si>
  <si>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</si>
  <si>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</si>
  <si>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</si>
  <si>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</si>
  <si>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</si>
  <si>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</si>
  <si>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</si>
  <si>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</si>
  <si>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</si>
  <si>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</si>
  <si>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</si>
  <si>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</si>
  <si>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</si>
  <si>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</si>
  <si>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</si>
  <si>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</si>
  <si>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</si>
  <si>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</si>
  <si>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</si>
  <si>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</si>
  <si>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</si>
  <si>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</si>
  <si>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</si>
  <si>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</si>
  <si>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</si>
  <si>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</si>
  <si>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</si>
  <si>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</si>
  <si>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</si>
  <si>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</si>
  <si>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</si>
  <si>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</si>
  <si>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</si>
  <si>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</si>
  <si>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</si>
  <si>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</si>
  <si>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</si>
  <si>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</si>
  <si>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</si>
  <si>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</si>
  <si>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</si>
  <si>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</si>
  <si>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</si>
  <si>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</si>
  <si>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</si>
  <si>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</si>
  <si>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</si>
  <si>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</si>
  <si>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</si>
  <si>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</si>
  <si>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</si>
  <si>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</si>
  <si>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</si>
  <si>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</si>
  <si>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</si>
  <si>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</si>
  <si>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</si>
  <si>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</si>
  <si>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</si>
  <si>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</si>
  <si>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</si>
  <si>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</si>
  <si>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</si>
  <si>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</si>
  <si>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</si>
  <si>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</si>
  <si>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</si>
  <si>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</si>
  <si>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</si>
  <si>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</si>
  <si>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</si>
  <si>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</si>
  <si>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</si>
  <si>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</si>
  <si>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</si>
  <si>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</si>
  <si>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</si>
  <si>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</si>
  <si>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</si>
  <si>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</si>
  <si>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</si>
  <si>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</si>
  <si>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</si>
  <si>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</si>
  <si>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</si>
  <si>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</si>
  <si>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</si>
  <si>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</si>
  <si>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</si>
  <si>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</si>
  <si>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</si>
  <si>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</si>
  <si>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</si>
  <si>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</si>
  <si>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</si>
  <si>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</si>
  <si>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</si>
  <si>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</si>
  <si>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</si>
  <si>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</si>
  <si>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</si>
  <si>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</si>
  <si>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</si>
  <si>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</si>
  <si>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</si>
  <si>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</si>
  <si>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</si>
  <si>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</si>
  <si>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</si>
  <si>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</si>
  <si>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</si>
  <si>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</si>
  <si>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</si>
  <si>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</si>
  <si>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</si>
  <si>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</si>
  <si>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</si>
  <si>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</si>
  <si>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</si>
  <si>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</si>
  <si>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</si>
  <si>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</si>
  <si>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</si>
  <si>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</si>
  <si>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</si>
  <si>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</si>
  <si>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</si>
  <si>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</si>
  <si>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</si>
  <si>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</si>
  <si>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</si>
  <si>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</si>
  <si>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</si>
  <si>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</si>
  <si>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</si>
  <si>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</si>
  <si>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</si>
  <si>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</si>
  <si>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</si>
  <si>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</si>
  <si>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</si>
  <si>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</si>
  <si>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</si>
  <si>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</si>
  <si>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</si>
  <si>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</si>
  <si>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</si>
  <si>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</si>
  <si>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</si>
  <si>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</si>
  <si>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</si>
  <si>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</si>
  <si>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</si>
  <si>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</si>
  <si>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</si>
  <si>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</si>
  <si>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</si>
  <si>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</si>
  <si>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</si>
  <si>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</si>
  <si>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</si>
  <si>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</si>
  <si>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</si>
  <si>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</si>
  <si>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</si>
  <si>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</si>
  <si>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</si>
  <si>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</si>
  <si>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</si>
  <si>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</si>
  <si>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</si>
  <si>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</si>
  <si>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</si>
  <si>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</si>
  <si>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</si>
  <si>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</si>
  <si>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</si>
  <si>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</si>
  <si>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</si>
  <si>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</si>
  <si>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</si>
  <si>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</si>
  <si>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</si>
  <si>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</si>
  <si>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</si>
  <si>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</si>
  <si>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</si>
  <si>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</si>
  <si>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</si>
  <si>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</si>
  <si>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</si>
  <si>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</si>
  <si>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</si>
  <si>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</si>
  <si>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</si>
  <si>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</si>
  <si>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</si>
  <si>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</si>
  <si>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</si>
  <si>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</si>
  <si>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</si>
  <si>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</si>
  <si>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</si>
  <si>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</si>
  <si>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</si>
  <si>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</si>
  <si>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</si>
  <si>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</si>
  <si>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</si>
  <si>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</si>
  <si>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</si>
  <si>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</si>
  <si>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</si>
  <si>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</si>
  <si>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</si>
  <si>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</si>
  <si>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</si>
  <si>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</si>
  <si>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</si>
  <si>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</si>
  <si>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</si>
  <si>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</si>
  <si>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</si>
  <si>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</si>
  <si>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</si>
  <si>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</si>
  <si>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</si>
  <si>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</si>
  <si>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</si>
  <si>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</si>
  <si>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</si>
  <si>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</si>
  <si>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</si>
  <si>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</si>
  <si>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</si>
  <si>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</si>
  <si>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</si>
  <si>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</si>
  <si>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</si>
  <si>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</si>
  <si>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</si>
  <si>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</si>
  <si>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</si>
  <si>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</si>
  <si>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</si>
  <si>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</si>
  <si>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</si>
  <si>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</si>
  <si>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</si>
  <si>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</si>
  <si>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</si>
  <si>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</si>
  <si>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</si>
  <si>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</si>
  <si>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</si>
  <si>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</si>
  <si>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</si>
  <si>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</si>
  <si>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</si>
  <si>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</si>
  <si>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</si>
  <si>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</si>
  <si>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</si>
  <si>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</si>
  <si>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</si>
  <si>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</si>
  <si>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</si>
  <si>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</si>
  <si>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</si>
  <si>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</si>
  <si>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</si>
  <si>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</si>
  <si>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</si>
  <si>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</si>
  <si>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</si>
  <si>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</si>
  <si>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</si>
  <si>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</si>
  <si>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</si>
  <si>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</si>
  <si>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</si>
  <si>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</si>
  <si>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</si>
  <si>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</si>
  <si>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</si>
  <si>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</si>
  <si>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</si>
  <si>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</si>
  <si>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</si>
  <si>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</si>
  <si>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</si>
  <si>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</si>
  <si>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</si>
  <si>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</si>
  <si>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</si>
  <si>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</si>
  <si>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</si>
  <si>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</si>
  <si>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</si>
  <si>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</si>
  <si>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</si>
  <si>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</si>
  <si>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</si>
  <si>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</si>
  <si>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</si>
  <si>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</si>
  <si>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</si>
  <si>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</si>
  <si>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</si>
  <si>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</si>
  <si>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</si>
  <si>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</si>
  <si>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</si>
  <si>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</si>
  <si>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</si>
  <si>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</si>
  <si>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</si>
  <si>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</si>
  <si>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</si>
  <si>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</si>
  <si>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</si>
  <si>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</si>
  <si>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</si>
  <si>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</si>
  <si>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</si>
  <si>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</si>
  <si>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</si>
  <si>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</si>
  <si>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</si>
  <si>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</si>
  <si>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</si>
  <si>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</si>
  <si>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</si>
  <si>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</si>
  <si>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</si>
  <si>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</si>
  <si>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</si>
  <si>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</si>
  <si>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</si>
  <si>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</si>
  <si>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</si>
  <si>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</si>
  <si>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</si>
  <si>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</si>
  <si>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</si>
  <si>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</si>
  <si>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</si>
  <si>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</si>
  <si>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</si>
  <si>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</si>
  <si>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</si>
  <si>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</si>
  <si>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</si>
  <si>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</si>
  <si>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</si>
  <si>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</si>
  <si>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</si>
  <si>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</si>
  <si>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</si>
  <si>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</si>
  <si>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</si>
  <si>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</si>
  <si>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</si>
  <si>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</si>
  <si>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</si>
  <si>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</si>
  <si>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</si>
  <si>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</si>
  <si>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</si>
  <si>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</si>
  <si>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</si>
  <si>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</si>
  <si>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</si>
  <si>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</si>
  <si>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</si>
  <si>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</si>
  <si>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</si>
  <si>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</si>
  <si>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</si>
  <si>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</si>
  <si>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</si>
  <si>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</si>
  <si>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</si>
  <si>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</si>
  <si>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</si>
  <si>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</si>
  <si>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</si>
  <si>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</si>
  <si>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</si>
  <si>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</si>
  <si>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</si>
  <si>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</si>
  <si>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</si>
  <si>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</si>
  <si>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</si>
  <si>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</si>
  <si>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</si>
  <si>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</si>
  <si>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</si>
  <si>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</si>
  <si>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</si>
  <si>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</si>
  <si>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</si>
  <si>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</si>
  <si>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</si>
  <si>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</si>
  <si>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</si>
  <si>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</si>
  <si>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</si>
  <si>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</si>
  <si>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</si>
  <si>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</si>
  <si>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</si>
  <si>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</si>
  <si>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</si>
  <si>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</si>
  <si>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</si>
  <si>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</si>
  <si>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</si>
  <si>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</si>
  <si>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</si>
  <si>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</si>
  <si>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</si>
  <si>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</si>
  <si>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</si>
  <si>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</si>
  <si>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</si>
  <si>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</si>
  <si>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</si>
  <si>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</si>
  <si>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</si>
  <si>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</si>
  <si>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</si>
  <si>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</si>
  <si>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</si>
  <si>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</si>
  <si>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</si>
  <si>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</si>
  <si>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</si>
  <si>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</si>
  <si>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</si>
  <si>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</si>
  <si>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</si>
  <si>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</si>
  <si>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</si>
  <si>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</si>
  <si>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</si>
  <si>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</si>
  <si>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</si>
  <si>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</si>
  <si>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</si>
  <si>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</si>
  <si>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</si>
  <si>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</si>
  <si>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</si>
  <si>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</si>
  <si>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</si>
  <si>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</si>
  <si>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</si>
  <si>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</si>
  <si>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</si>
  <si>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</si>
  <si>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</si>
  <si>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</si>
  <si>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</si>
  <si>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</si>
  <si>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</si>
  <si>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</si>
  <si>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</si>
  <si>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</si>
  <si>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</si>
  <si>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</si>
  <si>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</si>
  <si>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</si>
  <si>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</si>
  <si>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</si>
  <si>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</si>
  <si>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</si>
  <si>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</si>
  <si>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</si>
  <si>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</si>
  <si>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</si>
  <si>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</si>
  <si>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</si>
  <si>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</si>
  <si>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</si>
  <si>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</si>
  <si>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</si>
  <si>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</si>
  <si>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</si>
  <si>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</si>
  <si>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</si>
  <si>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</si>
  <si>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</si>
  <si>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</si>
  <si>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</si>
  <si>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</si>
  <si>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</si>
  <si>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</si>
  <si>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</si>
  <si>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</si>
  <si>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</si>
  <si>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</si>
  <si>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</si>
  <si>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</si>
  <si>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</si>
  <si>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</si>
  <si>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</si>
  <si>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</si>
  <si>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</si>
  <si>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</si>
  <si>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</si>
  <si>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</si>
  <si>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</si>
  <si>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</si>
  <si>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</si>
  <si>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</si>
  <si>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</si>
  <si>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</si>
  <si>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</si>
  <si>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</si>
  <si>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</si>
  <si>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</si>
  <si>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</si>
  <si>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</si>
  <si>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</si>
  <si>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</si>
  <si>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</si>
  <si>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</si>
  <si>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</si>
  <si>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</si>
  <si>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</si>
  <si>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</si>
  <si>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</si>
  <si>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</si>
  <si>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</si>
  <si>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</si>
  <si>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</si>
  <si>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</si>
  <si>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</si>
  <si>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</si>
  <si>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</si>
  <si>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</si>
  <si>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</si>
  <si>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</si>
  <si>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</si>
  <si>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</si>
  <si>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</si>
  <si>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</si>
  <si>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</si>
  <si>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</si>
  <si>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</si>
  <si>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</si>
  <si>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</si>
  <si>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</si>
  <si>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</si>
  <si>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</si>
  <si>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</si>
  <si>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</si>
  <si>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</si>
  <si>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</si>
  <si>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</si>
  <si>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</si>
  <si>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</si>
  <si>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</si>
  <si>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</si>
  <si>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</si>
  <si>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</si>
  <si>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</si>
  <si>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</si>
  <si>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</si>
  <si>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</si>
  <si>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</si>
  <si>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</si>
  <si>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</si>
  <si>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</si>
  <si>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</si>
  <si>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</si>
  <si>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</si>
  <si>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</si>
  <si>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</si>
  <si>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</si>
  <si>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</si>
  <si>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</si>
  <si>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</si>
  <si>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</si>
  <si>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</si>
  <si>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</si>
  <si>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</si>
  <si>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</si>
  <si>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</si>
  <si>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</si>
  <si>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</si>
  <si>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</si>
  <si>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</si>
  <si>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</si>
  <si>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</si>
  <si>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</si>
  <si>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</si>
  <si>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</si>
  <si>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</si>
  <si>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</si>
  <si>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</si>
  <si>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</si>
  <si>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</si>
  <si>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</si>
  <si>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</si>
  <si>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</si>
  <si>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</si>
  <si>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</si>
  <si>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</si>
  <si>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</si>
  <si>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</si>
  <si>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</si>
  <si>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</si>
  <si>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</si>
  <si>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</si>
  <si>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</si>
  <si>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</si>
  <si>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</si>
  <si>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</si>
  <si>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</si>
  <si>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</si>
  <si>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</si>
  <si>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</si>
  <si>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</si>
  <si>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</si>
  <si>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</si>
  <si>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</si>
  <si>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</si>
  <si>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</si>
  <si>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</si>
  <si>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</si>
  <si>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</si>
  <si>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</si>
  <si>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</si>
  <si>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</si>
  <si>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</si>
  <si>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</si>
  <si>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</si>
  <si>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</si>
  <si>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</si>
  <si>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</si>
  <si>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</si>
  <si>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</si>
  <si>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</si>
  <si>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</si>
  <si>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</si>
  <si>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</si>
  <si>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</si>
  <si>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</si>
  <si>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</si>
  <si>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</si>
  <si>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</si>
  <si>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</si>
  <si>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</si>
  <si>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</si>
  <si>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</si>
  <si>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</si>
  <si>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</si>
  <si>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</si>
  <si>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</si>
  <si>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</si>
  <si>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</si>
  <si>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</si>
  <si>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</si>
  <si>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</si>
  <si>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</si>
  <si>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</si>
  <si>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</si>
  <si>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</si>
  <si>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</si>
  <si>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</si>
  <si>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</si>
  <si>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</si>
  <si>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</si>
  <si>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</si>
  <si>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</si>
  <si>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</si>
  <si>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</si>
  <si>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</si>
  <si>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</si>
  <si>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</si>
  <si>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</si>
  <si>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</si>
  <si>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</si>
  <si>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</si>
  <si>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</si>
  <si>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</si>
  <si>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</si>
  <si>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</si>
  <si>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</si>
  <si>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</si>
  <si>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</si>
  <si>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</si>
  <si>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</si>
  <si>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</si>
  <si>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</si>
  <si>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</si>
  <si>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</si>
  <si>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</si>
  <si>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</si>
  <si>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</si>
  <si>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</si>
  <si>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</si>
  <si>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</si>
  <si>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</si>
  <si>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</si>
  <si>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</si>
  <si>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</si>
  <si>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</si>
  <si>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</si>
  <si>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</si>
  <si>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</si>
  <si>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</si>
  <si>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</si>
  <si>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</si>
  <si>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</si>
  <si>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</si>
  <si>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</si>
  <si>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</si>
  <si>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</si>
  <si>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</si>
  <si>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</si>
  <si>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</si>
  <si>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</si>
  <si>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</si>
  <si>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</si>
  <si>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</si>
  <si>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</si>
  <si>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</si>
  <si>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</si>
  <si>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</si>
  <si>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</si>
  <si>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</si>
  <si>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</si>
  <si>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</si>
  <si>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</si>
  <si>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</si>
  <si>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</si>
  <si>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</si>
  <si>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</si>
  <si>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</si>
  <si>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</si>
  <si>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</si>
  <si>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</si>
  <si>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</si>
  <si>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</si>
  <si>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</si>
  <si>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</si>
  <si>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</si>
  <si>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</si>
  <si>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</si>
  <si>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</si>
  <si>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</si>
  <si>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</si>
  <si>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</si>
  <si>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</si>
  <si>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</si>
  <si>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</si>
  <si>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</si>
  <si>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</si>
  <si>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</si>
  <si>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</si>
  <si>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</si>
  <si>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</si>
  <si>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</si>
  <si>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</si>
  <si>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</si>
  <si>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</si>
  <si>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</si>
  <si>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</si>
  <si>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</si>
  <si>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</si>
  <si>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</si>
  <si>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</si>
  <si>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</si>
  <si>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</si>
  <si>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</si>
  <si>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</si>
  <si>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</si>
  <si>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</si>
  <si>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</si>
  <si>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</si>
  <si>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</si>
  <si>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</si>
  <si>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</si>
  <si>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</si>
  <si>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</si>
  <si>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</si>
  <si>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</si>
  <si>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</si>
  <si>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</si>
  <si>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</si>
  <si>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</si>
  <si>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</si>
  <si>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</si>
  <si>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</si>
  <si>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</si>
  <si>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</si>
  <si>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</si>
  <si>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</si>
  <si>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</si>
  <si>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</si>
  <si>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</si>
  <si>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</si>
  <si>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</si>
  <si>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</si>
  <si>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</si>
  <si>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</si>
  <si>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</si>
  <si>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</si>
  <si>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</si>
  <si>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</si>
  <si>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</si>
  <si>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</si>
  <si>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</si>
  <si>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</si>
  <si>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</si>
  <si>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</si>
  <si>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</si>
  <si>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</si>
  <si>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</si>
  <si>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</si>
  <si>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</si>
  <si>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</si>
  <si>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</si>
  <si>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</si>
  <si>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</si>
  <si>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</si>
  <si>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</si>
  <si>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</si>
  <si>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</si>
  <si>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</si>
  <si>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</si>
  <si>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</si>
  <si>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</si>
  <si>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</si>
  <si>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</si>
  <si>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</si>
  <si>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</si>
  <si>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</si>
  <si>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</si>
  <si>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</si>
  <si>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</si>
  <si>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</si>
  <si>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</si>
  <si>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</si>
  <si>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</si>
  <si>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</si>
  <si>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</si>
  <si>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</si>
  <si>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</si>
  <si>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</si>
  <si>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</si>
  <si>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</si>
  <si>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</si>
  <si>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</si>
  <si>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</si>
  <si>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</si>
  <si>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</si>
  <si>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</si>
  <si>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</si>
  <si>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</si>
  <si>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</si>
  <si>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</si>
  <si>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</si>
  <si>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</si>
  <si>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</si>
  <si>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</si>
  <si>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</si>
  <si>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</si>
  <si>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</si>
  <si>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</si>
  <si>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</si>
  <si>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</si>
  <si>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</si>
  <si>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</si>
  <si>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</si>
  <si>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</si>
  <si>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</si>
  <si>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</si>
  <si>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</si>
  <si>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</si>
  <si>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</si>
  <si>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</si>
  <si>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</si>
  <si>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</si>
  <si>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</si>
  <si>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</si>
  <si>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</si>
  <si>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</si>
  <si>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</si>
  <si>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</si>
  <si>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</si>
  <si>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</si>
  <si>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</si>
  <si>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</si>
  <si>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</si>
  <si>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</si>
  <si>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</si>
  <si>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</si>
  <si>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</si>
  <si>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</si>
  <si>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</si>
  <si>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</si>
  <si>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</si>
  <si>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</si>
  <si>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</si>
  <si>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</si>
  <si>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</si>
  <si>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</si>
  <si>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</si>
  <si>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</si>
  <si>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</si>
  <si>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</si>
  <si>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</si>
  <si>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</si>
  <si>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</si>
  <si>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</si>
  <si>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</si>
  <si>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</si>
  <si>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</si>
  <si>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</si>
  <si>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</si>
  <si>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</si>
  <si>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</si>
  <si>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</si>
  <si>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</si>
  <si>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</si>
  <si>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</si>
  <si>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</si>
  <si>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</si>
  <si>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</si>
  <si>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</si>
  <si>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</si>
  <si>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</si>
  <si>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</si>
  <si>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</si>
  <si>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</si>
  <si>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</si>
  <si>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</si>
  <si>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</si>
  <si>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</si>
  <si>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</si>
  <si>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</si>
  <si>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</si>
  <si>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</si>
  <si>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</si>
  <si>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</si>
  <si>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</si>
  <si>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</si>
  <si>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</si>
  <si>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</si>
  <si>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</si>
  <si>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</si>
  <si>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</si>
  <si>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</si>
  <si>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</si>
  <si>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</si>
  <si>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</si>
  <si>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</si>
  <si>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</si>
  <si>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</si>
  <si>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</si>
  <si>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</si>
  <si>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</si>
  <si>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</si>
  <si>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</si>
  <si>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</si>
  <si>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</si>
  <si>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</si>
  <si>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</si>
  <si>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</si>
  <si>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</si>
  <si>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</si>
  <si>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</si>
  <si>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</si>
  <si>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</si>
  <si>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</si>
  <si>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</si>
  <si>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</si>
  <si>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</si>
  <si>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</si>
  <si>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</si>
  <si>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</si>
  <si>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</si>
  <si>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</si>
  <si>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</si>
  <si>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</si>
  <si>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</si>
  <si>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</si>
  <si>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</si>
  <si>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</si>
  <si>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</si>
  <si>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</si>
  <si>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</si>
  <si>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</si>
  <si>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</si>
  <si>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</si>
  <si>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</si>
  <si>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</si>
  <si>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</si>
  <si>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</si>
  <si>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</si>
  <si>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</si>
  <si>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</si>
  <si>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</si>
  <si>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</si>
  <si>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</si>
  <si>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</si>
  <si>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</si>
  <si>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</si>
  <si>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</si>
  <si>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</si>
  <si>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</si>
  <si>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</si>
  <si>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</si>
  <si>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</si>
  <si>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</si>
  <si>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</si>
  <si>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</si>
  <si>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</si>
  <si>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</si>
  <si>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</si>
  <si>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</si>
  <si>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</si>
  <si>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</si>
  <si>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</si>
  <si>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</si>
  <si>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</si>
  <si>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</si>
  <si>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</si>
  <si>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</si>
  <si>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</si>
  <si>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</si>
  <si>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</si>
  <si>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</si>
  <si>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</si>
  <si>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</si>
  <si>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</si>
  <si>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</si>
  <si>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</si>
  <si>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</si>
  <si>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</si>
  <si>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</si>
  <si>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</si>
  <si>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</si>
  <si>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</si>
  <si>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</si>
  <si>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</si>
  <si>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</si>
  <si>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</si>
  <si>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</si>
  <si>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</si>
  <si>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</si>
  <si>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</si>
  <si>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</si>
  <si>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</si>
  <si>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</si>
  <si>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</si>
  <si>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</si>
  <si>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</si>
  <si>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</si>
  <si>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</si>
  <si>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</si>
  <si>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</si>
  <si>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</si>
  <si>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</si>
  <si>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</si>
  <si>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</si>
  <si>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</si>
  <si>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</si>
  <si>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</si>
  <si>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</si>
  <si>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</si>
  <si>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</si>
  <si>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</si>
  <si>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</si>
  <si>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</si>
  <si>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</si>
  <si>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</si>
  <si>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</si>
  <si>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</si>
  <si>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</si>
  <si>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</si>
  <si>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</si>
  <si>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</si>
  <si>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</si>
  <si>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</si>
  <si>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</si>
  <si>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</si>
  <si>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</si>
  <si>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</si>
  <si>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</si>
  <si>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</si>
  <si>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</si>
  <si>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</si>
  <si>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</si>
  <si>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</si>
  <si>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</si>
  <si>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</si>
  <si>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</si>
  <si>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</si>
  <si>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</si>
  <si>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</si>
  <si>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</si>
  <si>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</si>
  <si>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</si>
  <si>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</si>
  <si>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</si>
  <si>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</si>
  <si>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</si>
  <si>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</si>
  <si>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</si>
  <si>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</si>
  <si>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</si>
  <si>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</si>
  <si>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</si>
  <si>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</si>
  <si>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</si>
  <si>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</si>
  <si>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</si>
  <si>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</si>
  <si>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</si>
  <si>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</si>
  <si>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</si>
  <si>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</si>
  <si>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</si>
  <si>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</si>
  <si>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</si>
  <si>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</si>
  <si>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</si>
  <si>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</si>
  <si>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</si>
  <si>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</si>
  <si>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</si>
  <si>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</si>
  <si>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</si>
  <si>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</si>
  <si>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</si>
  <si>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</si>
  <si>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</si>
  <si>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</si>
  <si>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</si>
  <si>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</si>
  <si>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</si>
  <si>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</si>
  <si>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</si>
  <si>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</si>
  <si>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</si>
  <si>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</si>
  <si>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</si>
  <si>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</si>
  <si>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</si>
  <si>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</si>
  <si>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</si>
  <si>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</si>
  <si>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</si>
  <si>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</si>
  <si>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</si>
  <si>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</si>
  <si>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</si>
  <si>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</si>
  <si>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</si>
  <si>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</si>
  <si>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</si>
  <si>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</si>
  <si>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</si>
  <si>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</si>
  <si>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</si>
  <si>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</si>
  <si>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</si>
  <si>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</si>
  <si>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</si>
  <si>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</si>
  <si>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</si>
  <si>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</si>
  <si>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</si>
  <si>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</si>
  <si>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</si>
  <si>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</si>
  <si>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</si>
  <si>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</si>
  <si>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</si>
  <si>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</si>
  <si>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</si>
  <si>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</si>
  <si>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</si>
  <si>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</si>
  <si>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</si>
  <si>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</si>
  <si>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</si>
  <si>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</si>
  <si>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</si>
  <si>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</si>
  <si>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</si>
  <si>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</si>
  <si>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</si>
  <si>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</si>
  <si>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</si>
  <si>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</si>
  <si>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</si>
  <si>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</si>
  <si>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</si>
  <si>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</si>
  <si>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</si>
  <si>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</si>
  <si>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</si>
  <si>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</si>
  <si>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</si>
  <si>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</si>
  <si>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</si>
  <si>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</si>
  <si>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</si>
  <si>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</si>
  <si>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</si>
  <si>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</si>
  <si>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</si>
  <si>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</si>
  <si>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</si>
  <si>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</si>
  <si>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</si>
  <si>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</si>
  <si>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</si>
  <si>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</si>
  <si>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</si>
  <si>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</si>
  <si>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</si>
  <si>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</si>
  <si>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</si>
  <si>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</si>
  <si>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</si>
  <si>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</si>
  <si>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</si>
  <si>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</si>
  <si>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</si>
  <si>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</si>
  <si>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</si>
  <si>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</si>
  <si>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</si>
  <si>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</si>
  <si>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</si>
  <si>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</si>
  <si>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</si>
  <si>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</si>
  <si>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</si>
  <si>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</si>
  <si>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</si>
  <si>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</si>
  <si>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</si>
  <si>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</si>
  <si>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</si>
  <si>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</si>
  <si>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</si>
  <si>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</si>
  <si>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</si>
  <si>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</si>
  <si>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</si>
  <si>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</si>
  <si>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</si>
  <si>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</si>
  <si>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</si>
  <si>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</si>
  <si>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</si>
  <si>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</si>
  <si>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</si>
  <si>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</si>
  <si>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</si>
  <si>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</si>
  <si>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</si>
  <si>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</si>
  <si>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</si>
  <si>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</si>
  <si>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</si>
  <si>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</si>
  <si>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</si>
  <si>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</si>
  <si>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</si>
  <si>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</si>
  <si>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</si>
  <si>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</si>
  <si>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</si>
  <si>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</si>
  <si>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</si>
  <si>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</si>
  <si>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</si>
  <si>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</si>
  <si>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</si>
  <si>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</si>
  <si>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</si>
  <si>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</si>
  <si>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</si>
  <si>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</si>
  <si>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</si>
  <si>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</si>
  <si>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</si>
  <si>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</si>
  <si>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</si>
  <si>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</si>
  <si>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</si>
  <si>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</si>
  <si>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</si>
  <si>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</si>
  <si>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</si>
  <si>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</si>
  <si>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</si>
  <si>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</si>
  <si>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</si>
  <si>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Diaz Cuevas, Reynaldo Amable</t>
  </si>
  <si>
    <t>GAVETA DE DEPOSITO LLENA</t>
  </si>
  <si>
    <t>22 Enero de 2021</t>
  </si>
  <si>
    <t>Closed</t>
  </si>
  <si>
    <t>En Servicio</t>
  </si>
  <si>
    <t xml:space="preserve">Blanco Garcia, Yovanny </t>
  </si>
  <si>
    <t>22/1/2021 06:00 AM</t>
  </si>
  <si>
    <t>ENVIO DE CARGA</t>
  </si>
  <si>
    <t>Doñe Ramirez, Luis Manuel</t>
  </si>
  <si>
    <t>CARGA - FALLIDA</t>
  </si>
  <si>
    <t>CARGA - EXITOSA</t>
  </si>
  <si>
    <t>22/1/2021 17:00 PM</t>
  </si>
  <si>
    <t>EN Servicio</t>
  </si>
  <si>
    <t>Brioso Luciano, Cristino</t>
  </si>
  <si>
    <t>2 Gavetas Vacías + 1 Fallando</t>
  </si>
  <si>
    <t>ATM Oficina San Cristóbal III 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</si>
</sst>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43" xfId="0" applyNumberFormat="1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0"/>
      <tableStyleElement type="headerRow" dxfId="759"/>
      <tableStyleElement type="totalRow" dxfId="758"/>
      <tableStyleElement type="firstColumn" dxfId="757"/>
      <tableStyleElement type="lastColumn" dxfId="756"/>
      <tableStyleElement type="firstRowStripe" dxfId="755"/>
      <tableStyleElement type="firstColumnStripe" dxfId="7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89"/>
  <sheetViews>
    <sheetView tabSelected="1" zoomScale="75" zoomScaleNormal="75" workbookViewId="0">
      <pane ySplit="4" topLeftCell="A5" activePane="bottomLeft" state="frozen"/>
      <selection pane="bottomLeft" activeCell="G16" sqref="G16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bestFit="1" customWidth="1"/>
    <col min="7" max="7" width="63" style="48" bestFit="1" customWidth="1"/>
    <col min="8" max="11" width="6.5703125" style="48" bestFit="1" customWidth="1"/>
    <col min="12" max="12" width="49.42578125" style="48" bestFit="1" customWidth="1"/>
    <col min="13" max="13" width="20.5703125" style="70" customWidth="1"/>
    <col min="14" max="14" width="18.28515625" style="86" customWidth="1"/>
    <col min="15" max="15" width="37.85546875" style="86" bestFit="1" customWidth="1"/>
    <col min="16" max="16" width="23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2506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2505</v>
      </c>
      <c r="M5" s="107" t="s">
        <v>2473</v>
      </c>
      <c r="N5" s="106" t="s">
        <v>2501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2228</v>
      </c>
      <c r="M6" s="107" t="s">
        <v>2473</v>
      </c>
      <c r="N6" s="106" t="s">
        <v>2501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2228</v>
      </c>
      <c r="M7" s="122" t="s">
        <v>2508</v>
      </c>
      <c r="N7" s="106" t="s">
        <v>2501</v>
      </c>
      <c r="O7" s="104" t="s">
        <v>2483</v>
      </c>
      <c r="P7" s="104"/>
      <c r="Q7" s="121">
        <v>44216.614953703705</v>
      </c>
    </row>
    <row r="8" spans="1:17" ht="18" x14ac:dyDescent="0.25">
      <c r="A8" s="85" t="str">
        <f>VLOOKUP(E8,'LISTADO ATM'!$A$2:$C$895,3,0)</f>
        <v>DISTRITO NACIONAL</v>
      </c>
      <c r="B8" s="113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2228</v>
      </c>
      <c r="M8" s="107" t="s">
        <v>2473</v>
      </c>
      <c r="N8" s="106" t="s">
        <v>2501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3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2228</v>
      </c>
      <c r="M9" s="107" t="s">
        <v>2473</v>
      </c>
      <c r="N9" s="106" t="s">
        <v>2481</v>
      </c>
      <c r="O9" s="104" t="s">
        <v>2483</v>
      </c>
      <c r="P9" s="104"/>
      <c r="Q9" s="107" t="s">
        <v>2500</v>
      </c>
    </row>
    <row r="10" spans="1:17" ht="18" x14ac:dyDescent="0.25">
      <c r="A10" s="85" t="str">
        <f>VLOOKUP(E10,'LISTADO ATM'!$A$2:$C$895,3,0)</f>
        <v>DISTRITO NACIONAL</v>
      </c>
      <c r="B10" s="113">
        <v>335768820</v>
      </c>
      <c r="C10" s="105">
        <v>44216.462361111109</v>
      </c>
      <c r="D10" s="104" t="s">
        <v>2189</v>
      </c>
      <c r="E10" s="100">
        <v>169</v>
      </c>
      <c r="F10" s="85" t="str">
        <f>VLOOKUP(E10,VIP!$A$2:$O11499,2,0)</f>
        <v>DRBR169</v>
      </c>
      <c r="G10" s="99" t="str">
        <f>VLOOKUP(E10,'LISTADO ATM'!$A$2:$B$894,2,0)</f>
        <v xml:space="preserve">ATM Oficina Caonabo </v>
      </c>
      <c r="H10" s="99" t="str">
        <f>VLOOKUP(E10,VIP!$A$2:$O16420,7,FALSE)</f>
        <v>Si</v>
      </c>
      <c r="I10" s="99" t="str">
        <f>VLOOKUP(E10,VIP!$A$2:$O8385,8,FALSE)</f>
        <v>Si</v>
      </c>
      <c r="J10" s="99" t="str">
        <f>VLOOKUP(E10,VIP!$A$2:$O8335,8,FALSE)</f>
        <v>Si</v>
      </c>
      <c r="K10" s="99" t="str">
        <f>VLOOKUP(E10,VIP!$A$2:$O11909,6,0)</f>
        <v>NO</v>
      </c>
      <c r="L10" s="108" t="s">
        <v>2228</v>
      </c>
      <c r="M10" s="163" t="s">
        <v>2508</v>
      </c>
      <c r="N10" s="106" t="s">
        <v>2481</v>
      </c>
      <c r="O10" s="104" t="s">
        <v>2483</v>
      </c>
      <c r="P10" s="104"/>
      <c r="Q10" s="162">
        <v>44218.811805555553</v>
      </c>
    </row>
    <row r="11" spans="1:17" ht="18" x14ac:dyDescent="0.25">
      <c r="A11" s="85" t="str">
        <f>VLOOKUP(E11,'LISTADO ATM'!$A$2:$C$895,3,0)</f>
        <v>DISTRITO NACIONAL</v>
      </c>
      <c r="B11" s="113">
        <v>335768832</v>
      </c>
      <c r="C11" s="105">
        <v>44216.466134259259</v>
      </c>
      <c r="D11" s="104" t="s">
        <v>2189</v>
      </c>
      <c r="E11" s="100">
        <v>722</v>
      </c>
      <c r="F11" s="85" t="str">
        <f>VLOOKUP(E11,VIP!$A$2:$O11498,2,0)</f>
        <v>DRBR393</v>
      </c>
      <c r="G11" s="99" t="str">
        <f>VLOOKUP(E11,'LISTADO ATM'!$A$2:$B$894,2,0)</f>
        <v xml:space="preserve">ATM Oficina Charles de Gaulle III </v>
      </c>
      <c r="H11" s="99" t="str">
        <f>VLOOKUP(E11,VIP!$A$2:$O16419,7,FALSE)</f>
        <v>Si</v>
      </c>
      <c r="I11" s="99" t="str">
        <f>VLOOKUP(E11,VIP!$A$2:$O8384,8,FALSE)</f>
        <v>Si</v>
      </c>
      <c r="J11" s="99" t="str">
        <f>VLOOKUP(E11,VIP!$A$2:$O8334,8,FALSE)</f>
        <v>Si</v>
      </c>
      <c r="K11" s="99" t="str">
        <f>VLOOKUP(E11,VIP!$A$2:$O11908,6,0)</f>
        <v>SI</v>
      </c>
      <c r="L11" s="108" t="s">
        <v>2505</v>
      </c>
      <c r="M11" s="122" t="s">
        <v>2508</v>
      </c>
      <c r="N11" s="106" t="s">
        <v>2481</v>
      </c>
      <c r="O11" s="104" t="s">
        <v>2483</v>
      </c>
      <c r="P11" s="104"/>
      <c r="Q11" s="121">
        <v>44218.447210648148</v>
      </c>
    </row>
    <row r="12" spans="1:17" ht="18" x14ac:dyDescent="0.25">
      <c r="A12" s="85" t="str">
        <f>VLOOKUP(E12,'LISTADO ATM'!$A$2:$C$895,3,0)</f>
        <v>DISTRITO NACIONAL</v>
      </c>
      <c r="B12" s="113">
        <v>335769149</v>
      </c>
      <c r="C12" s="105">
        <v>44216.600729166668</v>
      </c>
      <c r="D12" s="104" t="s">
        <v>2477</v>
      </c>
      <c r="E12" s="100">
        <v>955</v>
      </c>
      <c r="F12" s="85" t="str">
        <f>VLOOKUP(E12,VIP!$A$2:$O11473,2,0)</f>
        <v>DRBR955</v>
      </c>
      <c r="G12" s="99" t="str">
        <f>VLOOKUP(E12,'LISTADO ATM'!$A$2:$B$894,2,0)</f>
        <v xml:space="preserve">ATM Oficina Americana Independencia II </v>
      </c>
      <c r="H12" s="99" t="str">
        <f>VLOOKUP(E12,VIP!$A$2:$O16394,7,FALSE)</f>
        <v>Si</v>
      </c>
      <c r="I12" s="99" t="str">
        <f>VLOOKUP(E12,VIP!$A$2:$O8359,8,FALSE)</f>
        <v>Si</v>
      </c>
      <c r="J12" s="99" t="str">
        <f>VLOOKUP(E12,VIP!$A$2:$O8309,8,FALSE)</f>
        <v>Si</v>
      </c>
      <c r="K12" s="99" t="str">
        <f>VLOOKUP(E12,VIP!$A$2:$O11883,6,0)</f>
        <v>NO</v>
      </c>
      <c r="L12" s="108" t="s">
        <v>2430</v>
      </c>
      <c r="M12" s="163" t="s">
        <v>2508</v>
      </c>
      <c r="N12" s="106" t="s">
        <v>2481</v>
      </c>
      <c r="O12" s="104" t="s">
        <v>2482</v>
      </c>
      <c r="P12" s="104"/>
      <c r="Q12" s="162">
        <v>44218.789583333331</v>
      </c>
    </row>
    <row r="13" spans="1:17" s="87" customFormat="1" ht="18" x14ac:dyDescent="0.25">
      <c r="A13" s="85" t="str">
        <f>VLOOKUP(E13,'LISTADO ATM'!$A$2:$C$895,3,0)</f>
        <v>DISTRITO NACIONAL</v>
      </c>
      <c r="B13" s="113">
        <v>335769182</v>
      </c>
      <c r="C13" s="105">
        <v>44216.613622685189</v>
      </c>
      <c r="D13" s="104" t="s">
        <v>2189</v>
      </c>
      <c r="E13" s="100">
        <v>36</v>
      </c>
      <c r="F13" s="85" t="str">
        <f>VLOOKUP(E13,VIP!$A$2:$O11481,2,0)</f>
        <v>DRBR036</v>
      </c>
      <c r="G13" s="99" t="str">
        <f>VLOOKUP(E13,'LISTADO ATM'!$A$2:$B$894,2,0)</f>
        <v xml:space="preserve">ATM Banco Central </v>
      </c>
      <c r="H13" s="99" t="str">
        <f>VLOOKUP(E13,VIP!$A$2:$O16402,7,FALSE)</f>
        <v>Si</v>
      </c>
      <c r="I13" s="99" t="str">
        <f>VLOOKUP(E13,VIP!$A$2:$O8367,8,FALSE)</f>
        <v>Si</v>
      </c>
      <c r="J13" s="99" t="str">
        <f>VLOOKUP(E13,VIP!$A$2:$O8317,8,FALSE)</f>
        <v>Si</v>
      </c>
      <c r="K13" s="99" t="str">
        <f>VLOOKUP(E13,VIP!$A$2:$O11891,6,0)</f>
        <v>SI</v>
      </c>
      <c r="L13" s="108" t="s">
        <v>2463</v>
      </c>
      <c r="M13" s="107" t="s">
        <v>2473</v>
      </c>
      <c r="N13" s="106" t="s">
        <v>2481</v>
      </c>
      <c r="O13" s="104" t="s">
        <v>2483</v>
      </c>
      <c r="P13" s="108"/>
      <c r="Q13" s="107" t="s">
        <v>2463</v>
      </c>
    </row>
    <row r="14" spans="1:17" s="87" customFormat="1" ht="18" x14ac:dyDescent="0.25">
      <c r="A14" s="85" t="str">
        <f>VLOOKUP(E14,'LISTADO ATM'!$A$2:$C$895,3,0)</f>
        <v>DISTRITO NACIONAL</v>
      </c>
      <c r="B14" s="113">
        <v>335769244</v>
      </c>
      <c r="C14" s="105">
        <v>44216.644282407404</v>
      </c>
      <c r="D14" s="104" t="s">
        <v>2189</v>
      </c>
      <c r="E14" s="100">
        <v>32</v>
      </c>
      <c r="F14" s="85" t="str">
        <f>VLOOKUP(E14,VIP!$A$2:$O11479,2,0)</f>
        <v>DRBR032</v>
      </c>
      <c r="G14" s="99" t="str">
        <f>VLOOKUP(E14,'LISTADO ATM'!$A$2:$B$894,2,0)</f>
        <v xml:space="preserve">ATM Oficina San Martín II </v>
      </c>
      <c r="H14" s="99" t="str">
        <f>VLOOKUP(E14,VIP!$A$2:$O16400,7,FALSE)</f>
        <v>Si</v>
      </c>
      <c r="I14" s="99" t="str">
        <f>VLOOKUP(E14,VIP!$A$2:$O8365,8,FALSE)</f>
        <v>Si</v>
      </c>
      <c r="J14" s="99" t="str">
        <f>VLOOKUP(E14,VIP!$A$2:$O8315,8,FALSE)</f>
        <v>Si</v>
      </c>
      <c r="K14" s="99" t="str">
        <f>VLOOKUP(E14,VIP!$A$2:$O11889,6,0)</f>
        <v>NO</v>
      </c>
      <c r="L14" s="108" t="s">
        <v>2228</v>
      </c>
      <c r="M14" s="122" t="s">
        <v>2508</v>
      </c>
      <c r="N14" s="106" t="s">
        <v>2481</v>
      </c>
      <c r="O14" s="104" t="s">
        <v>2483</v>
      </c>
      <c r="P14" s="108"/>
      <c r="Q14" s="121">
        <v>44216.614953703705</v>
      </c>
    </row>
    <row r="15" spans="1:17" s="87" customFormat="1" ht="18" x14ac:dyDescent="0.25">
      <c r="A15" s="85" t="str">
        <f>VLOOKUP(E15,'LISTADO ATM'!$A$2:$C$895,3,0)</f>
        <v>ESTE</v>
      </c>
      <c r="B15" s="113">
        <v>335769248</v>
      </c>
      <c r="C15" s="105">
        <v>44216.644803240742</v>
      </c>
      <c r="D15" s="104" t="s">
        <v>2189</v>
      </c>
      <c r="E15" s="100">
        <v>68</v>
      </c>
      <c r="F15" s="85" t="str">
        <f>VLOOKUP(E15,VIP!$A$2:$O11478,2,0)</f>
        <v>DRBR068</v>
      </c>
      <c r="G15" s="99" t="str">
        <f>VLOOKUP(E15,'LISTADO ATM'!$A$2:$B$894,2,0)</f>
        <v xml:space="preserve">ATM Hotel Nickelodeon (Punta Cana) </v>
      </c>
      <c r="H15" s="99" t="str">
        <f>VLOOKUP(E15,VIP!$A$2:$O16399,7,FALSE)</f>
        <v>Si</v>
      </c>
      <c r="I15" s="99" t="str">
        <f>VLOOKUP(E15,VIP!$A$2:$O8364,8,FALSE)</f>
        <v>Si</v>
      </c>
      <c r="J15" s="99" t="str">
        <f>VLOOKUP(E15,VIP!$A$2:$O8314,8,FALSE)</f>
        <v>Si</v>
      </c>
      <c r="K15" s="99" t="str">
        <f>VLOOKUP(E15,VIP!$A$2:$O11888,6,0)</f>
        <v>NO</v>
      </c>
      <c r="L15" s="108" t="s">
        <v>2228</v>
      </c>
      <c r="M15" s="163" t="s">
        <v>2508</v>
      </c>
      <c r="N15" s="162" t="s">
        <v>2481</v>
      </c>
      <c r="O15" s="104" t="s">
        <v>2483</v>
      </c>
      <c r="P15" s="108"/>
      <c r="Q15" s="162">
        <v>44218.71597222222</v>
      </c>
    </row>
    <row r="16" spans="1:17" ht="18" x14ac:dyDescent="0.25">
      <c r="A16" s="85" t="str">
        <f>VLOOKUP(E16,'LISTADO ATM'!$A$2:$C$895,3,0)</f>
        <v>DISTRITO NACIONAL</v>
      </c>
      <c r="B16" s="113">
        <v>335769350</v>
      </c>
      <c r="C16" s="105">
        <v>44216.687615740739</v>
      </c>
      <c r="D16" s="104" t="s">
        <v>2494</v>
      </c>
      <c r="E16" s="100">
        <v>743</v>
      </c>
      <c r="F16" s="85" t="str">
        <f>VLOOKUP(E16,VIP!$A$2:$O11478,2,0)</f>
        <v>DRBR287</v>
      </c>
      <c r="G16" s="99" t="str">
        <f>VLOOKUP(E16,'LISTADO ATM'!$A$2:$B$894,2,0)</f>
        <v xml:space="preserve">ATM Oficina Los Frailes </v>
      </c>
      <c r="H16" s="99" t="str">
        <f>VLOOKUP(E16,VIP!$A$2:$O16399,7,FALSE)</f>
        <v>Si</v>
      </c>
      <c r="I16" s="99" t="str">
        <f>VLOOKUP(E16,VIP!$A$2:$O8364,8,FALSE)</f>
        <v>Si</v>
      </c>
      <c r="J16" s="99" t="str">
        <f>VLOOKUP(E16,VIP!$A$2:$O8314,8,FALSE)</f>
        <v>Si</v>
      </c>
      <c r="K16" s="99" t="str">
        <f>VLOOKUP(E16,VIP!$A$2:$O11888,6,0)</f>
        <v>SI</v>
      </c>
      <c r="L16" s="108" t="s">
        <v>2430</v>
      </c>
      <c r="M16" s="107" t="s">
        <v>2473</v>
      </c>
      <c r="N16" s="106" t="s">
        <v>2481</v>
      </c>
      <c r="O16" s="104" t="s">
        <v>2495</v>
      </c>
      <c r="P16" s="108"/>
      <c r="Q16" s="107" t="s">
        <v>2430</v>
      </c>
    </row>
    <row r="17" spans="1:17" ht="18" x14ac:dyDescent="0.25">
      <c r="A17" s="85" t="str">
        <f>VLOOKUP(E17,'LISTADO ATM'!$A$2:$C$895,3,0)</f>
        <v>DISTRITO NACIONAL</v>
      </c>
      <c r="B17" s="113">
        <v>335769364</v>
      </c>
      <c r="C17" s="105">
        <v>44216.695405092592</v>
      </c>
      <c r="D17" s="104" t="s">
        <v>2189</v>
      </c>
      <c r="E17" s="100">
        <v>160</v>
      </c>
      <c r="F17" s="85" t="str">
        <f>VLOOKUP(E17,VIP!$A$2:$O11476,2,0)</f>
        <v>DRBR160</v>
      </c>
      <c r="G17" s="99" t="str">
        <f>VLOOKUP(E17,'LISTADO ATM'!$A$2:$B$894,2,0)</f>
        <v xml:space="preserve">ATM Oficina Herrera </v>
      </c>
      <c r="H17" s="99" t="str">
        <f>VLOOKUP(E17,VIP!$A$2:$O16397,7,FALSE)</f>
        <v>Si</v>
      </c>
      <c r="I17" s="99" t="str">
        <f>VLOOKUP(E17,VIP!$A$2:$O8362,8,FALSE)</f>
        <v>Si</v>
      </c>
      <c r="J17" s="99" t="str">
        <f>VLOOKUP(E17,VIP!$A$2:$O8312,8,FALSE)</f>
        <v>Si</v>
      </c>
      <c r="K17" s="99" t="str">
        <f>VLOOKUP(E17,VIP!$A$2:$O11886,6,0)</f>
        <v>NO</v>
      </c>
      <c r="L17" s="108" t="s">
        <v>2228</v>
      </c>
      <c r="M17" s="122" t="s">
        <v>2508</v>
      </c>
      <c r="N17" s="106" t="s">
        <v>2481</v>
      </c>
      <c r="O17" s="104" t="s">
        <v>2483</v>
      </c>
      <c r="P17" s="108"/>
      <c r="Q17" s="121">
        <v>44216.614953703705</v>
      </c>
    </row>
    <row r="18" spans="1:17" ht="18" x14ac:dyDescent="0.25">
      <c r="A18" s="85" t="str">
        <f>VLOOKUP(E18,'LISTADO ATM'!$A$2:$C$895,3,0)</f>
        <v>ESTE</v>
      </c>
      <c r="B18" s="113">
        <v>335769386</v>
      </c>
      <c r="C18" s="105">
        <v>44216.704618055555</v>
      </c>
      <c r="D18" s="104" t="s">
        <v>2477</v>
      </c>
      <c r="E18" s="100">
        <v>843</v>
      </c>
      <c r="F18" s="85" t="str">
        <f>VLOOKUP(E18,VIP!$A$2:$O11474,2,0)</f>
        <v>DRBR843</v>
      </c>
      <c r="G18" s="99" t="str">
        <f>VLOOKUP(E18,'LISTADO ATM'!$A$2:$B$894,2,0)</f>
        <v xml:space="preserve">ATM Oficina Romana Centro </v>
      </c>
      <c r="H18" s="99" t="str">
        <f>VLOOKUP(E18,VIP!$A$2:$O16395,7,FALSE)</f>
        <v>Si</v>
      </c>
      <c r="I18" s="99" t="str">
        <f>VLOOKUP(E18,VIP!$A$2:$O8360,8,FALSE)</f>
        <v>Si</v>
      </c>
      <c r="J18" s="99" t="str">
        <f>VLOOKUP(E18,VIP!$A$2:$O8310,8,FALSE)</f>
        <v>Si</v>
      </c>
      <c r="K18" s="99" t="str">
        <f>VLOOKUP(E18,VIP!$A$2:$O11884,6,0)</f>
        <v>NO</v>
      </c>
      <c r="L18" s="108" t="s">
        <v>2466</v>
      </c>
      <c r="M18" s="122" t="s">
        <v>2508</v>
      </c>
      <c r="N18" s="106" t="s">
        <v>2481</v>
      </c>
      <c r="O18" s="104" t="s">
        <v>2482</v>
      </c>
      <c r="P18" s="108"/>
      <c r="Q18" s="121">
        <v>44218.616759259261</v>
      </c>
    </row>
    <row r="19" spans="1:17" ht="18" x14ac:dyDescent="0.25">
      <c r="A19" s="85" t="str">
        <f>VLOOKUP(E19,'LISTADO ATM'!$A$2:$C$895,3,0)</f>
        <v>DISTRITO NACIONAL</v>
      </c>
      <c r="B19" s="113">
        <v>335769426</v>
      </c>
      <c r="C19" s="105">
        <v>44216.722719907404</v>
      </c>
      <c r="D19" s="104" t="s">
        <v>2189</v>
      </c>
      <c r="E19" s="100">
        <v>961</v>
      </c>
      <c r="F19" s="85" t="str">
        <f>VLOOKUP(E19,VIP!$A$2:$O11482,2,0)</f>
        <v>DRBR03H</v>
      </c>
      <c r="G19" s="99" t="str">
        <f>VLOOKUP(E19,'LISTADO ATM'!$A$2:$B$894,2,0)</f>
        <v xml:space="preserve">ATM Listín Diario </v>
      </c>
      <c r="H19" s="99" t="str">
        <f>VLOOKUP(E19,VIP!$A$2:$O16403,7,FALSE)</f>
        <v>Si</v>
      </c>
      <c r="I19" s="99" t="str">
        <f>VLOOKUP(E19,VIP!$A$2:$O8368,8,FALSE)</f>
        <v>Si</v>
      </c>
      <c r="J19" s="99" t="str">
        <f>VLOOKUP(E19,VIP!$A$2:$O8318,8,FALSE)</f>
        <v>Si</v>
      </c>
      <c r="K19" s="99" t="str">
        <f>VLOOKUP(E19,VIP!$A$2:$O11892,6,0)</f>
        <v>NO</v>
      </c>
      <c r="L19" s="108" t="s">
        <v>2228</v>
      </c>
      <c r="M19" s="163" t="s">
        <v>2508</v>
      </c>
      <c r="N19" s="162" t="s">
        <v>2481</v>
      </c>
      <c r="O19" s="104" t="s">
        <v>2483</v>
      </c>
      <c r="P19" s="108"/>
      <c r="Q19" s="162">
        <v>44218.81527777778</v>
      </c>
    </row>
    <row r="20" spans="1:17" ht="18" x14ac:dyDescent="0.25">
      <c r="A20" s="85" t="str">
        <f>VLOOKUP(E20,'LISTADO ATM'!$A$2:$C$895,3,0)</f>
        <v>DISTRITO NACIONAL</v>
      </c>
      <c r="B20" s="113">
        <v>335769429</v>
      </c>
      <c r="C20" s="105">
        <v>44216.725381944445</v>
      </c>
      <c r="D20" s="104" t="s">
        <v>2189</v>
      </c>
      <c r="E20" s="100">
        <v>85</v>
      </c>
      <c r="F20" s="85" t="str">
        <f>VLOOKUP(E20,VIP!$A$2:$O11481,2,0)</f>
        <v>DRBR085</v>
      </c>
      <c r="G20" s="99" t="str">
        <f>VLOOKUP(E20,'LISTADO ATM'!$A$2:$B$894,2,0)</f>
        <v xml:space="preserve">ATM Oficina San Isidro (Fuerza Aérea) </v>
      </c>
      <c r="H20" s="99" t="str">
        <f>VLOOKUP(E20,VIP!$A$2:$O16402,7,FALSE)</f>
        <v>Si</v>
      </c>
      <c r="I20" s="99" t="str">
        <f>VLOOKUP(E20,VIP!$A$2:$O8367,8,FALSE)</f>
        <v>Si</v>
      </c>
      <c r="J20" s="99" t="str">
        <f>VLOOKUP(E20,VIP!$A$2:$O8317,8,FALSE)</f>
        <v>Si</v>
      </c>
      <c r="K20" s="99" t="str">
        <f>VLOOKUP(E20,VIP!$A$2:$O11891,6,0)</f>
        <v>NO</v>
      </c>
      <c r="L20" s="108" t="s">
        <v>2463</v>
      </c>
      <c r="M20" s="122" t="s">
        <v>2508</v>
      </c>
      <c r="N20" s="106" t="s">
        <v>2481</v>
      </c>
      <c r="O20" s="104" t="s">
        <v>2483</v>
      </c>
      <c r="P20" s="108"/>
      <c r="Q20" s="121">
        <v>44218.45207175926</v>
      </c>
    </row>
    <row r="21" spans="1:17" ht="18" x14ac:dyDescent="0.25">
      <c r="A21" s="85" t="str">
        <f>VLOOKUP(E21,'LISTADO ATM'!$A$2:$C$895,3,0)</f>
        <v>NORTE</v>
      </c>
      <c r="B21" s="113">
        <v>335769437</v>
      </c>
      <c r="C21" s="105">
        <v>44216.732916666668</v>
      </c>
      <c r="D21" s="104" t="s">
        <v>2189</v>
      </c>
      <c r="E21" s="100">
        <v>667</v>
      </c>
      <c r="F21" s="85" t="str">
        <f>VLOOKUP(E21,VIP!$A$2:$O11480,2,0)</f>
        <v>DRBR667</v>
      </c>
      <c r="G21" s="99" t="str">
        <f>VLOOKUP(E21,'LISTADO ATM'!$A$2:$B$894,2,0)</f>
        <v>ATM Zona Franca Emimar (Santiago)</v>
      </c>
      <c r="H21" s="99" t="str">
        <f>VLOOKUP(E21,VIP!$A$2:$O16401,7,FALSE)</f>
        <v>N/A</v>
      </c>
      <c r="I21" s="99" t="str">
        <f>VLOOKUP(E21,VIP!$A$2:$O8366,8,FALSE)</f>
        <v>N/A</v>
      </c>
      <c r="J21" s="99" t="str">
        <f>VLOOKUP(E21,VIP!$A$2:$O8316,8,FALSE)</f>
        <v>N/A</v>
      </c>
      <c r="K21" s="99" t="str">
        <f>VLOOKUP(E21,VIP!$A$2:$O11890,6,0)</f>
        <v>N/A</v>
      </c>
      <c r="L21" s="108" t="s">
        <v>2254</v>
      </c>
      <c r="M21" s="107" t="s">
        <v>2473</v>
      </c>
      <c r="N21" s="106" t="s">
        <v>2507</v>
      </c>
      <c r="O21" s="104" t="s">
        <v>2502</v>
      </c>
      <c r="P21" s="108"/>
      <c r="Q21" s="107" t="s">
        <v>2254</v>
      </c>
    </row>
    <row r="22" spans="1:17" ht="18" x14ac:dyDescent="0.25">
      <c r="A22" s="85" t="str">
        <f>VLOOKUP(E22,'LISTADO ATM'!$A$2:$C$895,3,0)</f>
        <v>DISTRITO NACIONAL</v>
      </c>
      <c r="B22" s="113">
        <v>335769464</v>
      </c>
      <c r="C22" s="105">
        <v>44216.772870370369</v>
      </c>
      <c r="D22" s="104" t="s">
        <v>2477</v>
      </c>
      <c r="E22" s="100">
        <v>377</v>
      </c>
      <c r="F22" s="85" t="str">
        <f>VLOOKUP(E22,VIP!$A$2:$O11476,2,0)</f>
        <v>DRBR377</v>
      </c>
      <c r="G22" s="99" t="str">
        <f>VLOOKUP(E22,'LISTADO ATM'!$A$2:$B$894,2,0)</f>
        <v>ATM Estación del Metro Eduardo Brito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2430</v>
      </c>
      <c r="M22" s="107" t="s">
        <v>2473</v>
      </c>
      <c r="N22" s="106" t="s">
        <v>2481</v>
      </c>
      <c r="O22" s="104" t="s">
        <v>2482</v>
      </c>
      <c r="P22" s="108"/>
      <c r="Q22" s="107" t="s">
        <v>2430</v>
      </c>
    </row>
    <row r="23" spans="1:17" ht="18" x14ac:dyDescent="0.25">
      <c r="A23" s="85" t="str">
        <f>VLOOKUP(E23,'LISTADO ATM'!$A$2:$C$895,3,0)</f>
        <v>DISTRITO NACIONAL</v>
      </c>
      <c r="B23" s="113">
        <v>335769465</v>
      </c>
      <c r="C23" s="105">
        <v>44216.775902777779</v>
      </c>
      <c r="D23" s="104" t="s">
        <v>2189</v>
      </c>
      <c r="E23" s="100">
        <v>39</v>
      </c>
      <c r="F23" s="85" t="str">
        <f>VLOOKUP(E23,VIP!$A$2:$O11475,2,0)</f>
        <v>DRBR039</v>
      </c>
      <c r="G23" s="99" t="str">
        <f>VLOOKUP(E23,'LISTADO ATM'!$A$2:$B$894,2,0)</f>
        <v xml:space="preserve">ATM Oficina Ovando </v>
      </c>
      <c r="H23" s="99" t="str">
        <f>VLOOKUP(E23,VIP!$A$2:$O16396,7,FALSE)</f>
        <v>Si</v>
      </c>
      <c r="I23" s="99" t="str">
        <f>VLOOKUP(E23,VIP!$A$2:$O8361,8,FALSE)</f>
        <v>No</v>
      </c>
      <c r="J23" s="99" t="str">
        <f>VLOOKUP(E23,VIP!$A$2:$O8311,8,FALSE)</f>
        <v>No</v>
      </c>
      <c r="K23" s="99" t="str">
        <f>VLOOKUP(E23,VIP!$A$2:$O11885,6,0)</f>
        <v>NO</v>
      </c>
      <c r="L23" s="108" t="s">
        <v>2254</v>
      </c>
      <c r="M23" s="122" t="s">
        <v>2508</v>
      </c>
      <c r="N23" s="162" t="s">
        <v>2507</v>
      </c>
      <c r="O23" s="104" t="s">
        <v>2483</v>
      </c>
      <c r="P23" s="108"/>
      <c r="Q23" s="121">
        <v>44218.443414351852</v>
      </c>
    </row>
    <row r="24" spans="1:17" ht="18" x14ac:dyDescent="0.25">
      <c r="A24" s="85" t="str">
        <f>VLOOKUP(E24,'LISTADO ATM'!$A$2:$C$895,3,0)</f>
        <v>DISTRITO NACIONAL</v>
      </c>
      <c r="B24" s="113">
        <v>335769470</v>
      </c>
      <c r="C24" s="105">
        <v>44216.790034722224</v>
      </c>
      <c r="D24" s="104" t="s">
        <v>2477</v>
      </c>
      <c r="E24" s="100">
        <v>318</v>
      </c>
      <c r="F24" s="85" t="str">
        <f>VLOOKUP(E24,VIP!$A$2:$O11497,2,0)</f>
        <v>DRBR318</v>
      </c>
      <c r="G24" s="99" t="str">
        <f>VLOOKUP(E24,'LISTADO ATM'!$A$2:$B$894,2,0)</f>
        <v>ATM Autoservicio Lope de Vega</v>
      </c>
      <c r="H24" s="99" t="str">
        <f>VLOOKUP(E24,VIP!$A$2:$O16418,7,FALSE)</f>
        <v>Si</v>
      </c>
      <c r="I24" s="99" t="str">
        <f>VLOOKUP(E24,VIP!$A$2:$O8383,8,FALSE)</f>
        <v>Si</v>
      </c>
      <c r="J24" s="99" t="str">
        <f>VLOOKUP(E24,VIP!$A$2:$O8333,8,FALSE)</f>
        <v>Si</v>
      </c>
      <c r="K24" s="99" t="str">
        <f>VLOOKUP(E24,VIP!$A$2:$O11907,6,0)</f>
        <v>NO</v>
      </c>
      <c r="L24" s="108" t="s">
        <v>2505</v>
      </c>
      <c r="M24" s="107" t="s">
        <v>2473</v>
      </c>
      <c r="N24" s="106" t="s">
        <v>2481</v>
      </c>
      <c r="O24" s="104" t="s">
        <v>2482</v>
      </c>
      <c r="P24" s="108"/>
      <c r="Q24" s="107" t="s">
        <v>2503</v>
      </c>
    </row>
    <row r="25" spans="1:17" ht="18" x14ac:dyDescent="0.25">
      <c r="A25" s="85" t="str">
        <f>VLOOKUP(E25,'LISTADO ATM'!$A$2:$C$895,3,0)</f>
        <v>SUR</v>
      </c>
      <c r="B25" s="113">
        <v>335765346</v>
      </c>
      <c r="C25" s="105">
        <v>44216.805555555555</v>
      </c>
      <c r="D25" s="104" t="s">
        <v>2189</v>
      </c>
      <c r="E25" s="100">
        <v>873</v>
      </c>
      <c r="F25" s="85" t="str">
        <f>VLOOKUP(E25,VIP!$A$2:$O11485,2,0)</f>
        <v>DRBR873</v>
      </c>
      <c r="G25" s="99" t="str">
        <f>VLOOKUP(E25,'LISTADO ATM'!$A$2:$B$894,2,0)</f>
        <v xml:space="preserve">ATM Centro de Caja San Cristóbal II </v>
      </c>
      <c r="H25" s="99" t="str">
        <f>VLOOKUP(E25,VIP!$A$2:$O16406,7,FALSE)</f>
        <v>Si</v>
      </c>
      <c r="I25" s="99" t="str">
        <f>VLOOKUP(E25,VIP!$A$2:$O8371,8,FALSE)</f>
        <v>Si</v>
      </c>
      <c r="J25" s="99" t="str">
        <f>VLOOKUP(E25,VIP!$A$2:$O8321,8,FALSE)</f>
        <v>Si</v>
      </c>
      <c r="K25" s="99" t="str">
        <f>VLOOKUP(E25,VIP!$A$2:$O11895,6,0)</f>
        <v>SI</v>
      </c>
      <c r="L25" s="108" t="s">
        <v>2228</v>
      </c>
      <c r="M25" s="107" t="s">
        <v>2473</v>
      </c>
      <c r="N25" s="106" t="s">
        <v>2501</v>
      </c>
      <c r="O25" s="104" t="s">
        <v>2483</v>
      </c>
      <c r="P25" s="108"/>
      <c r="Q25" s="107" t="s">
        <v>2228</v>
      </c>
    </row>
    <row r="26" spans="1:17" ht="18" x14ac:dyDescent="0.25">
      <c r="A26" s="85" t="str">
        <f>VLOOKUP(E26,'LISTADO ATM'!$A$2:$C$895,3,0)</f>
        <v>DISTRITO NACIONAL</v>
      </c>
      <c r="B26" s="113">
        <v>335769479</v>
      </c>
      <c r="C26" s="105">
        <v>44216.812083333331</v>
      </c>
      <c r="D26" s="104" t="s">
        <v>2189</v>
      </c>
      <c r="E26" s="100">
        <v>902</v>
      </c>
      <c r="F26" s="85" t="str">
        <f>VLOOKUP(E26,VIP!$A$2:$O11492,2,0)</f>
        <v>DRBR16A</v>
      </c>
      <c r="G26" s="99" t="str">
        <f>VLOOKUP(E26,'LISTADO ATM'!$A$2:$B$894,2,0)</f>
        <v xml:space="preserve">ATM Oficina Plaza Florida </v>
      </c>
      <c r="H26" s="99" t="str">
        <f>VLOOKUP(E26,VIP!$A$2:$O16413,7,FALSE)</f>
        <v>Si</v>
      </c>
      <c r="I26" s="99" t="str">
        <f>VLOOKUP(E26,VIP!$A$2:$O8378,8,FALSE)</f>
        <v>Si</v>
      </c>
      <c r="J26" s="99" t="str">
        <f>VLOOKUP(E26,VIP!$A$2:$O8328,8,FALSE)</f>
        <v>Si</v>
      </c>
      <c r="K26" s="99" t="str">
        <f>VLOOKUP(E26,VIP!$A$2:$O11902,6,0)</f>
        <v>NO</v>
      </c>
      <c r="L26" s="108" t="s">
        <v>2228</v>
      </c>
      <c r="M26" s="107" t="s">
        <v>2473</v>
      </c>
      <c r="N26" s="106" t="s">
        <v>2481</v>
      </c>
      <c r="O26" s="104" t="s">
        <v>2483</v>
      </c>
      <c r="P26" s="108"/>
      <c r="Q26" s="107" t="s">
        <v>2228</v>
      </c>
    </row>
    <row r="27" spans="1:17" ht="18" x14ac:dyDescent="0.25">
      <c r="A27" s="85" t="str">
        <f>VLOOKUP(E27,'LISTADO ATM'!$A$2:$C$895,3,0)</f>
        <v>DISTRITO NACIONAL</v>
      </c>
      <c r="B27" s="113">
        <v>335769482</v>
      </c>
      <c r="C27" s="105">
        <v>44216.816817129627</v>
      </c>
      <c r="D27" s="104" t="s">
        <v>2477</v>
      </c>
      <c r="E27" s="100">
        <v>325</v>
      </c>
      <c r="F27" s="85" t="str">
        <f>VLOOKUP(E27,VIP!$A$2:$O11491,2,0)</f>
        <v>DRBR325</v>
      </c>
      <c r="G27" s="99" t="str">
        <f>VLOOKUP(E27,'LISTADO ATM'!$A$2:$B$894,2,0)</f>
        <v>ATM Casa Edwin</v>
      </c>
      <c r="H27" s="99" t="str">
        <f>VLOOKUP(E27,VIP!$A$2:$O16412,7,FALSE)</f>
        <v>Si</v>
      </c>
      <c r="I27" s="99" t="str">
        <f>VLOOKUP(E27,VIP!$A$2:$O8377,8,FALSE)</f>
        <v>Si</v>
      </c>
      <c r="J27" s="99" t="str">
        <f>VLOOKUP(E27,VIP!$A$2:$O8327,8,FALSE)</f>
        <v>Si</v>
      </c>
      <c r="K27" s="99" t="str">
        <f>VLOOKUP(E27,VIP!$A$2:$O11901,6,0)</f>
        <v>NO</v>
      </c>
      <c r="L27" s="108" t="s">
        <v>2430</v>
      </c>
      <c r="M27" s="122" t="s">
        <v>2508</v>
      </c>
      <c r="N27" s="106" t="s">
        <v>2481</v>
      </c>
      <c r="O27" s="104" t="s">
        <v>2482</v>
      </c>
      <c r="P27" s="108"/>
      <c r="Q27" s="121">
        <v>44218.616759259261</v>
      </c>
    </row>
    <row r="28" spans="1:17" ht="18" x14ac:dyDescent="0.25">
      <c r="A28" s="85" t="str">
        <f>VLOOKUP(E28,'LISTADO ATM'!$A$2:$C$895,3,0)</f>
        <v>DISTRITO NACIONAL</v>
      </c>
      <c r="B28" s="113">
        <v>335769487</v>
      </c>
      <c r="C28" s="105">
        <v>44216.895115740743</v>
      </c>
      <c r="D28" s="104" t="s">
        <v>2189</v>
      </c>
      <c r="E28" s="100">
        <v>708</v>
      </c>
      <c r="F28" s="85" t="str">
        <f>VLOOKUP(E28,VIP!$A$2:$O11489,2,0)</f>
        <v>DRBR505</v>
      </c>
      <c r="G28" s="99" t="str">
        <f>VLOOKUP(E28,'LISTADO ATM'!$A$2:$B$894,2,0)</f>
        <v xml:space="preserve">ATM El Vestir De Hoy </v>
      </c>
      <c r="H28" s="99" t="str">
        <f>VLOOKUP(E28,VIP!$A$2:$O16410,7,FALSE)</f>
        <v>Si</v>
      </c>
      <c r="I28" s="99" t="str">
        <f>VLOOKUP(E28,VIP!$A$2:$O8375,8,FALSE)</f>
        <v>Si</v>
      </c>
      <c r="J28" s="99" t="str">
        <f>VLOOKUP(E28,VIP!$A$2:$O8325,8,FALSE)</f>
        <v>Si</v>
      </c>
      <c r="K28" s="99" t="str">
        <f>VLOOKUP(E28,VIP!$A$2:$O11899,6,0)</f>
        <v>NO</v>
      </c>
      <c r="L28" s="108" t="s">
        <v>2254</v>
      </c>
      <c r="M28" s="122" t="s">
        <v>2508</v>
      </c>
      <c r="N28" s="106" t="s">
        <v>2481</v>
      </c>
      <c r="O28" s="104" t="s">
        <v>2483</v>
      </c>
      <c r="P28" s="108"/>
      <c r="Q28" s="121">
        <v>44216.614953703705</v>
      </c>
    </row>
    <row r="29" spans="1:17" ht="18" x14ac:dyDescent="0.25">
      <c r="A29" s="85" t="str">
        <f>VLOOKUP(E29,'LISTADO ATM'!$A$2:$C$895,3,0)</f>
        <v>DISTRITO NACIONAL</v>
      </c>
      <c r="B29" s="113">
        <v>335769490</v>
      </c>
      <c r="C29" s="105">
        <v>44216.90697916667</v>
      </c>
      <c r="D29" s="104" t="s">
        <v>2189</v>
      </c>
      <c r="E29" s="100">
        <v>406</v>
      </c>
      <c r="F29" s="85" t="str">
        <f>VLOOKUP(E29,VIP!$A$2:$O11487,2,0)</f>
        <v>DRBR406</v>
      </c>
      <c r="G29" s="99" t="str">
        <f>VLOOKUP(E29,'LISTADO ATM'!$A$2:$B$894,2,0)</f>
        <v xml:space="preserve">ATM UNP Plaza Lama Máximo Gómez </v>
      </c>
      <c r="H29" s="99" t="str">
        <f>VLOOKUP(E29,VIP!$A$2:$O16408,7,FALSE)</f>
        <v>Si</v>
      </c>
      <c r="I29" s="99" t="str">
        <f>VLOOKUP(E29,VIP!$A$2:$O8373,8,FALSE)</f>
        <v>Si</v>
      </c>
      <c r="J29" s="99" t="str">
        <f>VLOOKUP(E29,VIP!$A$2:$O8323,8,FALSE)</f>
        <v>Si</v>
      </c>
      <c r="K29" s="99" t="str">
        <f>VLOOKUP(E29,VIP!$A$2:$O11897,6,0)</f>
        <v>SI</v>
      </c>
      <c r="L29" s="108" t="s">
        <v>2228</v>
      </c>
      <c r="M29" s="122" t="s">
        <v>2508</v>
      </c>
      <c r="N29" s="106" t="s">
        <v>2481</v>
      </c>
      <c r="O29" s="104" t="s">
        <v>2483</v>
      </c>
      <c r="P29" s="108"/>
      <c r="Q29" s="121">
        <v>44216.614953703705</v>
      </c>
    </row>
    <row r="30" spans="1:17" ht="18" x14ac:dyDescent="0.25">
      <c r="A30" s="85" t="str">
        <f>VLOOKUP(E30,'LISTADO ATM'!$A$2:$C$895,3,0)</f>
        <v>NORTE</v>
      </c>
      <c r="B30" s="113">
        <v>335769492</v>
      </c>
      <c r="C30" s="105">
        <v>44216.915196759262</v>
      </c>
      <c r="D30" s="104" t="s">
        <v>2498</v>
      </c>
      <c r="E30" s="100">
        <v>538</v>
      </c>
      <c r="F30" s="85" t="str">
        <f>VLOOKUP(E30,VIP!$A$2:$O11486,2,0)</f>
        <v>DRBR538</v>
      </c>
      <c r="G30" s="99" t="str">
        <f>VLOOKUP(E30,'LISTADO ATM'!$A$2:$B$894,2,0)</f>
        <v>ATM  Autoservicio San Fco. Macorís</v>
      </c>
      <c r="H30" s="99" t="str">
        <f>VLOOKUP(E30,VIP!$A$2:$O16407,7,FALSE)</f>
        <v>Si</v>
      </c>
      <c r="I30" s="99" t="str">
        <f>VLOOKUP(E30,VIP!$A$2:$O8372,8,FALSE)</f>
        <v>Si</v>
      </c>
      <c r="J30" s="99" t="str">
        <f>VLOOKUP(E30,VIP!$A$2:$O8322,8,FALSE)</f>
        <v>Si</v>
      </c>
      <c r="K30" s="99" t="str">
        <f>VLOOKUP(E30,VIP!$A$2:$O11896,6,0)</f>
        <v>NO</v>
      </c>
      <c r="L30" s="108" t="s">
        <v>2505</v>
      </c>
      <c r="M30" s="107" t="s">
        <v>2473</v>
      </c>
      <c r="N30" s="106" t="s">
        <v>2481</v>
      </c>
      <c r="O30" s="104" t="s">
        <v>2497</v>
      </c>
      <c r="P30" s="108"/>
      <c r="Q30" s="107" t="s">
        <v>2503</v>
      </c>
    </row>
    <row r="31" spans="1:17" ht="18" x14ac:dyDescent="0.25">
      <c r="A31" s="85" t="str">
        <f>VLOOKUP(E31,'LISTADO ATM'!$A$2:$C$895,3,0)</f>
        <v>ESTE</v>
      </c>
      <c r="B31" s="113">
        <v>335769499</v>
      </c>
      <c r="C31" s="105">
        <v>44216.984780092593</v>
      </c>
      <c r="D31" s="104" t="s">
        <v>2189</v>
      </c>
      <c r="E31" s="100">
        <v>219</v>
      </c>
      <c r="F31" s="85" t="str">
        <f>VLOOKUP(E31,VIP!$A$2:$O11490,2,0)</f>
        <v>DRBR219</v>
      </c>
      <c r="G31" s="99" t="str">
        <f>VLOOKUP(E31,'LISTADO ATM'!$A$2:$B$894,2,0)</f>
        <v xml:space="preserve">ATM Oficina La Altagracia (Higuey) </v>
      </c>
      <c r="H31" s="99" t="str">
        <f>VLOOKUP(E31,VIP!$A$2:$O16411,7,FALSE)</f>
        <v>Si</v>
      </c>
      <c r="I31" s="99" t="str">
        <f>VLOOKUP(E31,VIP!$A$2:$O8376,8,FALSE)</f>
        <v>Si</v>
      </c>
      <c r="J31" s="99" t="str">
        <f>VLOOKUP(E31,VIP!$A$2:$O8326,8,FALSE)</f>
        <v>Si</v>
      </c>
      <c r="K31" s="99" t="str">
        <f>VLOOKUP(E31,VIP!$A$2:$O11900,6,0)</f>
        <v>NO</v>
      </c>
      <c r="L31" s="108" t="s">
        <v>2254</v>
      </c>
      <c r="M31" s="107" t="s">
        <v>2473</v>
      </c>
      <c r="N31" s="106" t="s">
        <v>2481</v>
      </c>
      <c r="O31" s="104" t="s">
        <v>2483</v>
      </c>
      <c r="P31" s="108"/>
      <c r="Q31" s="107" t="s">
        <v>2254</v>
      </c>
    </row>
    <row r="32" spans="1:17" ht="18" x14ac:dyDescent="0.25">
      <c r="A32" s="85" t="str">
        <f>VLOOKUP(E32,'LISTADO ATM'!$A$2:$C$895,3,0)</f>
        <v>DISTRITO NACIONAL</v>
      </c>
      <c r="B32" s="113">
        <v>335769513</v>
      </c>
      <c r="C32" s="105">
        <v>44217.336145833331</v>
      </c>
      <c r="D32" s="104" t="s">
        <v>2189</v>
      </c>
      <c r="E32" s="100">
        <v>821</v>
      </c>
      <c r="F32" s="85" t="str">
        <f>VLOOKUP(E32,VIP!$A$2:$O11492,2,0)</f>
        <v>DRBR821</v>
      </c>
      <c r="G32" s="99" t="str">
        <f>VLOOKUP(E32,'LISTADO ATM'!$A$2:$B$894,2,0)</f>
        <v xml:space="preserve">ATM S/M Bravo Churchill </v>
      </c>
      <c r="H32" s="99" t="str">
        <f>VLOOKUP(E32,VIP!$A$2:$O16413,7,FALSE)</f>
        <v>Si</v>
      </c>
      <c r="I32" s="99" t="str">
        <f>VLOOKUP(E32,VIP!$A$2:$O8378,8,FALSE)</f>
        <v>No</v>
      </c>
      <c r="J32" s="99" t="str">
        <f>VLOOKUP(E32,VIP!$A$2:$O8328,8,FALSE)</f>
        <v>No</v>
      </c>
      <c r="K32" s="99" t="str">
        <f>VLOOKUP(E32,VIP!$A$2:$O11902,6,0)</f>
        <v>SI</v>
      </c>
      <c r="L32" s="108" t="s">
        <v>2228</v>
      </c>
      <c r="M32" s="107" t="s">
        <v>2473</v>
      </c>
      <c r="N32" s="106" t="s">
        <v>2481</v>
      </c>
      <c r="O32" s="104" t="s">
        <v>2483</v>
      </c>
      <c r="P32" s="108"/>
      <c r="Q32" s="107" t="s">
        <v>2228</v>
      </c>
    </row>
    <row r="33" spans="1:17" ht="18" x14ac:dyDescent="0.25">
      <c r="A33" s="85" t="str">
        <f>VLOOKUP(E33,'LISTADO ATM'!$A$2:$C$895,3,0)</f>
        <v>SUR</v>
      </c>
      <c r="B33" s="113">
        <v>335769523</v>
      </c>
      <c r="C33" s="105">
        <v>44217.399062500001</v>
      </c>
      <c r="D33" s="104" t="s">
        <v>2189</v>
      </c>
      <c r="E33" s="100">
        <v>766</v>
      </c>
      <c r="F33" s="85" t="str">
        <f>VLOOKUP(E33,VIP!$A$2:$O11493,2,0)</f>
        <v>DRBR440</v>
      </c>
      <c r="G33" s="99" t="str">
        <f>VLOOKUP(E33,'LISTADO ATM'!$A$2:$B$894,2,0)</f>
        <v xml:space="preserve">ATM Oficina Azua II </v>
      </c>
      <c r="H33" s="99" t="str">
        <f>VLOOKUP(E33,VIP!$A$2:$O16414,7,FALSE)</f>
        <v>Si</v>
      </c>
      <c r="I33" s="99" t="str">
        <f>VLOOKUP(E33,VIP!$A$2:$O8379,8,FALSE)</f>
        <v>Si</v>
      </c>
      <c r="J33" s="99" t="str">
        <f>VLOOKUP(E33,VIP!$A$2:$O8329,8,FALSE)</f>
        <v>Si</v>
      </c>
      <c r="K33" s="99" t="str">
        <f>VLOOKUP(E33,VIP!$A$2:$O11903,6,0)</f>
        <v>SI</v>
      </c>
      <c r="L33" s="108" t="s">
        <v>2228</v>
      </c>
      <c r="M33" s="122" t="s">
        <v>2508</v>
      </c>
      <c r="N33" s="106" t="s">
        <v>2481</v>
      </c>
      <c r="O33" s="104" t="s">
        <v>2483</v>
      </c>
      <c r="P33" s="108"/>
      <c r="Q33" s="121">
        <v>44218.435578703706</v>
      </c>
    </row>
    <row r="34" spans="1:17" ht="18" x14ac:dyDescent="0.25">
      <c r="A34" s="85" t="str">
        <f>VLOOKUP(E34,'LISTADO ATM'!$A$2:$C$895,3,0)</f>
        <v>DISTRITO NACIONAL</v>
      </c>
      <c r="B34" s="113">
        <v>335769524</v>
      </c>
      <c r="C34" s="105">
        <v>44217.400763888887</v>
      </c>
      <c r="D34" s="104" t="s">
        <v>2189</v>
      </c>
      <c r="E34" s="100">
        <v>983</v>
      </c>
      <c r="F34" s="85" t="str">
        <f>VLOOKUP(E34,VIP!$A$2:$O11494,2,0)</f>
        <v>DRBR983</v>
      </c>
      <c r="G34" s="99" t="str">
        <f>VLOOKUP(E34,'LISTADO ATM'!$A$2:$B$894,2,0)</f>
        <v xml:space="preserve">ATM Bravo República de Colombia </v>
      </c>
      <c r="H34" s="99" t="str">
        <f>VLOOKUP(E34,VIP!$A$2:$O16415,7,FALSE)</f>
        <v>Si</v>
      </c>
      <c r="I34" s="99" t="str">
        <f>VLOOKUP(E34,VIP!$A$2:$O8380,8,FALSE)</f>
        <v>No</v>
      </c>
      <c r="J34" s="99" t="str">
        <f>VLOOKUP(E34,VIP!$A$2:$O8330,8,FALSE)</f>
        <v>No</v>
      </c>
      <c r="K34" s="99" t="str">
        <f>VLOOKUP(E34,VIP!$A$2:$O11904,6,0)</f>
        <v>NO</v>
      </c>
      <c r="L34" s="108" t="s">
        <v>2228</v>
      </c>
      <c r="M34" s="107" t="s">
        <v>2473</v>
      </c>
      <c r="N34" s="106" t="s">
        <v>2481</v>
      </c>
      <c r="O34" s="104" t="s">
        <v>2483</v>
      </c>
      <c r="P34" s="108"/>
      <c r="Q34" s="107" t="s">
        <v>2228</v>
      </c>
    </row>
    <row r="35" spans="1:17" ht="18" x14ac:dyDescent="0.25">
      <c r="A35" s="85" t="str">
        <f>VLOOKUP(E35,'LISTADO ATM'!$A$2:$C$895,3,0)</f>
        <v>ESTE</v>
      </c>
      <c r="B35" s="113">
        <v>335769525</v>
      </c>
      <c r="C35" s="105">
        <v>44217.40185185185</v>
      </c>
      <c r="D35" s="104" t="s">
        <v>2189</v>
      </c>
      <c r="E35" s="100">
        <v>838</v>
      </c>
      <c r="F35" s="85" t="str">
        <f>VLOOKUP(E35,VIP!$A$2:$O11495,2,0)</f>
        <v>DRBR838</v>
      </c>
      <c r="G35" s="99" t="str">
        <f>VLOOKUP(E35,'LISTADO ATM'!$A$2:$B$894,2,0)</f>
        <v xml:space="preserve">ATM UNP Consuelo </v>
      </c>
      <c r="H35" s="99" t="str">
        <f>VLOOKUP(E35,VIP!$A$2:$O16416,7,FALSE)</f>
        <v>Si</v>
      </c>
      <c r="I35" s="99" t="str">
        <f>VLOOKUP(E35,VIP!$A$2:$O8381,8,FALSE)</f>
        <v>Si</v>
      </c>
      <c r="J35" s="99" t="str">
        <f>VLOOKUP(E35,VIP!$A$2:$O8331,8,FALSE)</f>
        <v>Si</v>
      </c>
      <c r="K35" s="99" t="str">
        <f>VLOOKUP(E35,VIP!$A$2:$O11905,6,0)</f>
        <v>NO</v>
      </c>
      <c r="L35" s="108" t="s">
        <v>2228</v>
      </c>
      <c r="M35" s="122" t="s">
        <v>2508</v>
      </c>
      <c r="N35" s="106" t="s">
        <v>2481</v>
      </c>
      <c r="O35" s="104" t="s">
        <v>2483</v>
      </c>
      <c r="P35" s="108"/>
      <c r="Q35" s="121">
        <v>44216.614953703705</v>
      </c>
    </row>
    <row r="36" spans="1:17" ht="18" x14ac:dyDescent="0.25">
      <c r="A36" s="85" t="str">
        <f>VLOOKUP(E36,'LISTADO ATM'!$A$2:$C$895,3,0)</f>
        <v>ESTE</v>
      </c>
      <c r="B36" s="113">
        <v>335769526</v>
      </c>
      <c r="C36" s="105">
        <v>44217.402685185189</v>
      </c>
      <c r="D36" s="104" t="s">
        <v>2189</v>
      </c>
      <c r="E36" s="100">
        <v>121</v>
      </c>
      <c r="F36" s="85" t="str">
        <f>VLOOKUP(E36,VIP!$A$2:$O11496,2,0)</f>
        <v>DRBR121</v>
      </c>
      <c r="G36" s="99" t="str">
        <f>VLOOKUP(E36,'LISTADO ATM'!$A$2:$B$894,2,0)</f>
        <v xml:space="preserve">ATM Oficina Bayaguana </v>
      </c>
      <c r="H36" s="99" t="str">
        <f>VLOOKUP(E36,VIP!$A$2:$O16417,7,FALSE)</f>
        <v>Si</v>
      </c>
      <c r="I36" s="99" t="str">
        <f>VLOOKUP(E36,VIP!$A$2:$O8382,8,FALSE)</f>
        <v>Si</v>
      </c>
      <c r="J36" s="99" t="str">
        <f>VLOOKUP(E36,VIP!$A$2:$O8332,8,FALSE)</f>
        <v>Si</v>
      </c>
      <c r="K36" s="99" t="str">
        <f>VLOOKUP(E36,VIP!$A$2:$O11906,6,0)</f>
        <v>SI</v>
      </c>
      <c r="L36" s="108" t="s">
        <v>2228</v>
      </c>
      <c r="M36" s="122" t="s">
        <v>2508</v>
      </c>
      <c r="N36" s="106" t="s">
        <v>2481</v>
      </c>
      <c r="O36" s="104" t="s">
        <v>2483</v>
      </c>
      <c r="P36" s="108"/>
      <c r="Q36" s="121">
        <v>44218.436481481483</v>
      </c>
    </row>
    <row r="37" spans="1:17" ht="18" x14ac:dyDescent="0.25">
      <c r="A37" s="85" t="str">
        <f>VLOOKUP(E37,'LISTADO ATM'!$A$2:$C$895,3,0)</f>
        <v>DISTRITO NACIONAL</v>
      </c>
      <c r="B37" s="113">
        <v>335769527</v>
      </c>
      <c r="C37" s="105">
        <v>44217.404004629629</v>
      </c>
      <c r="D37" s="104" t="s">
        <v>2189</v>
      </c>
      <c r="E37" s="100">
        <v>979</v>
      </c>
      <c r="F37" s="85" t="str">
        <f>VLOOKUP(E37,VIP!$A$2:$O11497,2,0)</f>
        <v>DRBR979</v>
      </c>
      <c r="G37" s="99" t="str">
        <f>VLOOKUP(E37,'LISTADO ATM'!$A$2:$B$894,2,0)</f>
        <v xml:space="preserve">ATM Oficina Luperón I </v>
      </c>
      <c r="H37" s="99" t="str">
        <f>VLOOKUP(E37,VIP!$A$2:$O16418,7,FALSE)</f>
        <v>Si</v>
      </c>
      <c r="I37" s="99" t="str">
        <f>VLOOKUP(E37,VIP!$A$2:$O8383,8,FALSE)</f>
        <v>Si</v>
      </c>
      <c r="J37" s="99" t="str">
        <f>VLOOKUP(E37,VIP!$A$2:$O8333,8,FALSE)</f>
        <v>Si</v>
      </c>
      <c r="K37" s="99" t="str">
        <f>VLOOKUP(E37,VIP!$A$2:$O11907,6,0)</f>
        <v>NO</v>
      </c>
      <c r="L37" s="108" t="s">
        <v>2463</v>
      </c>
      <c r="M37" s="122" t="s">
        <v>2508</v>
      </c>
      <c r="N37" s="106" t="s">
        <v>2481</v>
      </c>
      <c r="O37" s="104" t="s">
        <v>2483</v>
      </c>
      <c r="P37" s="108"/>
      <c r="Q37" s="121">
        <v>44218.45244212963</v>
      </c>
    </row>
    <row r="38" spans="1:17" ht="18" x14ac:dyDescent="0.25">
      <c r="A38" s="85" t="str">
        <f>VLOOKUP(E38,'LISTADO ATM'!$A$2:$C$895,3,0)</f>
        <v>DISTRITO NACIONAL</v>
      </c>
      <c r="B38" s="113">
        <v>335769528</v>
      </c>
      <c r="C38" s="105">
        <v>44217.405324074076</v>
      </c>
      <c r="D38" s="104" t="s">
        <v>2189</v>
      </c>
      <c r="E38" s="100">
        <v>696</v>
      </c>
      <c r="F38" s="85" t="str">
        <f>VLOOKUP(E38,VIP!$A$2:$O11498,2,0)</f>
        <v>DRBR696</v>
      </c>
      <c r="G38" s="99" t="str">
        <f>VLOOKUP(E38,'LISTADO ATM'!$A$2:$B$894,2,0)</f>
        <v>ATM Olé Jacobo Majluta</v>
      </c>
      <c r="H38" s="99" t="str">
        <f>VLOOKUP(E38,VIP!$A$2:$O16419,7,FALSE)</f>
        <v>Si</v>
      </c>
      <c r="I38" s="99" t="str">
        <f>VLOOKUP(E38,VIP!$A$2:$O8384,8,FALSE)</f>
        <v>Si</v>
      </c>
      <c r="J38" s="99" t="str">
        <f>VLOOKUP(E38,VIP!$A$2:$O8334,8,FALSE)</f>
        <v>Si</v>
      </c>
      <c r="K38" s="99" t="str">
        <f>VLOOKUP(E38,VIP!$A$2:$O11908,6,0)</f>
        <v>NO</v>
      </c>
      <c r="L38" s="108" t="s">
        <v>2463</v>
      </c>
      <c r="M38" s="122" t="s">
        <v>2508</v>
      </c>
      <c r="N38" s="106" t="s">
        <v>2481</v>
      </c>
      <c r="O38" s="104" t="s">
        <v>2483</v>
      </c>
      <c r="P38" s="108"/>
      <c r="Q38" s="121">
        <v>44216.614953703705</v>
      </c>
    </row>
    <row r="39" spans="1:17" ht="18" x14ac:dyDescent="0.25">
      <c r="A39" s="85" t="str">
        <f>VLOOKUP(E39,'LISTADO ATM'!$A$2:$C$895,3,0)</f>
        <v>SUR</v>
      </c>
      <c r="B39" s="113">
        <v>335769531</v>
      </c>
      <c r="C39" s="105">
        <v>44217.425983796296</v>
      </c>
      <c r="D39" s="104" t="s">
        <v>2189</v>
      </c>
      <c r="E39" s="100">
        <v>131</v>
      </c>
      <c r="F39" s="85" t="str">
        <f>VLOOKUP(E39,VIP!$A$2:$O11499,2,0)</f>
        <v>DRBR131</v>
      </c>
      <c r="G39" s="99" t="str">
        <f>VLOOKUP(E39,'LISTADO ATM'!$A$2:$B$894,2,0)</f>
        <v xml:space="preserve">ATM Oficina Baní I </v>
      </c>
      <c r="H39" s="99" t="str">
        <f>VLOOKUP(E39,VIP!$A$2:$O16420,7,FALSE)</f>
        <v>Si</v>
      </c>
      <c r="I39" s="99" t="str">
        <f>VLOOKUP(E39,VIP!$A$2:$O8385,8,FALSE)</f>
        <v>Si</v>
      </c>
      <c r="J39" s="99" t="str">
        <f>VLOOKUP(E39,VIP!$A$2:$O8335,8,FALSE)</f>
        <v>Si</v>
      </c>
      <c r="K39" s="99" t="str">
        <f>VLOOKUP(E39,VIP!$A$2:$O11909,6,0)</f>
        <v>NO</v>
      </c>
      <c r="L39" s="108" t="s">
        <v>2228</v>
      </c>
      <c r="M39" s="122" t="s">
        <v>2508</v>
      </c>
      <c r="N39" s="121" t="s">
        <v>2507</v>
      </c>
      <c r="O39" s="104" t="s">
        <v>2483</v>
      </c>
      <c r="P39" s="108"/>
      <c r="Q39" s="121">
        <v>44216.614953703705</v>
      </c>
    </row>
    <row r="40" spans="1:17" ht="18" x14ac:dyDescent="0.25">
      <c r="A40" s="85" t="str">
        <f>VLOOKUP(E40,'LISTADO ATM'!$A$2:$C$895,3,0)</f>
        <v>DISTRITO NACIONAL</v>
      </c>
      <c r="B40" s="113">
        <v>335769536</v>
      </c>
      <c r="C40" s="105">
        <v>44217.439814814818</v>
      </c>
      <c r="D40" s="104" t="s">
        <v>2189</v>
      </c>
      <c r="E40" s="100">
        <v>192</v>
      </c>
      <c r="F40" s="85" t="str">
        <f>VLOOKUP(E40,VIP!$A$2:$O11504,2,0)</f>
        <v>DRBR192</v>
      </c>
      <c r="G40" s="99" t="str">
        <f>VLOOKUP(E40,'LISTADO ATM'!$A$2:$B$894,2,0)</f>
        <v xml:space="preserve">ATM Autobanco Luperón II </v>
      </c>
      <c r="H40" s="99" t="str">
        <f>VLOOKUP(E40,VIP!$A$2:$O16425,7,FALSE)</f>
        <v>Si</v>
      </c>
      <c r="I40" s="99" t="str">
        <f>VLOOKUP(E40,VIP!$A$2:$O8390,8,FALSE)</f>
        <v>Si</v>
      </c>
      <c r="J40" s="99" t="str">
        <f>VLOOKUP(E40,VIP!$A$2:$O8340,8,FALSE)</f>
        <v>Si</v>
      </c>
      <c r="K40" s="99" t="str">
        <f>VLOOKUP(E40,VIP!$A$2:$O11914,6,0)</f>
        <v>NO</v>
      </c>
      <c r="L40" s="108" t="s">
        <v>2228</v>
      </c>
      <c r="M40" s="163" t="s">
        <v>2508</v>
      </c>
      <c r="N40" s="106" t="s">
        <v>2481</v>
      </c>
      <c r="O40" s="104" t="s">
        <v>2483</v>
      </c>
      <c r="P40" s="108"/>
      <c r="Q40" s="162">
        <v>44218.822222222225</v>
      </c>
    </row>
    <row r="41" spans="1:17" ht="18" x14ac:dyDescent="0.25">
      <c r="A41" s="85" t="str">
        <f>VLOOKUP(E41,'LISTADO ATM'!$A$2:$C$895,3,0)</f>
        <v>SUR</v>
      </c>
      <c r="B41" s="113">
        <v>335769541</v>
      </c>
      <c r="C41" s="105">
        <v>44217.483136574076</v>
      </c>
      <c r="D41" s="104" t="s">
        <v>2477</v>
      </c>
      <c r="E41" s="100">
        <v>870</v>
      </c>
      <c r="F41" s="85" t="str">
        <f>VLOOKUP(E41,VIP!$A$2:$O11505,2,0)</f>
        <v>DRBR870</v>
      </c>
      <c r="G41" s="99" t="str">
        <f>VLOOKUP(E41,'LISTADO ATM'!$A$2:$B$894,2,0)</f>
        <v xml:space="preserve">ATM Willbes Dominicana (Barahona) </v>
      </c>
      <c r="H41" s="99" t="str">
        <f>VLOOKUP(E41,VIP!$A$2:$O16426,7,FALSE)</f>
        <v>Si</v>
      </c>
      <c r="I41" s="99" t="str">
        <f>VLOOKUP(E41,VIP!$A$2:$O8391,8,FALSE)</f>
        <v>Si</v>
      </c>
      <c r="J41" s="99" t="str">
        <f>VLOOKUP(E41,VIP!$A$2:$O8341,8,FALSE)</f>
        <v>Si</v>
      </c>
      <c r="K41" s="99" t="str">
        <f>VLOOKUP(E41,VIP!$A$2:$O11915,6,0)</f>
        <v>NO</v>
      </c>
      <c r="L41" s="108" t="s">
        <v>2430</v>
      </c>
      <c r="M41" s="122" t="s">
        <v>2508</v>
      </c>
      <c r="N41" s="106" t="s">
        <v>2481</v>
      </c>
      <c r="O41" s="104" t="s">
        <v>2482</v>
      </c>
      <c r="P41" s="108"/>
      <c r="Q41" s="121">
        <v>44218.446342592593</v>
      </c>
    </row>
    <row r="42" spans="1:17" ht="18" x14ac:dyDescent="0.25">
      <c r="A42" s="85" t="str">
        <f>VLOOKUP(E42,'LISTADO ATM'!$A$2:$C$895,3,0)</f>
        <v>ESTE</v>
      </c>
      <c r="B42" s="113">
        <v>335769544</v>
      </c>
      <c r="C42" s="105">
        <v>44217.49796296296</v>
      </c>
      <c r="D42" s="104" t="s">
        <v>2477</v>
      </c>
      <c r="E42" s="100">
        <v>211</v>
      </c>
      <c r="F42" s="85" t="str">
        <f>VLOOKUP(E42,VIP!$A$2:$O11507,2,0)</f>
        <v>DRBR211</v>
      </c>
      <c r="G42" s="99" t="str">
        <f>VLOOKUP(E42,'LISTADO ATM'!$A$2:$B$894,2,0)</f>
        <v xml:space="preserve">ATM Oficina La Romana I </v>
      </c>
      <c r="H42" s="99" t="str">
        <f>VLOOKUP(E42,VIP!$A$2:$O16428,7,FALSE)</f>
        <v>Si</v>
      </c>
      <c r="I42" s="99" t="str">
        <f>VLOOKUP(E42,VIP!$A$2:$O8393,8,FALSE)</f>
        <v>Si</v>
      </c>
      <c r="J42" s="99" t="str">
        <f>VLOOKUP(E42,VIP!$A$2:$O8343,8,FALSE)</f>
        <v>Si</v>
      </c>
      <c r="K42" s="99" t="str">
        <f>VLOOKUP(E42,VIP!$A$2:$O11917,6,0)</f>
        <v>NO</v>
      </c>
      <c r="L42" s="108" t="s">
        <v>2430</v>
      </c>
      <c r="M42" s="122" t="s">
        <v>2508</v>
      </c>
      <c r="N42" s="106" t="s">
        <v>2481</v>
      </c>
      <c r="O42" s="104" t="s">
        <v>2482</v>
      </c>
      <c r="P42" s="108"/>
      <c r="Q42" s="121">
        <v>44218.446342592593</v>
      </c>
    </row>
    <row r="43" spans="1:17" ht="18" x14ac:dyDescent="0.25">
      <c r="A43" s="85" t="str">
        <f>VLOOKUP(E43,'LISTADO ATM'!$A$2:$C$895,3,0)</f>
        <v>ESTE</v>
      </c>
      <c r="B43" s="113">
        <v>335769545</v>
      </c>
      <c r="C43" s="105">
        <v>44217.499490740738</v>
      </c>
      <c r="D43" s="104" t="s">
        <v>2477</v>
      </c>
      <c r="E43" s="100">
        <v>613</v>
      </c>
      <c r="F43" s="85" t="str">
        <f>VLOOKUP(E43,VIP!$A$2:$O11508,2,0)</f>
        <v>DRBR145</v>
      </c>
      <c r="G43" s="99" t="str">
        <f>VLOOKUP(E43,'LISTADO ATM'!$A$2:$B$894,2,0)</f>
        <v xml:space="preserve">ATM Almacenes Zaglul (La Altagracia) </v>
      </c>
      <c r="H43" s="99" t="str">
        <f>VLOOKUP(E43,VIP!$A$2:$O16429,7,FALSE)</f>
        <v>Si</v>
      </c>
      <c r="I43" s="99" t="str">
        <f>VLOOKUP(E43,VIP!$A$2:$O8394,8,FALSE)</f>
        <v>Si</v>
      </c>
      <c r="J43" s="99" t="str">
        <f>VLOOKUP(E43,VIP!$A$2:$O8344,8,FALSE)</f>
        <v>Si</v>
      </c>
      <c r="K43" s="99" t="str">
        <f>VLOOKUP(E43,VIP!$A$2:$O11918,6,0)</f>
        <v>NO</v>
      </c>
      <c r="L43" s="108" t="s">
        <v>2430</v>
      </c>
      <c r="M43" s="163" t="s">
        <v>2508</v>
      </c>
      <c r="N43" s="106" t="s">
        <v>2481</v>
      </c>
      <c r="O43" s="104" t="s">
        <v>2482</v>
      </c>
      <c r="P43" s="108"/>
      <c r="Q43" s="162">
        <v>44218.71597222222</v>
      </c>
    </row>
    <row r="44" spans="1:17" ht="18" x14ac:dyDescent="0.25">
      <c r="A44" s="85" t="str">
        <f>VLOOKUP(E44,'LISTADO ATM'!$A$2:$C$895,3,0)</f>
        <v>ESTE</v>
      </c>
      <c r="B44" s="113">
        <v>335769546</v>
      </c>
      <c r="C44" s="105">
        <v>44217.50104166667</v>
      </c>
      <c r="D44" s="104" t="s">
        <v>2477</v>
      </c>
      <c r="E44" s="100">
        <v>631</v>
      </c>
      <c r="F44" s="85" t="str">
        <f>VLOOKUP(E44,VIP!$A$2:$O11509,2,0)</f>
        <v>DRBR417</v>
      </c>
      <c r="G44" s="99" t="str">
        <f>VLOOKUP(E44,'LISTADO ATM'!$A$2:$B$894,2,0)</f>
        <v xml:space="preserve">ATM ASOCODEQUI (San Pedro) </v>
      </c>
      <c r="H44" s="99" t="str">
        <f>VLOOKUP(E44,VIP!$A$2:$O16430,7,FALSE)</f>
        <v>Si</v>
      </c>
      <c r="I44" s="99" t="str">
        <f>VLOOKUP(E44,VIP!$A$2:$O8395,8,FALSE)</f>
        <v>Si</v>
      </c>
      <c r="J44" s="99" t="str">
        <f>VLOOKUP(E44,VIP!$A$2:$O8345,8,FALSE)</f>
        <v>Si</v>
      </c>
      <c r="K44" s="99" t="str">
        <f>VLOOKUP(E44,VIP!$A$2:$O11919,6,0)</f>
        <v>NO</v>
      </c>
      <c r="L44" s="108" t="s">
        <v>2430</v>
      </c>
      <c r="M44" s="122" t="s">
        <v>2508</v>
      </c>
      <c r="N44" s="106" t="s">
        <v>2481</v>
      </c>
      <c r="O44" s="104" t="s">
        <v>2482</v>
      </c>
      <c r="P44" s="108"/>
      <c r="Q44" s="121">
        <v>44218.616759259261</v>
      </c>
    </row>
    <row r="45" spans="1:17" ht="18" x14ac:dyDescent="0.25">
      <c r="A45" s="85" t="str">
        <f>VLOOKUP(E45,'LISTADO ATM'!$A$2:$C$895,3,0)</f>
        <v>DISTRITO NACIONAL</v>
      </c>
      <c r="B45" s="113">
        <v>335769547</v>
      </c>
      <c r="C45" s="105">
        <v>44217.503275462965</v>
      </c>
      <c r="D45" s="104" t="s">
        <v>2477</v>
      </c>
      <c r="E45" s="100">
        <v>719</v>
      </c>
      <c r="F45" s="85" t="str">
        <f>VLOOKUP(E45,VIP!$A$2:$O11510,2,0)</f>
        <v>DRBR419</v>
      </c>
      <c r="G45" s="99" t="str">
        <f>VLOOKUP(E45,'LISTADO ATM'!$A$2:$B$894,2,0)</f>
        <v xml:space="preserve">ATM Ayuntamiento Municipal San Luís </v>
      </c>
      <c r="H45" s="99" t="str">
        <f>VLOOKUP(E45,VIP!$A$2:$O16431,7,FALSE)</f>
        <v>Si</v>
      </c>
      <c r="I45" s="99" t="str">
        <f>VLOOKUP(E45,VIP!$A$2:$O8396,8,FALSE)</f>
        <v>Si</v>
      </c>
      <c r="J45" s="99" t="str">
        <f>VLOOKUP(E45,VIP!$A$2:$O8346,8,FALSE)</f>
        <v>Si</v>
      </c>
      <c r="K45" s="99" t="str">
        <f>VLOOKUP(E45,VIP!$A$2:$O11920,6,0)</f>
        <v>NO</v>
      </c>
      <c r="L45" s="108" t="s">
        <v>2466</v>
      </c>
      <c r="M45" s="107" t="s">
        <v>2473</v>
      </c>
      <c r="N45" s="106" t="s">
        <v>2481</v>
      </c>
      <c r="O45" s="104" t="s">
        <v>2482</v>
      </c>
      <c r="P45" s="108"/>
      <c r="Q45" s="107" t="s">
        <v>2466</v>
      </c>
    </row>
    <row r="46" spans="1:17" ht="18" x14ac:dyDescent="0.25">
      <c r="A46" s="85" t="str">
        <f>VLOOKUP(E46,'LISTADO ATM'!$A$2:$C$895,3,0)</f>
        <v>DISTRITO NACIONAL</v>
      </c>
      <c r="B46" s="113">
        <v>335769548</v>
      </c>
      <c r="C46" s="105">
        <v>44217.504166666666</v>
      </c>
      <c r="D46" s="104" t="s">
        <v>2477</v>
      </c>
      <c r="E46" s="100">
        <v>938</v>
      </c>
      <c r="F46" s="85" t="str">
        <f>VLOOKUP(E46,VIP!$A$2:$O11511,2,0)</f>
        <v>DRBR938</v>
      </c>
      <c r="G46" s="99" t="str">
        <f>VLOOKUP(E46,'LISTADO ATM'!$A$2:$B$894,2,0)</f>
        <v xml:space="preserve">ATM Autobanco Oficina Filadelfia Plaza </v>
      </c>
      <c r="H46" s="99" t="str">
        <f>VLOOKUP(E46,VIP!$A$2:$O16432,7,FALSE)</f>
        <v>Si</v>
      </c>
      <c r="I46" s="99" t="str">
        <f>VLOOKUP(E46,VIP!$A$2:$O8397,8,FALSE)</f>
        <v>Si</v>
      </c>
      <c r="J46" s="99" t="str">
        <f>VLOOKUP(E46,VIP!$A$2:$O8347,8,FALSE)</f>
        <v>Si</v>
      </c>
      <c r="K46" s="99" t="str">
        <f>VLOOKUP(E46,VIP!$A$2:$O11921,6,0)</f>
        <v>NO</v>
      </c>
      <c r="L46" s="108" t="s">
        <v>2466</v>
      </c>
      <c r="M46" s="163" t="s">
        <v>2508</v>
      </c>
      <c r="N46" s="106" t="s">
        <v>2481</v>
      </c>
      <c r="O46" s="104" t="s">
        <v>2482</v>
      </c>
      <c r="P46" s="108"/>
      <c r="Q46" s="162">
        <v>44218.73333333333</v>
      </c>
    </row>
    <row r="47" spans="1:17" ht="18" x14ac:dyDescent="0.25">
      <c r="A47" s="85" t="str">
        <f>VLOOKUP(E47,'LISTADO ATM'!$A$2:$C$895,3,0)</f>
        <v>SUR</v>
      </c>
      <c r="B47" s="113">
        <v>335769549</v>
      </c>
      <c r="C47" s="105">
        <v>44217.509513888886</v>
      </c>
      <c r="D47" s="104" t="s">
        <v>2189</v>
      </c>
      <c r="E47" s="100">
        <v>45</v>
      </c>
      <c r="F47" s="85" t="str">
        <f>VLOOKUP(E47,VIP!$A$2:$O11512,2,0)</f>
        <v>DRBR045</v>
      </c>
      <c r="G47" s="99" t="str">
        <f>VLOOKUP(E47,'LISTADO ATM'!$A$2:$B$894,2,0)</f>
        <v xml:space="preserve">ATM Oficina Tamayo </v>
      </c>
      <c r="H47" s="99" t="str">
        <f>VLOOKUP(E47,VIP!$A$2:$O16433,7,FALSE)</f>
        <v>Si</v>
      </c>
      <c r="I47" s="99" t="str">
        <f>VLOOKUP(E47,VIP!$A$2:$O8398,8,FALSE)</f>
        <v>Si</v>
      </c>
      <c r="J47" s="99" t="str">
        <f>VLOOKUP(E47,VIP!$A$2:$O8348,8,FALSE)</f>
        <v>Si</v>
      </c>
      <c r="K47" s="99" t="str">
        <f>VLOOKUP(E47,VIP!$A$2:$O11922,6,0)</f>
        <v>SI</v>
      </c>
      <c r="L47" s="108" t="s">
        <v>2435</v>
      </c>
      <c r="M47" s="163" t="s">
        <v>2508</v>
      </c>
      <c r="N47" s="106" t="s">
        <v>2481</v>
      </c>
      <c r="O47" s="104" t="s">
        <v>2483</v>
      </c>
      <c r="P47" s="108"/>
      <c r="Q47" s="162">
        <v>44218.82916666667</v>
      </c>
    </row>
    <row r="48" spans="1:17" ht="18" x14ac:dyDescent="0.25">
      <c r="A48" s="85" t="str">
        <f>VLOOKUP(E48,'LISTADO ATM'!$A$2:$C$895,3,0)</f>
        <v>DISTRITO NACIONAL</v>
      </c>
      <c r="B48" s="113">
        <v>335769589</v>
      </c>
      <c r="C48" s="105">
        <v>44217.603333333333</v>
      </c>
      <c r="D48" s="104" t="s">
        <v>2494</v>
      </c>
      <c r="E48" s="100">
        <v>721</v>
      </c>
      <c r="F48" s="85" t="str">
        <f>VLOOKUP(E48,VIP!$A$2:$O11518,2,0)</f>
        <v>DRBR23A</v>
      </c>
      <c r="G48" s="99" t="str">
        <f>VLOOKUP(E48,'LISTADO ATM'!$A$2:$B$894,2,0)</f>
        <v xml:space="preserve">ATM Oficina Charles de Gaulle II </v>
      </c>
      <c r="H48" s="99" t="str">
        <f>VLOOKUP(E48,VIP!$A$2:$O16439,7,FALSE)</f>
        <v>Si</v>
      </c>
      <c r="I48" s="99" t="str">
        <f>VLOOKUP(E48,VIP!$A$2:$O8404,8,FALSE)</f>
        <v>Si</v>
      </c>
      <c r="J48" s="99" t="str">
        <f>VLOOKUP(E48,VIP!$A$2:$O8354,8,FALSE)</f>
        <v>Si</v>
      </c>
      <c r="K48" s="99" t="str">
        <f>VLOOKUP(E48,VIP!$A$2:$O11928,6,0)</f>
        <v>NO</v>
      </c>
      <c r="L48" s="108" t="s">
        <v>2430</v>
      </c>
      <c r="M48" s="122" t="s">
        <v>2508</v>
      </c>
      <c r="N48" s="106" t="s">
        <v>2481</v>
      </c>
      <c r="O48" s="104" t="s">
        <v>2495</v>
      </c>
      <c r="P48" s="108"/>
      <c r="Q48" s="121">
        <v>44218.446342592593</v>
      </c>
    </row>
    <row r="49" spans="1:17" ht="18" x14ac:dyDescent="0.25">
      <c r="A49" s="85" t="str">
        <f>VLOOKUP(E49,'LISTADO ATM'!$A$2:$C$895,3,0)</f>
        <v>DISTRITO NACIONAL</v>
      </c>
      <c r="B49" s="113">
        <v>335769590</v>
      </c>
      <c r="C49" s="105">
        <v>44217.605532407404</v>
      </c>
      <c r="D49" s="104" t="s">
        <v>2189</v>
      </c>
      <c r="E49" s="100">
        <v>889</v>
      </c>
      <c r="F49" s="85" t="str">
        <f>VLOOKUP(E49,VIP!$A$2:$O11519,2,0)</f>
        <v>DRBR889</v>
      </c>
      <c r="G49" s="99" t="str">
        <f>VLOOKUP(E49,'LISTADO ATM'!$A$2:$B$894,2,0)</f>
        <v>ATM Oficina Plaza Lama Máximo Gómez II</v>
      </c>
      <c r="H49" s="99" t="str">
        <f>VLOOKUP(E49,VIP!$A$2:$O16440,7,FALSE)</f>
        <v>Si</v>
      </c>
      <c r="I49" s="99" t="str">
        <f>VLOOKUP(E49,VIP!$A$2:$O8405,8,FALSE)</f>
        <v>Si</v>
      </c>
      <c r="J49" s="99" t="str">
        <f>VLOOKUP(E49,VIP!$A$2:$O8355,8,FALSE)</f>
        <v>Si</v>
      </c>
      <c r="K49" s="99" t="str">
        <f>VLOOKUP(E49,VIP!$A$2:$O11929,6,0)</f>
        <v>NO</v>
      </c>
      <c r="L49" s="108" t="s">
        <v>2463</v>
      </c>
      <c r="M49" s="122" t="s">
        <v>2508</v>
      </c>
      <c r="N49" s="106" t="s">
        <v>2481</v>
      </c>
      <c r="O49" s="104" t="s">
        <v>2483</v>
      </c>
      <c r="P49" s="108"/>
      <c r="Q49" s="121">
        <v>44216.614953703705</v>
      </c>
    </row>
    <row r="50" spans="1:17" ht="18" x14ac:dyDescent="0.25">
      <c r="A50" s="85" t="str">
        <f>VLOOKUP(E50,'LISTADO ATM'!$A$2:$C$895,3,0)</f>
        <v>SUR</v>
      </c>
      <c r="B50" s="113">
        <v>335769591</v>
      </c>
      <c r="C50" s="105">
        <v>44217.607361111113</v>
      </c>
      <c r="D50" s="104" t="s">
        <v>2189</v>
      </c>
      <c r="E50" s="100">
        <v>101</v>
      </c>
      <c r="F50" s="85" t="str">
        <f>VLOOKUP(E50,VIP!$A$2:$O11520,2,0)</f>
        <v>DRBR101</v>
      </c>
      <c r="G50" s="99" t="str">
        <f>VLOOKUP(E50,'LISTADO ATM'!$A$2:$B$894,2,0)</f>
        <v xml:space="preserve">ATM Oficina San Juan de la Maguana I </v>
      </c>
      <c r="H50" s="99" t="str">
        <f>VLOOKUP(E50,VIP!$A$2:$O16441,7,FALSE)</f>
        <v>Si</v>
      </c>
      <c r="I50" s="99" t="str">
        <f>VLOOKUP(E50,VIP!$A$2:$O8406,8,FALSE)</f>
        <v>Si</v>
      </c>
      <c r="J50" s="99" t="str">
        <f>VLOOKUP(E50,VIP!$A$2:$O8356,8,FALSE)</f>
        <v>Si</v>
      </c>
      <c r="K50" s="99" t="str">
        <f>VLOOKUP(E50,VIP!$A$2:$O11930,6,0)</f>
        <v>SI</v>
      </c>
      <c r="L50" s="108" t="s">
        <v>2463</v>
      </c>
      <c r="M50" s="122" t="s">
        <v>2508</v>
      </c>
      <c r="N50" s="106" t="s">
        <v>2481</v>
      </c>
      <c r="O50" s="104" t="s">
        <v>2483</v>
      </c>
      <c r="P50" s="108"/>
      <c r="Q50" s="121">
        <v>44218.453136574077</v>
      </c>
    </row>
    <row r="51" spans="1:17" ht="18" x14ac:dyDescent="0.25">
      <c r="A51" s="85" t="str">
        <f>VLOOKUP(E51,'LISTADO ATM'!$A$2:$C$895,3,0)</f>
        <v>DISTRITO NACIONAL</v>
      </c>
      <c r="B51" s="113">
        <v>335769592</v>
      </c>
      <c r="C51" s="105">
        <v>44217.609212962961</v>
      </c>
      <c r="D51" s="104" t="s">
        <v>2494</v>
      </c>
      <c r="E51" s="100">
        <v>231</v>
      </c>
      <c r="F51" s="85" t="str">
        <f>VLOOKUP(E51,VIP!$A$2:$O11521,2,0)</f>
        <v>DRBR231</v>
      </c>
      <c r="G51" s="99" t="str">
        <f>VLOOKUP(E51,'LISTADO ATM'!$A$2:$B$894,2,0)</f>
        <v xml:space="preserve">ATM Oficina Zona Oriental </v>
      </c>
      <c r="H51" s="99" t="str">
        <f>VLOOKUP(E51,VIP!$A$2:$O16442,7,FALSE)</f>
        <v>Si</v>
      </c>
      <c r="I51" s="99" t="str">
        <f>VLOOKUP(E51,VIP!$A$2:$O8407,8,FALSE)</f>
        <v>Si</v>
      </c>
      <c r="J51" s="99" t="str">
        <f>VLOOKUP(E51,VIP!$A$2:$O8357,8,FALSE)</f>
        <v>Si</v>
      </c>
      <c r="K51" s="99" t="str">
        <f>VLOOKUP(E51,VIP!$A$2:$O11931,6,0)</f>
        <v>SI</v>
      </c>
      <c r="L51" s="108" t="s">
        <v>2466</v>
      </c>
      <c r="M51" s="122" t="s">
        <v>2508</v>
      </c>
      <c r="N51" s="106" t="s">
        <v>2481</v>
      </c>
      <c r="O51" s="104" t="s">
        <v>2504</v>
      </c>
      <c r="P51" s="108"/>
      <c r="Q51" s="121">
        <v>44218.616759259261</v>
      </c>
    </row>
    <row r="52" spans="1:17" ht="18" x14ac:dyDescent="0.25">
      <c r="A52" s="85" t="str">
        <f>VLOOKUP(E52,'LISTADO ATM'!$A$2:$C$895,3,0)</f>
        <v>NORTE</v>
      </c>
      <c r="B52" s="113">
        <v>335769593</v>
      </c>
      <c r="C52" s="105">
        <v>44217.609768518516</v>
      </c>
      <c r="D52" s="104" t="s">
        <v>2189</v>
      </c>
      <c r="E52" s="100">
        <v>142</v>
      </c>
      <c r="F52" s="85" t="str">
        <f>VLOOKUP(E52,VIP!$A$2:$O11522,2,0)</f>
        <v>DRBR142</v>
      </c>
      <c r="G52" s="99" t="str">
        <f>VLOOKUP(E52,'LISTADO ATM'!$A$2:$B$894,2,0)</f>
        <v xml:space="preserve">ATM Centro de Caja Galerías Bonao </v>
      </c>
      <c r="H52" s="99" t="str">
        <f>VLOOKUP(E52,VIP!$A$2:$O16443,7,FALSE)</f>
        <v>Si</v>
      </c>
      <c r="I52" s="99" t="str">
        <f>VLOOKUP(E52,VIP!$A$2:$O8408,8,FALSE)</f>
        <v>Si</v>
      </c>
      <c r="J52" s="99" t="str">
        <f>VLOOKUP(E52,VIP!$A$2:$O8358,8,FALSE)</f>
        <v>Si</v>
      </c>
      <c r="K52" s="99" t="str">
        <f>VLOOKUP(E52,VIP!$A$2:$O11932,6,0)</f>
        <v>SI</v>
      </c>
      <c r="L52" s="108" t="s">
        <v>2463</v>
      </c>
      <c r="M52" s="122" t="s">
        <v>2508</v>
      </c>
      <c r="N52" s="106" t="s">
        <v>2481</v>
      </c>
      <c r="O52" s="104" t="s">
        <v>2483</v>
      </c>
      <c r="P52" s="108"/>
      <c r="Q52" s="121">
        <v>44216.614953703705</v>
      </c>
    </row>
    <row r="53" spans="1:17" ht="18" x14ac:dyDescent="0.25">
      <c r="A53" s="85" t="str">
        <f>VLOOKUP(E53,'LISTADO ATM'!$A$2:$C$895,3,0)</f>
        <v>SUR</v>
      </c>
      <c r="B53" s="113">
        <v>335769594</v>
      </c>
      <c r="C53" s="105">
        <v>44217.612858796296</v>
      </c>
      <c r="D53" s="104" t="s">
        <v>2477</v>
      </c>
      <c r="E53" s="100">
        <v>252</v>
      </c>
      <c r="F53" s="85" t="str">
        <f>VLOOKUP(E53,VIP!$A$2:$O11523,2,0)</f>
        <v>DRBR252</v>
      </c>
      <c r="G53" s="99" t="str">
        <f>VLOOKUP(E53,'LISTADO ATM'!$A$2:$B$894,2,0)</f>
        <v xml:space="preserve">ATM Banco Agrícola (Barahona) </v>
      </c>
      <c r="H53" s="99" t="str">
        <f>VLOOKUP(E53,VIP!$A$2:$O16444,7,FALSE)</f>
        <v>Si</v>
      </c>
      <c r="I53" s="99" t="str">
        <f>VLOOKUP(E53,VIP!$A$2:$O8409,8,FALSE)</f>
        <v>Si</v>
      </c>
      <c r="J53" s="99" t="str">
        <f>VLOOKUP(E53,VIP!$A$2:$O8359,8,FALSE)</f>
        <v>Si</v>
      </c>
      <c r="K53" s="99" t="str">
        <f>VLOOKUP(E53,VIP!$A$2:$O11933,6,0)</f>
        <v>NO</v>
      </c>
      <c r="L53" s="108" t="s">
        <v>2466</v>
      </c>
      <c r="M53" s="122" t="s">
        <v>2508</v>
      </c>
      <c r="N53" s="106" t="s">
        <v>2481</v>
      </c>
      <c r="O53" s="104" t="s">
        <v>2482</v>
      </c>
      <c r="P53" s="108"/>
      <c r="Q53" s="121">
        <v>44218.450092592589</v>
      </c>
    </row>
    <row r="54" spans="1:17" ht="18" x14ac:dyDescent="0.25">
      <c r="A54" s="85" t="str">
        <f>VLOOKUP(E54,'LISTADO ATM'!$A$2:$C$895,3,0)</f>
        <v>DISTRITO NACIONAL</v>
      </c>
      <c r="B54" s="113">
        <v>335769595</v>
      </c>
      <c r="C54" s="105">
        <v>44217.624814814815</v>
      </c>
      <c r="D54" s="104" t="s">
        <v>2189</v>
      </c>
      <c r="E54" s="100">
        <v>300</v>
      </c>
      <c r="F54" s="85" t="str">
        <f>VLOOKUP(E54,VIP!$A$2:$O11524,2,0)</f>
        <v>DRBR300</v>
      </c>
      <c r="G54" s="99" t="str">
        <f>VLOOKUP(E54,'LISTADO ATM'!$A$2:$B$894,2,0)</f>
        <v xml:space="preserve">ATM S/M Aprezio Los Guaricanos </v>
      </c>
      <c r="H54" s="99" t="str">
        <f>VLOOKUP(E54,VIP!$A$2:$O16445,7,FALSE)</f>
        <v>Si</v>
      </c>
      <c r="I54" s="99" t="str">
        <f>VLOOKUP(E54,VIP!$A$2:$O8410,8,FALSE)</f>
        <v>Si</v>
      </c>
      <c r="J54" s="99" t="str">
        <f>VLOOKUP(E54,VIP!$A$2:$O8360,8,FALSE)</f>
        <v>Si</v>
      </c>
      <c r="K54" s="99" t="str">
        <f>VLOOKUP(E54,VIP!$A$2:$O11934,6,0)</f>
        <v>NO</v>
      </c>
      <c r="L54" s="108" t="s">
        <v>2463</v>
      </c>
      <c r="M54" s="107" t="s">
        <v>2473</v>
      </c>
      <c r="N54" s="106" t="s">
        <v>2481</v>
      </c>
      <c r="O54" s="104" t="s">
        <v>2483</v>
      </c>
      <c r="P54" s="108"/>
      <c r="Q54" s="107" t="s">
        <v>2463</v>
      </c>
    </row>
    <row r="55" spans="1:17" ht="18" x14ac:dyDescent="0.25">
      <c r="A55" s="85" t="str">
        <f>VLOOKUP(E55,'LISTADO ATM'!$A$2:$C$895,3,0)</f>
        <v>NORTE</v>
      </c>
      <c r="B55" s="113">
        <v>335769597</v>
      </c>
      <c r="C55" s="105">
        <v>44217.626423611109</v>
      </c>
      <c r="D55" s="104" t="s">
        <v>2189</v>
      </c>
      <c r="E55" s="100">
        <v>93</v>
      </c>
      <c r="F55" s="85" t="str">
        <f>VLOOKUP(E55,VIP!$A$2:$O11526,2,0)</f>
        <v>DRBR093</v>
      </c>
      <c r="G55" s="99" t="str">
        <f>VLOOKUP(E55,'LISTADO ATM'!$A$2:$B$894,2,0)</f>
        <v xml:space="preserve">ATM Oficina Cotuí </v>
      </c>
      <c r="H55" s="99" t="str">
        <f>VLOOKUP(E55,VIP!$A$2:$O16447,7,FALSE)</f>
        <v>Si</v>
      </c>
      <c r="I55" s="99" t="str">
        <f>VLOOKUP(E55,VIP!$A$2:$O8412,8,FALSE)</f>
        <v>Si</v>
      </c>
      <c r="J55" s="99" t="str">
        <f>VLOOKUP(E55,VIP!$A$2:$O8362,8,FALSE)</f>
        <v>Si</v>
      </c>
      <c r="K55" s="99" t="str">
        <f>VLOOKUP(E55,VIP!$A$2:$O11936,6,0)</f>
        <v>SI</v>
      </c>
      <c r="L55" s="108" t="s">
        <v>2463</v>
      </c>
      <c r="M55" s="122" t="s">
        <v>2508</v>
      </c>
      <c r="N55" s="106" t="s">
        <v>2481</v>
      </c>
      <c r="O55" s="104" t="s">
        <v>2483</v>
      </c>
      <c r="P55" s="108"/>
      <c r="Q55" s="121">
        <v>44218.453969907408</v>
      </c>
    </row>
    <row r="56" spans="1:17" ht="18" x14ac:dyDescent="0.25">
      <c r="A56" s="85" t="str">
        <f>VLOOKUP(E56,'LISTADO ATM'!$A$2:$C$895,3,0)</f>
        <v>ESTE</v>
      </c>
      <c r="B56" s="113">
        <v>335769598</v>
      </c>
      <c r="C56" s="105">
        <v>44217.627835648149</v>
      </c>
      <c r="D56" s="104" t="s">
        <v>2189</v>
      </c>
      <c r="E56" s="100">
        <v>480</v>
      </c>
      <c r="F56" s="85" t="str">
        <f>VLOOKUP(E56,VIP!$A$2:$O11527,2,0)</f>
        <v>DRBR480</v>
      </c>
      <c r="G56" s="99" t="str">
        <f>VLOOKUP(E56,'LISTADO ATM'!$A$2:$B$894,2,0)</f>
        <v>ATM UNP Farmaconal Higuey</v>
      </c>
      <c r="H56" s="99" t="str">
        <f>VLOOKUP(E56,VIP!$A$2:$O16448,7,FALSE)</f>
        <v>N/A</v>
      </c>
      <c r="I56" s="99" t="str">
        <f>VLOOKUP(E56,VIP!$A$2:$O8413,8,FALSE)</f>
        <v>N/A</v>
      </c>
      <c r="J56" s="99" t="str">
        <f>VLOOKUP(E56,VIP!$A$2:$O8363,8,FALSE)</f>
        <v>N/A</v>
      </c>
      <c r="K56" s="99" t="str">
        <f>VLOOKUP(E56,VIP!$A$2:$O11937,6,0)</f>
        <v>N/A</v>
      </c>
      <c r="L56" s="108" t="s">
        <v>2228</v>
      </c>
      <c r="M56" s="163" t="s">
        <v>2508</v>
      </c>
      <c r="N56" s="106" t="s">
        <v>2481</v>
      </c>
      <c r="O56" s="104" t="s">
        <v>2483</v>
      </c>
      <c r="P56" s="108"/>
      <c r="Q56" s="162">
        <v>44218.804166666669</v>
      </c>
    </row>
    <row r="57" spans="1:17" ht="18" x14ac:dyDescent="0.25">
      <c r="A57" s="85" t="str">
        <f>VLOOKUP(E57,'LISTADO ATM'!$A$2:$C$895,3,0)</f>
        <v>DISTRITO NACIONAL</v>
      </c>
      <c r="B57" s="113">
        <v>335769599</v>
      </c>
      <c r="C57" s="105">
        <v>44217.628622685188</v>
      </c>
      <c r="D57" s="104" t="s">
        <v>2189</v>
      </c>
      <c r="E57" s="100">
        <v>232</v>
      </c>
      <c r="F57" s="85" t="str">
        <f>VLOOKUP(E57,VIP!$A$2:$O11528,2,0)</f>
        <v>DRBR232</v>
      </c>
      <c r="G57" s="99" t="str">
        <f>VLOOKUP(E57,'LISTADO ATM'!$A$2:$B$894,2,0)</f>
        <v xml:space="preserve">ATM S/M Nacional Charles de Gaulle </v>
      </c>
      <c r="H57" s="99" t="str">
        <f>VLOOKUP(E57,VIP!$A$2:$O16449,7,FALSE)</f>
        <v>Si</v>
      </c>
      <c r="I57" s="99" t="str">
        <f>VLOOKUP(E57,VIP!$A$2:$O8414,8,FALSE)</f>
        <v>Si</v>
      </c>
      <c r="J57" s="99" t="str">
        <f>VLOOKUP(E57,VIP!$A$2:$O8364,8,FALSE)</f>
        <v>Si</v>
      </c>
      <c r="K57" s="99" t="str">
        <f>VLOOKUP(E57,VIP!$A$2:$O11938,6,0)</f>
        <v>SI</v>
      </c>
      <c r="L57" s="108" t="s">
        <v>2228</v>
      </c>
      <c r="M57" s="107" t="s">
        <v>2473</v>
      </c>
      <c r="N57" s="106" t="s">
        <v>2481</v>
      </c>
      <c r="O57" s="104" t="s">
        <v>2483</v>
      </c>
      <c r="P57" s="108"/>
      <c r="Q57" s="107" t="s">
        <v>2228</v>
      </c>
    </row>
    <row r="58" spans="1:17" ht="18" x14ac:dyDescent="0.25">
      <c r="A58" s="85" t="str">
        <f>VLOOKUP(E58,'LISTADO ATM'!$A$2:$C$895,3,0)</f>
        <v>NORTE</v>
      </c>
      <c r="B58" s="113">
        <v>335769600</v>
      </c>
      <c r="C58" s="105">
        <v>44217.629571759258</v>
      </c>
      <c r="D58" s="104" t="s">
        <v>2190</v>
      </c>
      <c r="E58" s="100">
        <v>510</v>
      </c>
      <c r="F58" s="85" t="str">
        <f>VLOOKUP(E58,VIP!$A$2:$O11529,2,0)</f>
        <v>DRBR510</v>
      </c>
      <c r="G58" s="99" t="str">
        <f>VLOOKUP(E58,'LISTADO ATM'!$A$2:$B$894,2,0)</f>
        <v xml:space="preserve">ATM Ferretería Bellón (Santiago) </v>
      </c>
      <c r="H58" s="99" t="str">
        <f>VLOOKUP(E58,VIP!$A$2:$O16450,7,FALSE)</f>
        <v>Si</v>
      </c>
      <c r="I58" s="99" t="str">
        <f>VLOOKUP(E58,VIP!$A$2:$O8415,8,FALSE)</f>
        <v>Si</v>
      </c>
      <c r="J58" s="99" t="str">
        <f>VLOOKUP(E58,VIP!$A$2:$O8365,8,FALSE)</f>
        <v>Si</v>
      </c>
      <c r="K58" s="99" t="str">
        <f>VLOOKUP(E58,VIP!$A$2:$O11939,6,0)</f>
        <v>NO</v>
      </c>
      <c r="L58" s="108" t="s">
        <v>2254</v>
      </c>
      <c r="M58" s="122" t="s">
        <v>2508</v>
      </c>
      <c r="N58" s="106" t="s">
        <v>2481</v>
      </c>
      <c r="O58" s="104" t="s">
        <v>2490</v>
      </c>
      <c r="P58" s="108"/>
      <c r="Q58" s="121">
        <v>44218.440092592595</v>
      </c>
    </row>
    <row r="59" spans="1:17" ht="18" x14ac:dyDescent="0.25">
      <c r="A59" s="85" t="str">
        <f>VLOOKUP(E59,'LISTADO ATM'!$A$2:$C$895,3,0)</f>
        <v>DISTRITO NACIONAL</v>
      </c>
      <c r="B59" s="113">
        <v>335769601</v>
      </c>
      <c r="C59" s="105">
        <v>44217.630370370367</v>
      </c>
      <c r="D59" s="104" t="s">
        <v>2189</v>
      </c>
      <c r="E59" s="100">
        <v>566</v>
      </c>
      <c r="F59" s="85" t="str">
        <f>VLOOKUP(E59,VIP!$A$2:$O11530,2,0)</f>
        <v>DRBR508</v>
      </c>
      <c r="G59" s="99" t="str">
        <f>VLOOKUP(E59,'LISTADO ATM'!$A$2:$B$894,2,0)</f>
        <v xml:space="preserve">ATM Hiper Olé Aut. Duarte </v>
      </c>
      <c r="H59" s="99" t="str">
        <f>VLOOKUP(E59,VIP!$A$2:$O16451,7,FALSE)</f>
        <v>Si</v>
      </c>
      <c r="I59" s="99" t="str">
        <f>VLOOKUP(E59,VIP!$A$2:$O8416,8,FALSE)</f>
        <v>Si</v>
      </c>
      <c r="J59" s="99" t="str">
        <f>VLOOKUP(E59,VIP!$A$2:$O8366,8,FALSE)</f>
        <v>Si</v>
      </c>
      <c r="K59" s="99" t="str">
        <f>VLOOKUP(E59,VIP!$A$2:$O11940,6,0)</f>
        <v>NO</v>
      </c>
      <c r="L59" s="108" t="s">
        <v>2254</v>
      </c>
      <c r="M59" s="122" t="s">
        <v>2508</v>
      </c>
      <c r="N59" s="106" t="s">
        <v>2481</v>
      </c>
      <c r="O59" s="104" t="s">
        <v>2483</v>
      </c>
      <c r="P59" s="108"/>
      <c r="Q59" s="121">
        <v>44218.444305555553</v>
      </c>
    </row>
    <row r="60" spans="1:17" ht="18" x14ac:dyDescent="0.25">
      <c r="A60" s="85" t="str">
        <f>VLOOKUP(E60,'LISTADO ATM'!$A$2:$C$895,3,0)</f>
        <v>DISTRITO NACIONAL</v>
      </c>
      <c r="B60" s="113">
        <v>335769604</v>
      </c>
      <c r="C60" s="105">
        <v>44217.633159722223</v>
      </c>
      <c r="D60" s="104" t="s">
        <v>2189</v>
      </c>
      <c r="E60" s="100">
        <v>545</v>
      </c>
      <c r="F60" s="85" t="str">
        <f>VLOOKUP(E60,VIP!$A$2:$O11533,2,0)</f>
        <v>DRBR995</v>
      </c>
      <c r="G60" s="99" t="str">
        <f>VLOOKUP(E60,'LISTADO ATM'!$A$2:$B$894,2,0)</f>
        <v xml:space="preserve">ATM Oficina Isabel La Católica II  </v>
      </c>
      <c r="H60" s="99" t="str">
        <f>VLOOKUP(E60,VIP!$A$2:$O16454,7,FALSE)</f>
        <v>Si</v>
      </c>
      <c r="I60" s="99" t="str">
        <f>VLOOKUP(E60,VIP!$A$2:$O8419,8,FALSE)</f>
        <v>Si</v>
      </c>
      <c r="J60" s="99" t="str">
        <f>VLOOKUP(E60,VIP!$A$2:$O8369,8,FALSE)</f>
        <v>Si</v>
      </c>
      <c r="K60" s="99" t="str">
        <f>VLOOKUP(E60,VIP!$A$2:$O11943,6,0)</f>
        <v>NO</v>
      </c>
      <c r="L60" s="108" t="s">
        <v>2435</v>
      </c>
      <c r="M60" s="107" t="s">
        <v>2473</v>
      </c>
      <c r="N60" s="106" t="s">
        <v>2481</v>
      </c>
      <c r="O60" s="104" t="s">
        <v>2483</v>
      </c>
      <c r="P60" s="108"/>
      <c r="Q60" s="107" t="s">
        <v>2435</v>
      </c>
    </row>
    <row r="61" spans="1:17" ht="18" x14ac:dyDescent="0.25">
      <c r="A61" s="85" t="str">
        <f>VLOOKUP(E61,'LISTADO ATM'!$A$2:$C$895,3,0)</f>
        <v>DISTRITO NACIONAL</v>
      </c>
      <c r="B61" s="113">
        <v>335769605</v>
      </c>
      <c r="C61" s="105">
        <v>44217.634120370371</v>
      </c>
      <c r="D61" s="104" t="s">
        <v>2189</v>
      </c>
      <c r="E61" s="100">
        <v>572</v>
      </c>
      <c r="F61" s="85" t="str">
        <f>VLOOKUP(E61,VIP!$A$2:$O11534,2,0)</f>
        <v>DRBR174</v>
      </c>
      <c r="G61" s="99" t="str">
        <f>VLOOKUP(E61,'LISTADO ATM'!$A$2:$B$894,2,0)</f>
        <v xml:space="preserve">ATM Olé Ovando </v>
      </c>
      <c r="H61" s="99" t="str">
        <f>VLOOKUP(E61,VIP!$A$2:$O16455,7,FALSE)</f>
        <v>Si</v>
      </c>
      <c r="I61" s="99" t="str">
        <f>VLOOKUP(E61,VIP!$A$2:$O8420,8,FALSE)</f>
        <v>Si</v>
      </c>
      <c r="J61" s="99" t="str">
        <f>VLOOKUP(E61,VIP!$A$2:$O8370,8,FALSE)</f>
        <v>Si</v>
      </c>
      <c r="K61" s="99" t="str">
        <f>VLOOKUP(E61,VIP!$A$2:$O11944,6,0)</f>
        <v>NO</v>
      </c>
      <c r="L61" s="108" t="s">
        <v>2435</v>
      </c>
      <c r="M61" s="122" t="s">
        <v>2508</v>
      </c>
      <c r="N61" s="106" t="s">
        <v>2481</v>
      </c>
      <c r="O61" s="104" t="s">
        <v>2483</v>
      </c>
      <c r="P61" s="108"/>
      <c r="Q61" s="121">
        <v>44216.614953703705</v>
      </c>
    </row>
    <row r="62" spans="1:17" ht="18" x14ac:dyDescent="0.25">
      <c r="A62" s="85" t="str">
        <f>VLOOKUP(E62,'LISTADO ATM'!$A$2:$C$895,3,0)</f>
        <v>DISTRITO NACIONAL</v>
      </c>
      <c r="B62" s="113">
        <v>335769606</v>
      </c>
      <c r="C62" s="105">
        <v>44217.63484953704</v>
      </c>
      <c r="D62" s="104" t="s">
        <v>2189</v>
      </c>
      <c r="E62" s="100">
        <v>816</v>
      </c>
      <c r="F62" s="85" t="str">
        <f>VLOOKUP(E62,VIP!$A$2:$O11535,2,0)</f>
        <v>DRBR816</v>
      </c>
      <c r="G62" s="99" t="str">
        <f>VLOOKUP(E62,'LISTADO ATM'!$A$2:$B$894,2,0)</f>
        <v xml:space="preserve">ATM Oficina Pedro Brand </v>
      </c>
      <c r="H62" s="99" t="str">
        <f>VLOOKUP(E62,VIP!$A$2:$O16456,7,FALSE)</f>
        <v>Si</v>
      </c>
      <c r="I62" s="99" t="str">
        <f>VLOOKUP(E62,VIP!$A$2:$O8421,8,FALSE)</f>
        <v>Si</v>
      </c>
      <c r="J62" s="99" t="str">
        <f>VLOOKUP(E62,VIP!$A$2:$O8371,8,FALSE)</f>
        <v>Si</v>
      </c>
      <c r="K62" s="99" t="str">
        <f>VLOOKUP(E62,VIP!$A$2:$O11945,6,0)</f>
        <v>NO</v>
      </c>
      <c r="L62" s="108" t="s">
        <v>2435</v>
      </c>
      <c r="M62" s="163" t="s">
        <v>2508</v>
      </c>
      <c r="N62" s="106" t="s">
        <v>2481</v>
      </c>
      <c r="O62" s="104" t="s">
        <v>2483</v>
      </c>
      <c r="P62" s="108"/>
      <c r="Q62" s="162">
        <v>44218.82916666667</v>
      </c>
    </row>
    <row r="63" spans="1:17" ht="18" x14ac:dyDescent="0.25">
      <c r="A63" s="85" t="str">
        <f>VLOOKUP(E63,'LISTADO ATM'!$A$2:$C$895,3,0)</f>
        <v>DISTRITO NACIONAL</v>
      </c>
      <c r="B63" s="113">
        <v>335769607</v>
      </c>
      <c r="C63" s="105">
        <v>44217.635520833333</v>
      </c>
      <c r="D63" s="104" t="s">
        <v>2189</v>
      </c>
      <c r="E63" s="100">
        <v>738</v>
      </c>
      <c r="F63" s="85" t="str">
        <f>VLOOKUP(E63,VIP!$A$2:$O11536,2,0)</f>
        <v>DRBR24S</v>
      </c>
      <c r="G63" s="99" t="str">
        <f>VLOOKUP(E63,'LISTADO ATM'!$A$2:$B$894,2,0)</f>
        <v xml:space="preserve">ATM Zona Franca Los Alcarrizos </v>
      </c>
      <c r="H63" s="99" t="str">
        <f>VLOOKUP(E63,VIP!$A$2:$O16457,7,FALSE)</f>
        <v>Si</v>
      </c>
      <c r="I63" s="99" t="str">
        <f>VLOOKUP(E63,VIP!$A$2:$O8422,8,FALSE)</f>
        <v>Si</v>
      </c>
      <c r="J63" s="99" t="str">
        <f>VLOOKUP(E63,VIP!$A$2:$O8372,8,FALSE)</f>
        <v>Si</v>
      </c>
      <c r="K63" s="99" t="str">
        <f>VLOOKUP(E63,VIP!$A$2:$O11946,6,0)</f>
        <v>NO</v>
      </c>
      <c r="L63" s="108" t="s">
        <v>2435</v>
      </c>
      <c r="M63" s="163" t="s">
        <v>2508</v>
      </c>
      <c r="N63" s="106" t="s">
        <v>2481</v>
      </c>
      <c r="O63" s="104" t="s">
        <v>2483</v>
      </c>
      <c r="P63" s="108"/>
      <c r="Q63" s="162">
        <v>44218.828472222223</v>
      </c>
    </row>
    <row r="64" spans="1:17" ht="18" x14ac:dyDescent="0.25">
      <c r="A64" s="85" t="str">
        <f>VLOOKUP(E64,'LISTADO ATM'!$A$2:$C$895,3,0)</f>
        <v>DISTRITO NACIONAL</v>
      </c>
      <c r="B64" s="113">
        <v>335769611</v>
      </c>
      <c r="C64" s="105">
        <v>44217.640960648147</v>
      </c>
      <c r="D64" s="104" t="s">
        <v>2498</v>
      </c>
      <c r="E64" s="100">
        <v>710</v>
      </c>
      <c r="F64" s="85" t="str">
        <f>VLOOKUP(E64,VIP!$A$2:$O11540,2,0)</f>
        <v>DRBR506</v>
      </c>
      <c r="G64" s="99" t="str">
        <f>VLOOKUP(E64,'LISTADO ATM'!$A$2:$B$894,2,0)</f>
        <v xml:space="preserve">ATM S/M Soberano </v>
      </c>
      <c r="H64" s="99" t="str">
        <f>VLOOKUP(E64,VIP!$A$2:$O16461,7,FALSE)</f>
        <v>Si</v>
      </c>
      <c r="I64" s="99" t="str">
        <f>VLOOKUP(E64,VIP!$A$2:$O8426,8,FALSE)</f>
        <v>Si</v>
      </c>
      <c r="J64" s="99" t="str">
        <f>VLOOKUP(E64,VIP!$A$2:$O8376,8,FALSE)</f>
        <v>Si</v>
      </c>
      <c r="K64" s="99" t="str">
        <f>VLOOKUP(E64,VIP!$A$2:$O11950,6,0)</f>
        <v>NO</v>
      </c>
      <c r="L64" s="108" t="s">
        <v>2430</v>
      </c>
      <c r="M64" s="122" t="s">
        <v>2508</v>
      </c>
      <c r="N64" s="106" t="s">
        <v>2481</v>
      </c>
      <c r="O64" s="104" t="s">
        <v>2497</v>
      </c>
      <c r="P64" s="108"/>
      <c r="Q64" s="121">
        <v>44218.616759259261</v>
      </c>
    </row>
    <row r="65" spans="1:17" ht="18" x14ac:dyDescent="0.25">
      <c r="A65" s="85" t="str">
        <f>VLOOKUP(E65,'LISTADO ATM'!$A$2:$C$895,3,0)</f>
        <v>ESTE</v>
      </c>
      <c r="B65" s="113">
        <v>335769613</v>
      </c>
      <c r="C65" s="105">
        <v>44217.685266203705</v>
      </c>
      <c r="D65" s="104" t="s">
        <v>2477</v>
      </c>
      <c r="E65" s="100">
        <v>429</v>
      </c>
      <c r="F65" s="85" t="str">
        <f>VLOOKUP(E65,VIP!$A$2:$O11571,2,0)</f>
        <v>DRBR429</v>
      </c>
      <c r="G65" s="99" t="str">
        <f>VLOOKUP(E65,'LISTADO ATM'!$A$2:$B$894,2,0)</f>
        <v xml:space="preserve">ATM Oficina Jumbo La Romana </v>
      </c>
      <c r="H65" s="99" t="str">
        <f>VLOOKUP(E65,VIP!$A$2:$O16492,7,FALSE)</f>
        <v>Si</v>
      </c>
      <c r="I65" s="99" t="str">
        <f>VLOOKUP(E65,VIP!$A$2:$O8457,8,FALSE)</f>
        <v>Si</v>
      </c>
      <c r="J65" s="99" t="str">
        <f>VLOOKUP(E65,VIP!$A$2:$O8407,8,FALSE)</f>
        <v>Si</v>
      </c>
      <c r="K65" s="99" t="str">
        <f>VLOOKUP(E65,VIP!$A$2:$O11981,6,0)</f>
        <v>NO</v>
      </c>
      <c r="L65" s="108" t="s">
        <v>2430</v>
      </c>
      <c r="M65" s="107" t="s">
        <v>2473</v>
      </c>
      <c r="N65" s="106" t="s">
        <v>2481</v>
      </c>
      <c r="O65" s="104" t="s">
        <v>2482</v>
      </c>
      <c r="P65" s="108"/>
      <c r="Q65" s="107" t="s">
        <v>2430</v>
      </c>
    </row>
    <row r="66" spans="1:17" ht="18" x14ac:dyDescent="0.25">
      <c r="A66" s="85" t="str">
        <f>VLOOKUP(E66,'LISTADO ATM'!$A$2:$C$895,3,0)</f>
        <v>SUR</v>
      </c>
      <c r="B66" s="113">
        <v>335769614</v>
      </c>
      <c r="C66" s="105">
        <v>44217.687604166669</v>
      </c>
      <c r="D66" s="104" t="s">
        <v>2494</v>
      </c>
      <c r="E66" s="100">
        <v>751</v>
      </c>
      <c r="F66" s="85" t="str">
        <f>VLOOKUP(E66,VIP!$A$2:$O11570,2,0)</f>
        <v>DRBR751</v>
      </c>
      <c r="G66" s="99" t="str">
        <f>VLOOKUP(E66,'LISTADO ATM'!$A$2:$B$894,2,0)</f>
        <v>ATM Eco Petroleo Camilo</v>
      </c>
      <c r="H66" s="99" t="str">
        <f>VLOOKUP(E66,VIP!$A$2:$O16491,7,FALSE)</f>
        <v>N/A</v>
      </c>
      <c r="I66" s="99" t="str">
        <f>VLOOKUP(E66,VIP!$A$2:$O8456,8,FALSE)</f>
        <v>N/A</v>
      </c>
      <c r="J66" s="99" t="str">
        <f>VLOOKUP(E66,VIP!$A$2:$O8406,8,FALSE)</f>
        <v>N/A</v>
      </c>
      <c r="K66" s="99" t="str">
        <f>VLOOKUP(E66,VIP!$A$2:$O11980,6,0)</f>
        <v>N/A</v>
      </c>
      <c r="L66" s="108" t="s">
        <v>2466</v>
      </c>
      <c r="M66" s="122" t="s">
        <v>2508</v>
      </c>
      <c r="N66" s="106" t="s">
        <v>2481</v>
      </c>
      <c r="O66" s="104" t="s">
        <v>2495</v>
      </c>
      <c r="P66" s="108"/>
      <c r="Q66" s="121">
        <v>44218.616759259261</v>
      </c>
    </row>
    <row r="67" spans="1:17" ht="18" x14ac:dyDescent="0.25">
      <c r="A67" s="85" t="str">
        <f>VLOOKUP(E67,'LISTADO ATM'!$A$2:$C$895,3,0)</f>
        <v>ESTE</v>
      </c>
      <c r="B67" s="113">
        <v>335769615</v>
      </c>
      <c r="C67" s="105">
        <v>44217.690254629626</v>
      </c>
      <c r="D67" s="104" t="s">
        <v>2477</v>
      </c>
      <c r="E67" s="100">
        <v>609</v>
      </c>
      <c r="F67" s="85" t="str">
        <f>VLOOKUP(E67,VIP!$A$2:$O11569,2,0)</f>
        <v>DRBR120</v>
      </c>
      <c r="G67" s="99" t="str">
        <f>VLOOKUP(E67,'LISTADO ATM'!$A$2:$B$894,2,0)</f>
        <v xml:space="preserve">ATM S/M Jumbo (San Pedro) </v>
      </c>
      <c r="H67" s="99" t="str">
        <f>VLOOKUP(E67,VIP!$A$2:$O16490,7,FALSE)</f>
        <v>Si</v>
      </c>
      <c r="I67" s="99" t="str">
        <f>VLOOKUP(E67,VIP!$A$2:$O8455,8,FALSE)</f>
        <v>Si</v>
      </c>
      <c r="J67" s="99" t="str">
        <f>VLOOKUP(E67,VIP!$A$2:$O8405,8,FALSE)</f>
        <v>Si</v>
      </c>
      <c r="K67" s="99" t="str">
        <f>VLOOKUP(E67,VIP!$A$2:$O11979,6,0)</f>
        <v>NO</v>
      </c>
      <c r="L67" s="108" t="s">
        <v>2430</v>
      </c>
      <c r="M67" s="122" t="s">
        <v>2508</v>
      </c>
      <c r="N67" s="106" t="s">
        <v>2481</v>
      </c>
      <c r="O67" s="104" t="s">
        <v>2482</v>
      </c>
      <c r="P67" s="108"/>
      <c r="Q67" s="121">
        <v>44218.446342592593</v>
      </c>
    </row>
    <row r="68" spans="1:17" ht="18" x14ac:dyDescent="0.25">
      <c r="A68" s="85" t="str">
        <f>VLOOKUP(E68,'LISTADO ATM'!$A$2:$C$895,3,0)</f>
        <v>ESTE</v>
      </c>
      <c r="B68" s="113">
        <v>335769616</v>
      </c>
      <c r="C68" s="105">
        <v>44217.693391203706</v>
      </c>
      <c r="D68" s="104" t="s">
        <v>2477</v>
      </c>
      <c r="E68" s="100">
        <v>114</v>
      </c>
      <c r="F68" s="85" t="str">
        <f>VLOOKUP(E68,VIP!$A$2:$O11568,2,0)</f>
        <v>DRBR114</v>
      </c>
      <c r="G68" s="99" t="str">
        <f>VLOOKUP(E68,'LISTADO ATM'!$A$2:$B$894,2,0)</f>
        <v xml:space="preserve">ATM Oficina Hato Mayor </v>
      </c>
      <c r="H68" s="99" t="str">
        <f>VLOOKUP(E68,VIP!$A$2:$O16489,7,FALSE)</f>
        <v>Si</v>
      </c>
      <c r="I68" s="99" t="str">
        <f>VLOOKUP(E68,VIP!$A$2:$O8454,8,FALSE)</f>
        <v>Si</v>
      </c>
      <c r="J68" s="99" t="str">
        <f>VLOOKUP(E68,VIP!$A$2:$O8404,8,FALSE)</f>
        <v>Si</v>
      </c>
      <c r="K68" s="99" t="str">
        <f>VLOOKUP(E68,VIP!$A$2:$O11978,6,0)</f>
        <v>NO</v>
      </c>
      <c r="L68" s="108" t="s">
        <v>2430</v>
      </c>
      <c r="M68" s="163" t="s">
        <v>2508</v>
      </c>
      <c r="N68" s="106" t="s">
        <v>2481</v>
      </c>
      <c r="O68" s="104" t="s">
        <v>2482</v>
      </c>
      <c r="P68" s="108"/>
      <c r="Q68" s="162">
        <v>44218.795138888891</v>
      </c>
    </row>
    <row r="69" spans="1:17" ht="18" x14ac:dyDescent="0.25">
      <c r="A69" s="85" t="str">
        <f>VLOOKUP(E69,'LISTADO ATM'!$A$2:$C$895,3,0)</f>
        <v>SUR</v>
      </c>
      <c r="B69" s="113">
        <v>335769623</v>
      </c>
      <c r="C69" s="105">
        <v>44217.701273148145</v>
      </c>
      <c r="D69" s="104" t="s">
        <v>2477</v>
      </c>
      <c r="E69" s="100">
        <v>780</v>
      </c>
      <c r="F69" s="85" t="str">
        <f>VLOOKUP(E69,VIP!$A$2:$O11567,2,0)</f>
        <v>DRBR041</v>
      </c>
      <c r="G69" s="99" t="str">
        <f>VLOOKUP(E69,'LISTADO ATM'!$A$2:$B$894,2,0)</f>
        <v xml:space="preserve">ATM Oficina Barahona I </v>
      </c>
      <c r="H69" s="99" t="str">
        <f>VLOOKUP(E69,VIP!$A$2:$O16488,7,FALSE)</f>
        <v>Si</v>
      </c>
      <c r="I69" s="99" t="str">
        <f>VLOOKUP(E69,VIP!$A$2:$O8453,8,FALSE)</f>
        <v>Si</v>
      </c>
      <c r="J69" s="99" t="str">
        <f>VLOOKUP(E69,VIP!$A$2:$O8403,8,FALSE)</f>
        <v>Si</v>
      </c>
      <c r="K69" s="99" t="str">
        <f>VLOOKUP(E69,VIP!$A$2:$O11977,6,0)</f>
        <v>SI</v>
      </c>
      <c r="L69" s="108" t="s">
        <v>2430</v>
      </c>
      <c r="M69" s="122" t="s">
        <v>2508</v>
      </c>
      <c r="N69" s="106" t="s">
        <v>2481</v>
      </c>
      <c r="O69" s="104" t="s">
        <v>2482</v>
      </c>
      <c r="P69" s="108"/>
      <c r="Q69" s="121">
        <v>44218.446342592593</v>
      </c>
    </row>
    <row r="70" spans="1:17" ht="18" x14ac:dyDescent="0.25">
      <c r="A70" s="85" t="str">
        <f>VLOOKUP(E70,'LISTADO ATM'!$A$2:$C$895,3,0)</f>
        <v>ESTE</v>
      </c>
      <c r="B70" s="113">
        <v>335769625</v>
      </c>
      <c r="C70" s="105">
        <v>44217.704895833333</v>
      </c>
      <c r="D70" s="104" t="s">
        <v>2477</v>
      </c>
      <c r="E70" s="100">
        <v>742</v>
      </c>
      <c r="F70" s="85" t="str">
        <f>VLOOKUP(E70,VIP!$A$2:$O11566,2,0)</f>
        <v>DRBR990</v>
      </c>
      <c r="G70" s="99" t="str">
        <f>VLOOKUP(E70,'LISTADO ATM'!$A$2:$B$894,2,0)</f>
        <v xml:space="preserve">ATM Oficina Plaza del Rey (La Romana) </v>
      </c>
      <c r="H70" s="99" t="str">
        <f>VLOOKUP(E70,VIP!$A$2:$O16487,7,FALSE)</f>
        <v>Si</v>
      </c>
      <c r="I70" s="99" t="str">
        <f>VLOOKUP(E70,VIP!$A$2:$O8452,8,FALSE)</f>
        <v>Si</v>
      </c>
      <c r="J70" s="99" t="str">
        <f>VLOOKUP(E70,VIP!$A$2:$O8402,8,FALSE)</f>
        <v>Si</v>
      </c>
      <c r="K70" s="99" t="str">
        <f>VLOOKUP(E70,VIP!$A$2:$O11976,6,0)</f>
        <v>NO</v>
      </c>
      <c r="L70" s="108" t="s">
        <v>2430</v>
      </c>
      <c r="M70" s="107" t="s">
        <v>2473</v>
      </c>
      <c r="N70" s="106" t="s">
        <v>2481</v>
      </c>
      <c r="O70" s="104" t="s">
        <v>2482</v>
      </c>
      <c r="P70" s="108"/>
      <c r="Q70" s="107" t="s">
        <v>2430</v>
      </c>
    </row>
    <row r="71" spans="1:17" ht="18" x14ac:dyDescent="0.25">
      <c r="A71" s="85" t="str">
        <f>VLOOKUP(E71,'LISTADO ATM'!$A$2:$C$895,3,0)</f>
        <v>ESTE</v>
      </c>
      <c r="B71" s="113">
        <v>335769626</v>
      </c>
      <c r="C71" s="105">
        <v>44217.713229166664</v>
      </c>
      <c r="D71" s="104" t="s">
        <v>2477</v>
      </c>
      <c r="E71" s="100">
        <v>673</v>
      </c>
      <c r="F71" s="85" t="str">
        <f>VLOOKUP(E71,VIP!$A$2:$O11565,2,0)</f>
        <v>DRBR673</v>
      </c>
      <c r="G71" s="99" t="str">
        <f>VLOOKUP(E71,'LISTADO ATM'!$A$2:$B$894,2,0)</f>
        <v>ATM Clínica Dr. Cruz Jiminián</v>
      </c>
      <c r="H71" s="99" t="str">
        <f>VLOOKUP(E71,VIP!$A$2:$O16486,7,FALSE)</f>
        <v>Si</v>
      </c>
      <c r="I71" s="99" t="str">
        <f>VLOOKUP(E71,VIP!$A$2:$O8451,8,FALSE)</f>
        <v>Si</v>
      </c>
      <c r="J71" s="99" t="str">
        <f>VLOOKUP(E71,VIP!$A$2:$O8401,8,FALSE)</f>
        <v>Si</v>
      </c>
      <c r="K71" s="99" t="str">
        <f>VLOOKUP(E71,VIP!$A$2:$O11975,6,0)</f>
        <v>NO</v>
      </c>
      <c r="L71" s="108" t="s">
        <v>2466</v>
      </c>
      <c r="M71" s="107" t="s">
        <v>2473</v>
      </c>
      <c r="N71" s="106" t="s">
        <v>2481</v>
      </c>
      <c r="O71" s="104" t="s">
        <v>2482</v>
      </c>
      <c r="P71" s="108"/>
      <c r="Q71" s="107" t="s">
        <v>2466</v>
      </c>
    </row>
    <row r="72" spans="1:17" ht="18" x14ac:dyDescent="0.25">
      <c r="A72" s="85" t="str">
        <f>VLOOKUP(E72,'LISTADO ATM'!$A$2:$C$895,3,0)</f>
        <v>DISTRITO NACIONAL</v>
      </c>
      <c r="B72" s="113">
        <v>335769627</v>
      </c>
      <c r="C72" s="105">
        <v>44217.721875000003</v>
      </c>
      <c r="D72" s="104" t="s">
        <v>2477</v>
      </c>
      <c r="E72" s="100">
        <v>194</v>
      </c>
      <c r="F72" s="85" t="str">
        <f>VLOOKUP(E72,VIP!$A$2:$O11564,2,0)</f>
        <v>DRBR194</v>
      </c>
      <c r="G72" s="99" t="str">
        <f>VLOOKUP(E72,'LISTADO ATM'!$A$2:$B$894,2,0)</f>
        <v xml:space="preserve">ATM UNP Pantoja </v>
      </c>
      <c r="H72" s="99" t="str">
        <f>VLOOKUP(E72,VIP!$A$2:$O16485,7,FALSE)</f>
        <v>Si</v>
      </c>
      <c r="I72" s="99" t="str">
        <f>VLOOKUP(E72,VIP!$A$2:$O8450,8,FALSE)</f>
        <v>No</v>
      </c>
      <c r="J72" s="99" t="str">
        <f>VLOOKUP(E72,VIP!$A$2:$O8400,8,FALSE)</f>
        <v>No</v>
      </c>
      <c r="K72" s="99" t="str">
        <f>VLOOKUP(E72,VIP!$A$2:$O11974,6,0)</f>
        <v>NO</v>
      </c>
      <c r="L72" s="108" t="s">
        <v>2466</v>
      </c>
      <c r="M72" s="122" t="s">
        <v>2508</v>
      </c>
      <c r="N72" s="106" t="s">
        <v>2481</v>
      </c>
      <c r="O72" s="104" t="s">
        <v>2482</v>
      </c>
      <c r="P72" s="108"/>
      <c r="Q72" s="121">
        <v>44218.616759259261</v>
      </c>
    </row>
    <row r="73" spans="1:17" ht="18" x14ac:dyDescent="0.25">
      <c r="A73" s="85" t="str">
        <f>VLOOKUP(E73,'LISTADO ATM'!$A$2:$C$895,3,0)</f>
        <v>DISTRITO NACIONAL</v>
      </c>
      <c r="B73" s="113">
        <v>335769628</v>
      </c>
      <c r="C73" s="105">
        <v>44217.723101851851</v>
      </c>
      <c r="D73" s="104" t="s">
        <v>2477</v>
      </c>
      <c r="E73" s="100">
        <v>355</v>
      </c>
      <c r="F73" s="85" t="str">
        <f>VLOOKUP(E73,VIP!$A$2:$O11563,2,0)</f>
        <v>DRBR355</v>
      </c>
      <c r="G73" s="99" t="str">
        <f>VLOOKUP(E73,'LISTADO ATM'!$A$2:$B$894,2,0)</f>
        <v xml:space="preserve">ATM UNP Metro II </v>
      </c>
      <c r="H73" s="99" t="str">
        <f>VLOOKUP(E73,VIP!$A$2:$O16484,7,FALSE)</f>
        <v>Si</v>
      </c>
      <c r="I73" s="99" t="str">
        <f>VLOOKUP(E73,VIP!$A$2:$O8449,8,FALSE)</f>
        <v>Si</v>
      </c>
      <c r="J73" s="99" t="str">
        <f>VLOOKUP(E73,VIP!$A$2:$O8399,8,FALSE)</f>
        <v>Si</v>
      </c>
      <c r="K73" s="99" t="str">
        <f>VLOOKUP(E73,VIP!$A$2:$O11973,6,0)</f>
        <v>SI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8"/>
      <c r="Q73" s="107" t="s">
        <v>2466</v>
      </c>
    </row>
    <row r="74" spans="1:17" ht="18" x14ac:dyDescent="0.25">
      <c r="A74" s="85" t="str">
        <f>VLOOKUP(E74,'LISTADO ATM'!$A$2:$C$895,3,0)</f>
        <v>DISTRITO NACIONAL</v>
      </c>
      <c r="B74" s="113">
        <v>335769629</v>
      </c>
      <c r="C74" s="105">
        <v>44217.723703703705</v>
      </c>
      <c r="D74" s="104" t="s">
        <v>2494</v>
      </c>
      <c r="E74" s="100">
        <v>527</v>
      </c>
      <c r="F74" s="85" t="str">
        <f>VLOOKUP(E74,VIP!$A$2:$O11562,2,0)</f>
        <v>DRBR527</v>
      </c>
      <c r="G74" s="99" t="str">
        <f>VLOOKUP(E74,'LISTADO ATM'!$A$2:$B$894,2,0)</f>
        <v>ATM Oficina Zona Oriental II</v>
      </c>
      <c r="H74" s="99" t="str">
        <f>VLOOKUP(E74,VIP!$A$2:$O16483,7,FALSE)</f>
        <v>Si</v>
      </c>
      <c r="I74" s="99" t="str">
        <f>VLOOKUP(E74,VIP!$A$2:$O8448,8,FALSE)</f>
        <v>Si</v>
      </c>
      <c r="J74" s="99" t="str">
        <f>VLOOKUP(E74,VIP!$A$2:$O8398,8,FALSE)</f>
        <v>Si</v>
      </c>
      <c r="K74" s="99" t="str">
        <f>VLOOKUP(E74,VIP!$A$2:$O11972,6,0)</f>
        <v>SI</v>
      </c>
      <c r="L74" s="108" t="s">
        <v>2430</v>
      </c>
      <c r="M74" s="122" t="s">
        <v>2508</v>
      </c>
      <c r="N74" s="106" t="s">
        <v>2481</v>
      </c>
      <c r="O74" s="104" t="s">
        <v>2495</v>
      </c>
      <c r="P74" s="108"/>
      <c r="Q74" s="121">
        <v>44218.616759259261</v>
      </c>
    </row>
    <row r="75" spans="1:17" ht="18" x14ac:dyDescent="0.25">
      <c r="A75" s="85" t="str">
        <f>VLOOKUP(E75,'LISTADO ATM'!$A$2:$C$895,3,0)</f>
        <v>DISTRITO NACIONAL</v>
      </c>
      <c r="B75" s="113">
        <v>335769630</v>
      </c>
      <c r="C75" s="105">
        <v>44217.727303240739</v>
      </c>
      <c r="D75" s="104" t="s">
        <v>2477</v>
      </c>
      <c r="E75" s="100">
        <v>976</v>
      </c>
      <c r="F75" s="85" t="str">
        <f>VLOOKUP(E75,VIP!$A$2:$O11561,2,0)</f>
        <v>DRBR24W</v>
      </c>
      <c r="G75" s="99" t="str">
        <f>VLOOKUP(E75,'LISTADO ATM'!$A$2:$B$894,2,0)</f>
        <v xml:space="preserve">ATM Oficina Diamond Plaza I </v>
      </c>
      <c r="H75" s="99" t="str">
        <f>VLOOKUP(E75,VIP!$A$2:$O16482,7,FALSE)</f>
        <v>Si</v>
      </c>
      <c r="I75" s="99" t="str">
        <f>VLOOKUP(E75,VIP!$A$2:$O8447,8,FALSE)</f>
        <v>Si</v>
      </c>
      <c r="J75" s="99" t="str">
        <f>VLOOKUP(E75,VIP!$A$2:$O8397,8,FALSE)</f>
        <v>Si</v>
      </c>
      <c r="K75" s="99" t="str">
        <f>VLOOKUP(E75,VIP!$A$2:$O11971,6,0)</f>
        <v>NO</v>
      </c>
      <c r="L75" s="108" t="s">
        <v>2466</v>
      </c>
      <c r="M75" s="122" t="s">
        <v>2508</v>
      </c>
      <c r="N75" s="106" t="s">
        <v>2481</v>
      </c>
      <c r="O75" s="104" t="s">
        <v>2482</v>
      </c>
      <c r="P75" s="108"/>
      <c r="Q75" s="121">
        <v>44218.616759259261</v>
      </c>
    </row>
    <row r="76" spans="1:17" ht="18" x14ac:dyDescent="0.25">
      <c r="A76" s="85" t="str">
        <f>VLOOKUP(E76,'LISTADO ATM'!$A$2:$C$895,3,0)</f>
        <v>ESTE</v>
      </c>
      <c r="B76" s="113">
        <v>335769631</v>
      </c>
      <c r="C76" s="105">
        <v>44217.728750000002</v>
      </c>
      <c r="D76" s="104" t="s">
        <v>2477</v>
      </c>
      <c r="E76" s="100">
        <v>158</v>
      </c>
      <c r="F76" s="85" t="str">
        <f>VLOOKUP(E76,VIP!$A$2:$O11560,2,0)</f>
        <v>DRBR158</v>
      </c>
      <c r="G76" s="99" t="str">
        <f>VLOOKUP(E76,'LISTADO ATM'!$A$2:$B$894,2,0)</f>
        <v xml:space="preserve">ATM Oficina Romana Norte </v>
      </c>
      <c r="H76" s="99" t="str">
        <f>VLOOKUP(E76,VIP!$A$2:$O16481,7,FALSE)</f>
        <v>Si</v>
      </c>
      <c r="I76" s="99" t="str">
        <f>VLOOKUP(E76,VIP!$A$2:$O8446,8,FALSE)</f>
        <v>Si</v>
      </c>
      <c r="J76" s="99" t="str">
        <f>VLOOKUP(E76,VIP!$A$2:$O8396,8,FALSE)</f>
        <v>Si</v>
      </c>
      <c r="K76" s="99" t="str">
        <f>VLOOKUP(E76,VIP!$A$2:$O11970,6,0)</f>
        <v>SI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8"/>
      <c r="Q76" s="107" t="s">
        <v>2430</v>
      </c>
    </row>
    <row r="77" spans="1:17" ht="18" x14ac:dyDescent="0.25">
      <c r="A77" s="85" t="str">
        <f>VLOOKUP(E77,'LISTADO ATM'!$A$2:$C$895,3,0)</f>
        <v>ESTE</v>
      </c>
      <c r="B77" s="113">
        <v>335769632</v>
      </c>
      <c r="C77" s="105">
        <v>44217.731076388889</v>
      </c>
      <c r="D77" s="104" t="s">
        <v>2477</v>
      </c>
      <c r="E77" s="100">
        <v>660</v>
      </c>
      <c r="F77" s="85" t="str">
        <f>VLOOKUP(E77,VIP!$A$2:$O11559,2,0)</f>
        <v>DRBR660</v>
      </c>
      <c r="G77" s="99" t="str">
        <f>VLOOKUP(E77,'LISTADO ATM'!$A$2:$B$894,2,0)</f>
        <v>ATM Oficina Romana Norte II</v>
      </c>
      <c r="H77" s="99" t="str">
        <f>VLOOKUP(E77,VIP!$A$2:$O16480,7,FALSE)</f>
        <v>N/A</v>
      </c>
      <c r="I77" s="99" t="str">
        <f>VLOOKUP(E77,VIP!$A$2:$O8445,8,FALSE)</f>
        <v>N/A</v>
      </c>
      <c r="J77" s="99" t="str">
        <f>VLOOKUP(E77,VIP!$A$2:$O8395,8,FALSE)</f>
        <v>N/A</v>
      </c>
      <c r="K77" s="99" t="str">
        <f>VLOOKUP(E77,VIP!$A$2:$O11969,6,0)</f>
        <v>N/A</v>
      </c>
      <c r="L77" s="108" t="s">
        <v>2430</v>
      </c>
      <c r="M77" s="107" t="s">
        <v>2473</v>
      </c>
      <c r="N77" s="106" t="s">
        <v>2481</v>
      </c>
      <c r="O77" s="104" t="s">
        <v>2482</v>
      </c>
      <c r="P77" s="108"/>
      <c r="Q77" s="107" t="s">
        <v>2430</v>
      </c>
    </row>
    <row r="78" spans="1:17" ht="18" x14ac:dyDescent="0.25">
      <c r="A78" s="85" t="str">
        <f>VLOOKUP(E78,'LISTADO ATM'!$A$2:$C$895,3,0)</f>
        <v>NORTE</v>
      </c>
      <c r="B78" s="113">
        <v>335769633</v>
      </c>
      <c r="C78" s="105">
        <v>44217.734525462962</v>
      </c>
      <c r="D78" s="104" t="s">
        <v>2494</v>
      </c>
      <c r="E78" s="100">
        <v>969</v>
      </c>
      <c r="F78" s="85" t="str">
        <f>VLOOKUP(E78,VIP!$A$2:$O11558,2,0)</f>
        <v>DRBR12F</v>
      </c>
      <c r="G78" s="99" t="str">
        <f>VLOOKUP(E78,'LISTADO ATM'!$A$2:$B$894,2,0)</f>
        <v xml:space="preserve">ATM Oficina El Sol I (Santiago) </v>
      </c>
      <c r="H78" s="99" t="str">
        <f>VLOOKUP(E78,VIP!$A$2:$O16479,7,FALSE)</f>
        <v>Si</v>
      </c>
      <c r="I78" s="99" t="str">
        <f>VLOOKUP(E78,VIP!$A$2:$O8444,8,FALSE)</f>
        <v>Si</v>
      </c>
      <c r="J78" s="99" t="str">
        <f>VLOOKUP(E78,VIP!$A$2:$O8394,8,FALSE)</f>
        <v>Si</v>
      </c>
      <c r="K78" s="99" t="str">
        <f>VLOOKUP(E78,VIP!$A$2:$O11968,6,0)</f>
        <v>SI</v>
      </c>
      <c r="L78" s="108" t="s">
        <v>2466</v>
      </c>
      <c r="M78" s="122" t="s">
        <v>2508</v>
      </c>
      <c r="N78" s="106" t="s">
        <v>2481</v>
      </c>
      <c r="O78" s="104" t="s">
        <v>2495</v>
      </c>
      <c r="P78" s="108"/>
      <c r="Q78" s="121">
        <v>44218.616759259261</v>
      </c>
    </row>
    <row r="79" spans="1:17" ht="18" x14ac:dyDescent="0.25">
      <c r="A79" s="85" t="str">
        <f>VLOOKUP(E79,'LISTADO ATM'!$A$2:$C$895,3,0)</f>
        <v>ESTE</v>
      </c>
      <c r="B79" s="113">
        <v>335769634</v>
      </c>
      <c r="C79" s="105">
        <v>44217.741273148145</v>
      </c>
      <c r="D79" s="104" t="s">
        <v>2477</v>
      </c>
      <c r="E79" s="100">
        <v>399</v>
      </c>
      <c r="F79" s="85" t="str">
        <f>VLOOKUP(E79,VIP!$A$2:$O11557,2,0)</f>
        <v>DRBR399</v>
      </c>
      <c r="G79" s="99" t="str">
        <f>VLOOKUP(E79,'LISTADO ATM'!$A$2:$B$894,2,0)</f>
        <v xml:space="preserve">ATM Oficina La Romana II </v>
      </c>
      <c r="H79" s="99" t="str">
        <f>VLOOKUP(E79,VIP!$A$2:$O16478,7,FALSE)</f>
        <v>Si</v>
      </c>
      <c r="I79" s="99" t="str">
        <f>VLOOKUP(E79,VIP!$A$2:$O8443,8,FALSE)</f>
        <v>Si</v>
      </c>
      <c r="J79" s="99" t="str">
        <f>VLOOKUP(E79,VIP!$A$2:$O8393,8,FALSE)</f>
        <v>Si</v>
      </c>
      <c r="K79" s="99" t="str">
        <f>VLOOKUP(E79,VIP!$A$2:$O11967,6,0)</f>
        <v>NO</v>
      </c>
      <c r="L79" s="108" t="s">
        <v>2430</v>
      </c>
      <c r="M79" s="122" t="s">
        <v>2508</v>
      </c>
      <c r="N79" s="106" t="s">
        <v>2481</v>
      </c>
      <c r="O79" s="104" t="s">
        <v>2482</v>
      </c>
      <c r="P79" s="108"/>
      <c r="Q79" s="121">
        <v>44218.446342592593</v>
      </c>
    </row>
    <row r="80" spans="1:17" ht="18" x14ac:dyDescent="0.25">
      <c r="A80" s="85" t="str">
        <f>VLOOKUP(E80,'LISTADO ATM'!$A$2:$C$895,3,0)</f>
        <v>DISTRITO NACIONAL</v>
      </c>
      <c r="B80" s="113">
        <v>335769635</v>
      </c>
      <c r="C80" s="105">
        <v>44217.747731481482</v>
      </c>
      <c r="D80" s="104" t="s">
        <v>2477</v>
      </c>
      <c r="E80" s="100">
        <v>577</v>
      </c>
      <c r="F80" s="85" t="str">
        <f>VLOOKUP(E80,VIP!$A$2:$O11556,2,0)</f>
        <v>DRBR173</v>
      </c>
      <c r="G80" s="99" t="str">
        <f>VLOOKUP(E80,'LISTADO ATM'!$A$2:$B$894,2,0)</f>
        <v xml:space="preserve">ATM Olé Ave. Duarte </v>
      </c>
      <c r="H80" s="99" t="str">
        <f>VLOOKUP(E80,VIP!$A$2:$O16477,7,FALSE)</f>
        <v>Si</v>
      </c>
      <c r="I80" s="99" t="str">
        <f>VLOOKUP(E80,VIP!$A$2:$O8442,8,FALSE)</f>
        <v>Si</v>
      </c>
      <c r="J80" s="99" t="str">
        <f>VLOOKUP(E80,VIP!$A$2:$O8392,8,FALSE)</f>
        <v>Si</v>
      </c>
      <c r="K80" s="99" t="str">
        <f>VLOOKUP(E80,VIP!$A$2:$O11966,6,0)</f>
        <v>SI</v>
      </c>
      <c r="L80" s="108" t="s">
        <v>2466</v>
      </c>
      <c r="M80" s="107" t="s">
        <v>2473</v>
      </c>
      <c r="N80" s="106" t="s">
        <v>2481</v>
      </c>
      <c r="O80" s="104" t="s">
        <v>2482</v>
      </c>
      <c r="P80" s="108"/>
      <c r="Q80" s="107" t="s">
        <v>2466</v>
      </c>
    </row>
    <row r="81" spans="1:17" ht="18" x14ac:dyDescent="0.25">
      <c r="A81" s="85" t="str">
        <f>VLOOKUP(E81,'LISTADO ATM'!$A$2:$C$895,3,0)</f>
        <v>SUR</v>
      </c>
      <c r="B81" s="113">
        <v>335769636</v>
      </c>
      <c r="C81" s="105">
        <v>44217.74962962963</v>
      </c>
      <c r="D81" s="104" t="s">
        <v>2477</v>
      </c>
      <c r="E81" s="100">
        <v>615</v>
      </c>
      <c r="F81" s="85" t="str">
        <f>VLOOKUP(E81,VIP!$A$2:$O11555,2,0)</f>
        <v>DRBR418</v>
      </c>
      <c r="G81" s="99" t="str">
        <f>VLOOKUP(E81,'LISTADO ATM'!$A$2:$B$894,2,0)</f>
        <v xml:space="preserve">ATM Estación Sunix Cabral (Barahona) </v>
      </c>
      <c r="H81" s="99" t="str">
        <f>VLOOKUP(E81,VIP!$A$2:$O16476,7,FALSE)</f>
        <v>Si</v>
      </c>
      <c r="I81" s="99" t="str">
        <f>VLOOKUP(E81,VIP!$A$2:$O8441,8,FALSE)</f>
        <v>Si</v>
      </c>
      <c r="J81" s="99" t="str">
        <f>VLOOKUP(E81,VIP!$A$2:$O8391,8,FALSE)</f>
        <v>Si</v>
      </c>
      <c r="K81" s="99" t="str">
        <f>VLOOKUP(E81,VIP!$A$2:$O11965,6,0)</f>
        <v>NO</v>
      </c>
      <c r="L81" s="108" t="s">
        <v>2430</v>
      </c>
      <c r="M81" s="122" t="s">
        <v>2508</v>
      </c>
      <c r="N81" s="106" t="s">
        <v>2481</v>
      </c>
      <c r="O81" s="104" t="s">
        <v>2482</v>
      </c>
      <c r="P81" s="108"/>
      <c r="Q81" s="121">
        <v>44218.616759259261</v>
      </c>
    </row>
    <row r="82" spans="1:17" ht="18" x14ac:dyDescent="0.25">
      <c r="A82" s="85" t="str">
        <f>VLOOKUP(E82,'LISTADO ATM'!$A$2:$C$895,3,0)</f>
        <v>DISTRITO NACIONAL</v>
      </c>
      <c r="B82" s="113">
        <v>335769637</v>
      </c>
      <c r="C82" s="105">
        <v>44217.761643518519</v>
      </c>
      <c r="D82" s="104" t="s">
        <v>2477</v>
      </c>
      <c r="E82" s="100">
        <v>713</v>
      </c>
      <c r="F82" s="85" t="str">
        <f>VLOOKUP(E82,VIP!$A$2:$O11554,2,0)</f>
        <v>DRBR016</v>
      </c>
      <c r="G82" s="99" t="str">
        <f>VLOOKUP(E82,'LISTADO ATM'!$A$2:$B$894,2,0)</f>
        <v xml:space="preserve">ATM Oficina Las Américas </v>
      </c>
      <c r="H82" s="99" t="str">
        <f>VLOOKUP(E82,VIP!$A$2:$O16475,7,FALSE)</f>
        <v>Si</v>
      </c>
      <c r="I82" s="99" t="str">
        <f>VLOOKUP(E82,VIP!$A$2:$O8440,8,FALSE)</f>
        <v>Si</v>
      </c>
      <c r="J82" s="99" t="str">
        <f>VLOOKUP(E82,VIP!$A$2:$O8390,8,FALSE)</f>
        <v>Si</v>
      </c>
      <c r="K82" s="99" t="str">
        <f>VLOOKUP(E82,VIP!$A$2:$O11964,6,0)</f>
        <v>NO</v>
      </c>
      <c r="L82" s="108" t="s">
        <v>2430</v>
      </c>
      <c r="M82" s="122" t="s">
        <v>2508</v>
      </c>
      <c r="N82" s="106" t="s">
        <v>2481</v>
      </c>
      <c r="O82" s="104" t="s">
        <v>2482</v>
      </c>
      <c r="P82" s="108"/>
      <c r="Q82" s="121">
        <v>44218.446342592593</v>
      </c>
    </row>
    <row r="83" spans="1:17" ht="18" x14ac:dyDescent="0.25">
      <c r="A83" s="85" t="str">
        <f>VLOOKUP(E83,'LISTADO ATM'!$A$2:$C$895,3,0)</f>
        <v>NORTE</v>
      </c>
      <c r="B83" s="113">
        <v>335769638</v>
      </c>
      <c r="C83" s="105">
        <v>44217.766527777778</v>
      </c>
      <c r="D83" s="104" t="s">
        <v>2498</v>
      </c>
      <c r="E83" s="100">
        <v>747</v>
      </c>
      <c r="F83" s="85" t="str">
        <f>VLOOKUP(E83,VIP!$A$2:$O11553,2,0)</f>
        <v>DRBR200</v>
      </c>
      <c r="G83" s="99" t="str">
        <f>VLOOKUP(E83,'LISTADO ATM'!$A$2:$B$894,2,0)</f>
        <v xml:space="preserve">ATM Club BR (Santiago) </v>
      </c>
      <c r="H83" s="99" t="str">
        <f>VLOOKUP(E83,VIP!$A$2:$O16474,7,FALSE)</f>
        <v>Si</v>
      </c>
      <c r="I83" s="99" t="str">
        <f>VLOOKUP(E83,VIP!$A$2:$O8439,8,FALSE)</f>
        <v>Si</v>
      </c>
      <c r="J83" s="99" t="str">
        <f>VLOOKUP(E83,VIP!$A$2:$O8389,8,FALSE)</f>
        <v>Si</v>
      </c>
      <c r="K83" s="99" t="str">
        <f>VLOOKUP(E83,VIP!$A$2:$O11963,6,0)</f>
        <v>SI</v>
      </c>
      <c r="L83" s="108" t="s">
        <v>2466</v>
      </c>
      <c r="M83" s="122" t="s">
        <v>2508</v>
      </c>
      <c r="N83" s="106" t="s">
        <v>2481</v>
      </c>
      <c r="O83" s="104" t="s">
        <v>2497</v>
      </c>
      <c r="P83" s="108"/>
      <c r="Q83" s="121">
        <v>44218.616759259261</v>
      </c>
    </row>
    <row r="84" spans="1:17" ht="18" x14ac:dyDescent="0.25">
      <c r="A84" s="85" t="str">
        <f>VLOOKUP(E84,'LISTADO ATM'!$A$2:$C$895,3,0)</f>
        <v>SUR</v>
      </c>
      <c r="B84" s="113">
        <v>335769640</v>
      </c>
      <c r="C84" s="105">
        <v>44217.786296296297</v>
      </c>
      <c r="D84" s="104" t="s">
        <v>2477</v>
      </c>
      <c r="E84" s="100">
        <v>880</v>
      </c>
      <c r="F84" s="85" t="str">
        <f>VLOOKUP(E84,VIP!$A$2:$O11552,2,0)</f>
        <v>DRBR880</v>
      </c>
      <c r="G84" s="99" t="str">
        <f>VLOOKUP(E84,'LISTADO ATM'!$A$2:$B$894,2,0)</f>
        <v xml:space="preserve">ATM Autoservicio Barahona II </v>
      </c>
      <c r="H84" s="99" t="str">
        <f>VLOOKUP(E84,VIP!$A$2:$O16473,7,FALSE)</f>
        <v>Si</v>
      </c>
      <c r="I84" s="99" t="str">
        <f>VLOOKUP(E84,VIP!$A$2:$O8438,8,FALSE)</f>
        <v>Si</v>
      </c>
      <c r="J84" s="99" t="str">
        <f>VLOOKUP(E84,VIP!$A$2:$O8388,8,FALSE)</f>
        <v>Si</v>
      </c>
      <c r="K84" s="99" t="str">
        <f>VLOOKUP(E84,VIP!$A$2:$O11962,6,0)</f>
        <v>SI</v>
      </c>
      <c r="L84" s="108" t="s">
        <v>2430</v>
      </c>
      <c r="M84" s="122" t="s">
        <v>2508</v>
      </c>
      <c r="N84" s="106" t="s">
        <v>2481</v>
      </c>
      <c r="O84" s="104" t="s">
        <v>2482</v>
      </c>
      <c r="P84" s="108"/>
      <c r="Q84" s="121">
        <v>44218.446342592593</v>
      </c>
    </row>
    <row r="85" spans="1:17" ht="18" x14ac:dyDescent="0.25">
      <c r="A85" s="85" t="str">
        <f>VLOOKUP(E85,'LISTADO ATM'!$A$2:$C$895,3,0)</f>
        <v>DISTRITO NACIONAL</v>
      </c>
      <c r="B85" s="113">
        <v>335769642</v>
      </c>
      <c r="C85" s="105">
        <v>44217.7891087963</v>
      </c>
      <c r="D85" s="104" t="s">
        <v>2494</v>
      </c>
      <c r="E85" s="100">
        <v>883</v>
      </c>
      <c r="F85" s="85" t="str">
        <f>VLOOKUP(E85,VIP!$A$2:$O11551,2,0)</f>
        <v>DRBR883</v>
      </c>
      <c r="G85" s="99" t="str">
        <f>VLOOKUP(E85,'LISTADO ATM'!$A$2:$B$894,2,0)</f>
        <v xml:space="preserve">ATM Oficina Filadelfia Plaza </v>
      </c>
      <c r="H85" s="99" t="str">
        <f>VLOOKUP(E85,VIP!$A$2:$O16472,7,FALSE)</f>
        <v>Si</v>
      </c>
      <c r="I85" s="99" t="str">
        <f>VLOOKUP(E85,VIP!$A$2:$O8437,8,FALSE)</f>
        <v>Si</v>
      </c>
      <c r="J85" s="99" t="str">
        <f>VLOOKUP(E85,VIP!$A$2:$O8387,8,FALSE)</f>
        <v>Si</v>
      </c>
      <c r="K85" s="99" t="str">
        <f>VLOOKUP(E85,VIP!$A$2:$O11961,6,0)</f>
        <v>NO</v>
      </c>
      <c r="L85" s="108" t="s">
        <v>2430</v>
      </c>
      <c r="M85" s="122" t="s">
        <v>2508</v>
      </c>
      <c r="N85" s="106" t="s">
        <v>2481</v>
      </c>
      <c r="O85" s="104" t="s">
        <v>2495</v>
      </c>
      <c r="P85" s="108"/>
      <c r="Q85" s="121">
        <v>44218.616759259261</v>
      </c>
    </row>
    <row r="86" spans="1:17" ht="18" x14ac:dyDescent="0.25">
      <c r="A86" s="85" t="str">
        <f>VLOOKUP(E86,'LISTADO ATM'!$A$2:$C$895,3,0)</f>
        <v>DISTRITO NACIONAL</v>
      </c>
      <c r="B86" s="113">
        <v>335769643</v>
      </c>
      <c r="C86" s="105">
        <v>44217.793564814812</v>
      </c>
      <c r="D86" s="104" t="s">
        <v>2477</v>
      </c>
      <c r="E86" s="100">
        <v>957</v>
      </c>
      <c r="F86" s="85" t="str">
        <f>VLOOKUP(E86,VIP!$A$2:$O11550,2,0)</f>
        <v>DRBR23F</v>
      </c>
      <c r="G86" s="99" t="str">
        <f>VLOOKUP(E86,'LISTADO ATM'!$A$2:$B$894,2,0)</f>
        <v xml:space="preserve">ATM Oficina Venezuela </v>
      </c>
      <c r="H86" s="99" t="str">
        <f>VLOOKUP(E86,VIP!$A$2:$O16471,7,FALSE)</f>
        <v>Si</v>
      </c>
      <c r="I86" s="99" t="str">
        <f>VLOOKUP(E86,VIP!$A$2:$O8436,8,FALSE)</f>
        <v>Si</v>
      </c>
      <c r="J86" s="99" t="str">
        <f>VLOOKUP(E86,VIP!$A$2:$O8386,8,FALSE)</f>
        <v>Si</v>
      </c>
      <c r="K86" s="99" t="str">
        <f>VLOOKUP(E86,VIP!$A$2:$O11960,6,0)</f>
        <v>SI</v>
      </c>
      <c r="L86" s="108" t="s">
        <v>2466</v>
      </c>
      <c r="M86" s="122" t="s">
        <v>2508</v>
      </c>
      <c r="N86" s="106" t="s">
        <v>2481</v>
      </c>
      <c r="O86" s="104" t="s">
        <v>2482</v>
      </c>
      <c r="P86" s="108"/>
      <c r="Q86" s="121">
        <v>44218.446342592593</v>
      </c>
    </row>
    <row r="87" spans="1:17" ht="18" x14ac:dyDescent="0.25">
      <c r="A87" s="85" t="str">
        <f>VLOOKUP(E87,'LISTADO ATM'!$A$2:$C$895,3,0)</f>
        <v>NORTE</v>
      </c>
      <c r="B87" s="113">
        <v>335769644</v>
      </c>
      <c r="C87" s="105">
        <v>44217.815127314818</v>
      </c>
      <c r="D87" s="104" t="s">
        <v>2498</v>
      </c>
      <c r="E87" s="100">
        <v>431</v>
      </c>
      <c r="F87" s="85" t="str">
        <f>VLOOKUP(E87,VIP!$A$2:$O11549,2,0)</f>
        <v>DRBR583</v>
      </c>
      <c r="G87" s="99" t="str">
        <f>VLOOKUP(E87,'LISTADO ATM'!$A$2:$B$894,2,0)</f>
        <v xml:space="preserve">ATM Autoservicio Sol (Santiago) </v>
      </c>
      <c r="H87" s="99" t="str">
        <f>VLOOKUP(E87,VIP!$A$2:$O16470,7,FALSE)</f>
        <v>Si</v>
      </c>
      <c r="I87" s="99" t="str">
        <f>VLOOKUP(E87,VIP!$A$2:$O8435,8,FALSE)</f>
        <v>Si</v>
      </c>
      <c r="J87" s="99" t="str">
        <f>VLOOKUP(E87,VIP!$A$2:$O8385,8,FALSE)</f>
        <v>Si</v>
      </c>
      <c r="K87" s="99" t="str">
        <f>VLOOKUP(E87,VIP!$A$2:$O11959,6,0)</f>
        <v>SI</v>
      </c>
      <c r="L87" s="108" t="s">
        <v>2505</v>
      </c>
      <c r="M87" s="122" t="s">
        <v>2508</v>
      </c>
      <c r="N87" s="106" t="s">
        <v>2481</v>
      </c>
      <c r="O87" s="104" t="s">
        <v>2497</v>
      </c>
      <c r="P87" s="108"/>
      <c r="Q87" s="121">
        <v>44218.428055555552</v>
      </c>
    </row>
    <row r="88" spans="1:17" ht="18" x14ac:dyDescent="0.25">
      <c r="A88" s="85" t="str">
        <f>VLOOKUP(E88,'LISTADO ATM'!$A$2:$C$895,3,0)</f>
        <v>NORTE</v>
      </c>
      <c r="B88" s="113">
        <v>335769645</v>
      </c>
      <c r="C88" s="105">
        <v>44217.823958333334</v>
      </c>
      <c r="D88" s="104" t="s">
        <v>2498</v>
      </c>
      <c r="E88" s="100">
        <v>654</v>
      </c>
      <c r="F88" s="85" t="str">
        <f>VLOOKUP(E88,VIP!$A$2:$O11548,2,0)</f>
        <v>DRBR654</v>
      </c>
      <c r="G88" s="99" t="str">
        <f>VLOOKUP(E88,'LISTADO ATM'!$A$2:$B$894,2,0)</f>
        <v>ATM Autoservicio S/M Jumbo Puerto Plata</v>
      </c>
      <c r="H88" s="99" t="str">
        <f>VLOOKUP(E88,VIP!$A$2:$O16469,7,FALSE)</f>
        <v>Si</v>
      </c>
      <c r="I88" s="99" t="str">
        <f>VLOOKUP(E88,VIP!$A$2:$O8434,8,FALSE)</f>
        <v>Si</v>
      </c>
      <c r="J88" s="99" t="str">
        <f>VLOOKUP(E88,VIP!$A$2:$O8384,8,FALSE)</f>
        <v>Si</v>
      </c>
      <c r="K88" s="99" t="str">
        <f>VLOOKUP(E88,VIP!$A$2:$O11958,6,0)</f>
        <v>NO</v>
      </c>
      <c r="L88" s="108" t="s">
        <v>2505</v>
      </c>
      <c r="M88" s="122" t="s">
        <v>2508</v>
      </c>
      <c r="N88" s="106" t="s">
        <v>2481</v>
      </c>
      <c r="O88" s="104" t="s">
        <v>2497</v>
      </c>
      <c r="P88" s="108"/>
      <c r="Q88" s="121">
        <v>44218.434548611112</v>
      </c>
    </row>
    <row r="89" spans="1:17" ht="18" x14ac:dyDescent="0.25">
      <c r="A89" s="85" t="str">
        <f>VLOOKUP(E89,'LISTADO ATM'!$A$2:$C$895,3,0)</f>
        <v>DISTRITO NACIONAL</v>
      </c>
      <c r="B89" s="113">
        <v>335769646</v>
      </c>
      <c r="C89" s="105">
        <v>44217.826099537036</v>
      </c>
      <c r="D89" s="104" t="s">
        <v>2189</v>
      </c>
      <c r="E89" s="100">
        <v>911</v>
      </c>
      <c r="F89" s="85" t="str">
        <f>VLOOKUP(E89,VIP!$A$2:$O11547,2,0)</f>
        <v>DRBR911</v>
      </c>
      <c r="G89" s="99" t="str">
        <f>VLOOKUP(E89,'LISTADO ATM'!$A$2:$B$894,2,0)</f>
        <v xml:space="preserve">ATM Oficina Venezuela II </v>
      </c>
      <c r="H89" s="99" t="str">
        <f>VLOOKUP(E89,VIP!$A$2:$O16468,7,FALSE)</f>
        <v>Si</v>
      </c>
      <c r="I89" s="99" t="str">
        <f>VLOOKUP(E89,VIP!$A$2:$O8433,8,FALSE)</f>
        <v>Si</v>
      </c>
      <c r="J89" s="99" t="str">
        <f>VLOOKUP(E89,VIP!$A$2:$O8383,8,FALSE)</f>
        <v>Si</v>
      </c>
      <c r="K89" s="99" t="str">
        <f>VLOOKUP(E89,VIP!$A$2:$O11957,6,0)</f>
        <v>SI</v>
      </c>
      <c r="L89" s="108" t="s">
        <v>2228</v>
      </c>
      <c r="M89" s="122" t="s">
        <v>2508</v>
      </c>
      <c r="N89" s="106" t="s">
        <v>2481</v>
      </c>
      <c r="O89" s="104" t="s">
        <v>2483</v>
      </c>
      <c r="P89" s="108"/>
      <c r="Q89" s="121">
        <v>44218.440196759257</v>
      </c>
    </row>
    <row r="90" spans="1:17" ht="18" x14ac:dyDescent="0.25">
      <c r="A90" s="85" t="str">
        <f>VLOOKUP(E90,'LISTADO ATM'!$A$2:$C$895,3,0)</f>
        <v>DISTRITO NACIONAL</v>
      </c>
      <c r="B90" s="113">
        <v>335769647</v>
      </c>
      <c r="C90" s="105">
        <v>44217.827476851853</v>
      </c>
      <c r="D90" s="104" t="s">
        <v>2189</v>
      </c>
      <c r="E90" s="100">
        <v>815</v>
      </c>
      <c r="F90" s="85" t="str">
        <f>VLOOKUP(E90,VIP!$A$2:$O11546,2,0)</f>
        <v>DRBR24A</v>
      </c>
      <c r="G90" s="99" t="str">
        <f>VLOOKUP(E90,'LISTADO ATM'!$A$2:$B$894,2,0)</f>
        <v xml:space="preserve">ATM Oficina Atalaya del Mar </v>
      </c>
      <c r="H90" s="99" t="str">
        <f>VLOOKUP(E90,VIP!$A$2:$O16467,7,FALSE)</f>
        <v>Si</v>
      </c>
      <c r="I90" s="99" t="str">
        <f>VLOOKUP(E90,VIP!$A$2:$O8432,8,FALSE)</f>
        <v>Si</v>
      </c>
      <c r="J90" s="99" t="str">
        <f>VLOOKUP(E90,VIP!$A$2:$O8382,8,FALSE)</f>
        <v>Si</v>
      </c>
      <c r="K90" s="99" t="str">
        <f>VLOOKUP(E90,VIP!$A$2:$O11956,6,0)</f>
        <v>SI</v>
      </c>
      <c r="L90" s="108" t="s">
        <v>2228</v>
      </c>
      <c r="M90" s="163" t="s">
        <v>2508</v>
      </c>
      <c r="N90" s="106" t="s">
        <v>2481</v>
      </c>
      <c r="O90" s="104" t="s">
        <v>2483</v>
      </c>
      <c r="P90" s="108"/>
      <c r="Q90" s="162">
        <v>44218.814583333333</v>
      </c>
    </row>
    <row r="91" spans="1:17" ht="18" x14ac:dyDescent="0.25">
      <c r="A91" s="85" t="str">
        <f>VLOOKUP(E91,'LISTADO ATM'!$A$2:$C$895,3,0)</f>
        <v>DISTRITO NACIONAL</v>
      </c>
      <c r="B91" s="113">
        <v>335769649</v>
      </c>
      <c r="C91" s="105">
        <v>44217.829398148147</v>
      </c>
      <c r="D91" s="104" t="s">
        <v>2189</v>
      </c>
      <c r="E91" s="100">
        <v>971</v>
      </c>
      <c r="F91" s="85" t="str">
        <f>VLOOKUP(E91,VIP!$A$2:$O11545,2,0)</f>
        <v>DRBR24U</v>
      </c>
      <c r="G91" s="99" t="str">
        <f>VLOOKUP(E91,'LISTADO ATM'!$A$2:$B$894,2,0)</f>
        <v xml:space="preserve">ATM Club Banreservas I </v>
      </c>
      <c r="H91" s="99" t="str">
        <f>VLOOKUP(E91,VIP!$A$2:$O16466,7,FALSE)</f>
        <v>Si</v>
      </c>
      <c r="I91" s="99" t="str">
        <f>VLOOKUP(E91,VIP!$A$2:$O8431,8,FALSE)</f>
        <v>Si</v>
      </c>
      <c r="J91" s="99" t="str">
        <f>VLOOKUP(E91,VIP!$A$2:$O8381,8,FALSE)</f>
        <v>Si</v>
      </c>
      <c r="K91" s="99" t="str">
        <f>VLOOKUP(E91,VIP!$A$2:$O11955,6,0)</f>
        <v>NO</v>
      </c>
      <c r="L91" s="108" t="s">
        <v>2228</v>
      </c>
      <c r="M91" s="122" t="s">
        <v>2508</v>
      </c>
      <c r="N91" s="106" t="s">
        <v>2481</v>
      </c>
      <c r="O91" s="104" t="s">
        <v>2483</v>
      </c>
      <c r="P91" s="108"/>
      <c r="Q91" s="121">
        <v>44216.614953703705</v>
      </c>
    </row>
    <row r="92" spans="1:17" ht="18" x14ac:dyDescent="0.25">
      <c r="A92" s="85" t="str">
        <f>VLOOKUP(E92,'LISTADO ATM'!$A$2:$C$895,3,0)</f>
        <v>NORTE</v>
      </c>
      <c r="B92" s="113">
        <v>335769650</v>
      </c>
      <c r="C92" s="105">
        <v>44217.83326388889</v>
      </c>
      <c r="D92" s="104" t="s">
        <v>2498</v>
      </c>
      <c r="E92" s="100">
        <v>944</v>
      </c>
      <c r="F92" s="85" t="str">
        <f>VLOOKUP(E92,VIP!$A$2:$O11544,2,0)</f>
        <v>DRBR944</v>
      </c>
      <c r="G92" s="99" t="str">
        <f>VLOOKUP(E92,'LISTADO ATM'!$A$2:$B$894,2,0)</f>
        <v xml:space="preserve">ATM UNP Mao </v>
      </c>
      <c r="H92" s="99" t="str">
        <f>VLOOKUP(E92,VIP!$A$2:$O16465,7,FALSE)</f>
        <v>Si</v>
      </c>
      <c r="I92" s="99" t="str">
        <f>VLOOKUP(E92,VIP!$A$2:$O8430,8,FALSE)</f>
        <v>Si</v>
      </c>
      <c r="J92" s="99" t="str">
        <f>VLOOKUP(E92,VIP!$A$2:$O8380,8,FALSE)</f>
        <v>Si</v>
      </c>
      <c r="K92" s="99" t="str">
        <f>VLOOKUP(E92,VIP!$A$2:$O11954,6,0)</f>
        <v>NO</v>
      </c>
      <c r="L92" s="108" t="s">
        <v>2505</v>
      </c>
      <c r="M92" s="107" t="s">
        <v>2473</v>
      </c>
      <c r="N92" s="106" t="s">
        <v>2481</v>
      </c>
      <c r="O92" s="104" t="s">
        <v>2497</v>
      </c>
      <c r="P92" s="108"/>
      <c r="Q92" s="107" t="s">
        <v>2505</v>
      </c>
    </row>
    <row r="93" spans="1:17" ht="18" x14ac:dyDescent="0.25">
      <c r="A93" s="85" t="str">
        <f>VLOOKUP(E93,'LISTADO ATM'!$A$2:$C$895,3,0)</f>
        <v>NORTE</v>
      </c>
      <c r="B93" s="113">
        <v>335769651</v>
      </c>
      <c r="C93" s="105">
        <v>44217.835613425923</v>
      </c>
      <c r="D93" s="104" t="s">
        <v>2190</v>
      </c>
      <c r="E93" s="100">
        <v>351</v>
      </c>
      <c r="F93" s="85" t="str">
        <f>VLOOKUP(E93,VIP!$A$2:$O11543,2,0)</f>
        <v>DRBR351</v>
      </c>
      <c r="G93" s="99" t="str">
        <f>VLOOKUP(E93,'LISTADO ATM'!$A$2:$B$894,2,0)</f>
        <v xml:space="preserve">ATM S/M José Luís (Puerto Plata) </v>
      </c>
      <c r="H93" s="99" t="str">
        <f>VLOOKUP(E93,VIP!$A$2:$O16464,7,FALSE)</f>
        <v>Si</v>
      </c>
      <c r="I93" s="99" t="str">
        <f>VLOOKUP(E93,VIP!$A$2:$O8429,8,FALSE)</f>
        <v>Si</v>
      </c>
      <c r="J93" s="99" t="str">
        <f>VLOOKUP(E93,VIP!$A$2:$O8379,8,FALSE)</f>
        <v>Si</v>
      </c>
      <c r="K93" s="99" t="str">
        <f>VLOOKUP(E93,VIP!$A$2:$O11953,6,0)</f>
        <v>NO</v>
      </c>
      <c r="L93" s="108" t="s">
        <v>2463</v>
      </c>
      <c r="M93" s="122" t="s">
        <v>2508</v>
      </c>
      <c r="N93" s="122" t="s">
        <v>2507</v>
      </c>
      <c r="O93" s="104" t="s">
        <v>2502</v>
      </c>
      <c r="P93" s="108"/>
      <c r="Q93" s="121">
        <v>44218.454409722224</v>
      </c>
    </row>
    <row r="94" spans="1:17" s="87" customFormat="1" ht="18" x14ac:dyDescent="0.25">
      <c r="A94" s="85" t="str">
        <f>VLOOKUP(E94,'LISTADO ATM'!$A$2:$C$895,3,0)</f>
        <v>NORTE</v>
      </c>
      <c r="B94" s="113">
        <v>335769652</v>
      </c>
      <c r="C94" s="105">
        <v>44217.838460648149</v>
      </c>
      <c r="D94" s="104" t="s">
        <v>2190</v>
      </c>
      <c r="E94" s="100">
        <v>92</v>
      </c>
      <c r="F94" s="85" t="str">
        <f>VLOOKUP(E94,VIP!$A$2:$O11542,2,0)</f>
        <v>DRBR092</v>
      </c>
      <c r="G94" s="99" t="str">
        <f>VLOOKUP(E94,'LISTADO ATM'!$A$2:$B$894,2,0)</f>
        <v xml:space="preserve">ATM Oficina Salcedo </v>
      </c>
      <c r="H94" s="99" t="str">
        <f>VLOOKUP(E94,VIP!$A$2:$O16463,7,FALSE)</f>
        <v>Si</v>
      </c>
      <c r="I94" s="99" t="str">
        <f>VLOOKUP(E94,VIP!$A$2:$O8428,8,FALSE)</f>
        <v>Si</v>
      </c>
      <c r="J94" s="99" t="str">
        <f>VLOOKUP(E94,VIP!$A$2:$O8378,8,FALSE)</f>
        <v>Si</v>
      </c>
      <c r="K94" s="99" t="str">
        <f>VLOOKUP(E94,VIP!$A$2:$O11952,6,0)</f>
        <v>SI</v>
      </c>
      <c r="L94" s="108" t="s">
        <v>2505</v>
      </c>
      <c r="M94" s="122" t="s">
        <v>2508</v>
      </c>
      <c r="N94" s="106" t="s">
        <v>2481</v>
      </c>
      <c r="O94" s="104" t="s">
        <v>2502</v>
      </c>
      <c r="P94" s="108"/>
      <c r="Q94" s="121">
        <v>44218.450092592589</v>
      </c>
    </row>
    <row r="95" spans="1:17" s="87" customFormat="1" ht="18" x14ac:dyDescent="0.25">
      <c r="A95" s="85" t="str">
        <f>VLOOKUP(E95,'LISTADO ATM'!$A$2:$C$895,3,0)</f>
        <v>DISTRITO NACIONAL</v>
      </c>
      <c r="B95" s="113">
        <v>335769653</v>
      </c>
      <c r="C95" s="105">
        <v>44217.854618055557</v>
      </c>
      <c r="D95" s="104" t="s">
        <v>2494</v>
      </c>
      <c r="E95" s="100">
        <v>516</v>
      </c>
      <c r="F95" s="85" t="str">
        <f>VLOOKUP(E95,VIP!$A$2:$O11541,2,0)</f>
        <v>DRBR516</v>
      </c>
      <c r="G95" s="99" t="str">
        <f>VLOOKUP(E95,'LISTADO ATM'!$A$2:$B$894,2,0)</f>
        <v xml:space="preserve">ATM Oficina Gascue </v>
      </c>
      <c r="H95" s="99" t="str">
        <f>VLOOKUP(E95,VIP!$A$2:$O16462,7,FALSE)</f>
        <v>Si</v>
      </c>
      <c r="I95" s="99" t="str">
        <f>VLOOKUP(E95,VIP!$A$2:$O8427,8,FALSE)</f>
        <v>Si</v>
      </c>
      <c r="J95" s="99" t="str">
        <f>VLOOKUP(E95,VIP!$A$2:$O8377,8,FALSE)</f>
        <v>Si</v>
      </c>
      <c r="K95" s="99" t="str">
        <f>VLOOKUP(E95,VIP!$A$2:$O11951,6,0)</f>
        <v>SI</v>
      </c>
      <c r="L95" s="108" t="s">
        <v>2430</v>
      </c>
      <c r="M95" s="122" t="s">
        <v>2508</v>
      </c>
      <c r="N95" s="106" t="s">
        <v>2481</v>
      </c>
      <c r="O95" s="104" t="s">
        <v>2495</v>
      </c>
      <c r="P95" s="108"/>
      <c r="Q95" s="121">
        <v>44218.446342592593</v>
      </c>
    </row>
    <row r="96" spans="1:17" s="87" customFormat="1" ht="18" x14ac:dyDescent="0.25">
      <c r="A96" s="85" t="str">
        <f>VLOOKUP(E96,'LISTADO ATM'!$A$2:$C$895,3,0)</f>
        <v>DISTRITO NACIONAL</v>
      </c>
      <c r="B96" s="113">
        <v>335769658</v>
      </c>
      <c r="C96" s="105">
        <v>44218.200659722221</v>
      </c>
      <c r="D96" s="104" t="s">
        <v>2189</v>
      </c>
      <c r="E96" s="100">
        <v>507</v>
      </c>
      <c r="F96" s="85" t="str">
        <f>VLOOKUP(E96,VIP!$A$2:$O11359,2,0)</f>
        <v>DRBR507</v>
      </c>
      <c r="G96" s="99" t="str">
        <f>VLOOKUP(E96,'LISTADO ATM'!$A$2:$B$894,2,0)</f>
        <v>ATM Estación Sigma Boca Chica</v>
      </c>
      <c r="H96" s="99" t="str">
        <f>VLOOKUP(E96,VIP!$A$2:$O16280,7,FALSE)</f>
        <v>Si</v>
      </c>
      <c r="I96" s="99" t="str">
        <f>VLOOKUP(E96,VIP!$A$2:$O8245,8,FALSE)</f>
        <v>Si</v>
      </c>
      <c r="J96" s="99" t="str">
        <f>VLOOKUP(E96,VIP!$A$2:$O8195,8,FALSE)</f>
        <v>Si</v>
      </c>
      <c r="K96" s="99" t="str">
        <f>VLOOKUP(E96,VIP!$A$2:$O11769,6,0)</f>
        <v>NO</v>
      </c>
      <c r="L96" s="108" t="s">
        <v>2254</v>
      </c>
      <c r="M96" s="122" t="s">
        <v>2508</v>
      </c>
      <c r="N96" s="106" t="s">
        <v>2481</v>
      </c>
      <c r="O96" s="104" t="s">
        <v>2483</v>
      </c>
      <c r="P96" s="104"/>
      <c r="Q96" s="121">
        <v>44218.4453587963</v>
      </c>
    </row>
    <row r="97" spans="1:17" ht="18" x14ac:dyDescent="0.25">
      <c r="A97" s="85" t="str">
        <f>VLOOKUP(E97,'LISTADO ATM'!$A$2:$C$895,3,0)</f>
        <v>ESTE</v>
      </c>
      <c r="B97" s="113">
        <v>335769660</v>
      </c>
      <c r="C97" s="105">
        <v>44218.201886574076</v>
      </c>
      <c r="D97" s="104" t="s">
        <v>2189</v>
      </c>
      <c r="E97" s="100">
        <v>495</v>
      </c>
      <c r="F97" s="85" t="e">
        <f>VLOOKUP(E97,VIP!$A$2:$O11358,2,0)</f>
        <v>#N/A</v>
      </c>
      <c r="G97" s="99" t="str">
        <f>VLOOKUP(E97,'LISTADO ATM'!$A$2:$B$894,2,0)</f>
        <v>ATM Cemento PANAM</v>
      </c>
      <c r="H97" s="99" t="e">
        <f>VLOOKUP(E97,VIP!$A$2:$O16279,7,FALSE)</f>
        <v>#N/A</v>
      </c>
      <c r="I97" s="99" t="e">
        <f>VLOOKUP(E97,VIP!$A$2:$O8244,8,FALSE)</f>
        <v>#N/A</v>
      </c>
      <c r="J97" s="99" t="e">
        <f>VLOOKUP(E97,VIP!$A$2:$O8194,8,FALSE)</f>
        <v>#N/A</v>
      </c>
      <c r="K97" s="99" t="e">
        <f>VLOOKUP(E97,VIP!$A$2:$O11768,6,0)</f>
        <v>#N/A</v>
      </c>
      <c r="L97" s="108" t="s">
        <v>2435</v>
      </c>
      <c r="M97" s="122" t="s">
        <v>2508</v>
      </c>
      <c r="N97" s="106" t="s">
        <v>2481</v>
      </c>
      <c r="O97" s="104" t="s">
        <v>2483</v>
      </c>
      <c r="P97" s="104"/>
      <c r="Q97" s="121">
        <v>44216.614953703705</v>
      </c>
    </row>
    <row r="98" spans="1:17" ht="18" x14ac:dyDescent="0.25">
      <c r="A98" s="85" t="str">
        <f>VLOOKUP(E98,'LISTADO ATM'!$A$2:$C$895,3,0)</f>
        <v>NORTE</v>
      </c>
      <c r="B98" s="113">
        <v>335769661</v>
      </c>
      <c r="C98" s="105">
        <v>44218.203055555554</v>
      </c>
      <c r="D98" s="104" t="s">
        <v>2190</v>
      </c>
      <c r="E98" s="100">
        <v>854</v>
      </c>
      <c r="F98" s="85" t="str">
        <f>VLOOKUP(E98,VIP!$A$2:$O11357,2,0)</f>
        <v>DRBR854</v>
      </c>
      <c r="G98" s="99" t="str">
        <f>VLOOKUP(E98,'LISTADO ATM'!$A$2:$B$894,2,0)</f>
        <v xml:space="preserve">ATM Centro Comercial Blanco Batista </v>
      </c>
      <c r="H98" s="99" t="str">
        <f>VLOOKUP(E98,VIP!$A$2:$O16278,7,FALSE)</f>
        <v>Si</v>
      </c>
      <c r="I98" s="99" t="str">
        <f>VLOOKUP(E98,VIP!$A$2:$O8243,8,FALSE)</f>
        <v>Si</v>
      </c>
      <c r="J98" s="99" t="str">
        <f>VLOOKUP(E98,VIP!$A$2:$O8193,8,FALSE)</f>
        <v>Si</v>
      </c>
      <c r="K98" s="99" t="str">
        <f>VLOOKUP(E98,VIP!$A$2:$O11767,6,0)</f>
        <v>NO</v>
      </c>
      <c r="L98" s="108" t="s">
        <v>2228</v>
      </c>
      <c r="M98" s="122" t="s">
        <v>2508</v>
      </c>
      <c r="N98" s="162" t="s">
        <v>2507</v>
      </c>
      <c r="O98" s="104" t="s">
        <v>2490</v>
      </c>
      <c r="P98" s="104"/>
      <c r="Q98" s="121">
        <v>44216.614953703705</v>
      </c>
    </row>
    <row r="99" spans="1:17" ht="18" x14ac:dyDescent="0.25">
      <c r="A99" s="85" t="str">
        <f>VLOOKUP(E99,'LISTADO ATM'!$A$2:$C$895,3,0)</f>
        <v>ESTE</v>
      </c>
      <c r="B99" s="113">
        <v>335769663</v>
      </c>
      <c r="C99" s="105">
        <v>44218.3047337963</v>
      </c>
      <c r="D99" s="104" t="s">
        <v>2189</v>
      </c>
      <c r="E99" s="100">
        <v>158</v>
      </c>
      <c r="F99" s="85" t="str">
        <f>VLOOKUP(E99,VIP!$A$2:$O11381,2,0)</f>
        <v>DRBR158</v>
      </c>
      <c r="G99" s="99" t="str">
        <f>VLOOKUP(E99,'LISTADO ATM'!$A$2:$B$894,2,0)</f>
        <v xml:space="preserve">ATM Oficina Romana Norte </v>
      </c>
      <c r="H99" s="99" t="str">
        <f>VLOOKUP(E99,VIP!$A$2:$O16302,7,FALSE)</f>
        <v>Si</v>
      </c>
      <c r="I99" s="99" t="str">
        <f>VLOOKUP(E99,VIP!$A$2:$O8267,8,FALSE)</f>
        <v>Si</v>
      </c>
      <c r="J99" s="99" t="str">
        <f>VLOOKUP(E99,VIP!$A$2:$O8217,8,FALSE)</f>
        <v>Si</v>
      </c>
      <c r="K99" s="99" t="str">
        <f>VLOOKUP(E99,VIP!$A$2:$O11791,6,0)</f>
        <v>SI</v>
      </c>
      <c r="L99" s="108" t="s">
        <v>2463</v>
      </c>
      <c r="M99" s="107" t="s">
        <v>2473</v>
      </c>
      <c r="N99" s="106" t="s">
        <v>2501</v>
      </c>
      <c r="O99" s="104" t="s">
        <v>2483</v>
      </c>
      <c r="P99" s="104"/>
      <c r="Q99" s="107" t="s">
        <v>2463</v>
      </c>
    </row>
    <row r="100" spans="1:17" ht="18" x14ac:dyDescent="0.25">
      <c r="A100" s="85" t="str">
        <f>VLOOKUP(E100,'LISTADO ATM'!$A$2:$C$895,3,0)</f>
        <v>NORTE</v>
      </c>
      <c r="B100" s="113">
        <v>335769724</v>
      </c>
      <c r="C100" s="105">
        <v>44218.348032407404</v>
      </c>
      <c r="D100" s="104" t="s">
        <v>2190</v>
      </c>
      <c r="E100" s="100">
        <v>53</v>
      </c>
      <c r="F100" s="85" t="str">
        <f>VLOOKUP(E100,VIP!$A$2:$O11380,2,0)</f>
        <v>DRBR053</v>
      </c>
      <c r="G100" s="99" t="str">
        <f>VLOOKUP(E100,'LISTADO ATM'!$A$2:$B$894,2,0)</f>
        <v xml:space="preserve">ATM Oficina Constanza </v>
      </c>
      <c r="H100" s="99" t="str">
        <f>VLOOKUP(E100,VIP!$A$2:$O16301,7,FALSE)</f>
        <v>Si</v>
      </c>
      <c r="I100" s="99" t="str">
        <f>VLOOKUP(E100,VIP!$A$2:$O8266,8,FALSE)</f>
        <v>Si</v>
      </c>
      <c r="J100" s="99" t="str">
        <f>VLOOKUP(E100,VIP!$A$2:$O8216,8,FALSE)</f>
        <v>Si</v>
      </c>
      <c r="K100" s="99" t="str">
        <f>VLOOKUP(E100,VIP!$A$2:$O11790,6,0)</f>
        <v>NO</v>
      </c>
      <c r="L100" s="108" t="s">
        <v>2463</v>
      </c>
      <c r="M100" s="122" t="s">
        <v>2508</v>
      </c>
      <c r="N100" s="106" t="s">
        <v>2481</v>
      </c>
      <c r="O100" s="104" t="s">
        <v>2509</v>
      </c>
      <c r="P100" s="104"/>
      <c r="Q100" s="121">
        <v>44216.614953703705</v>
      </c>
    </row>
    <row r="101" spans="1:17" ht="18" x14ac:dyDescent="0.25">
      <c r="A101" s="85" t="str">
        <f>VLOOKUP(E101,'LISTADO ATM'!$A$2:$C$895,3,0)</f>
        <v>DISTRITO NACIONAL</v>
      </c>
      <c r="B101" s="113">
        <v>335769765</v>
      </c>
      <c r="C101" s="105">
        <v>44218.366574074076</v>
      </c>
      <c r="D101" s="104" t="s">
        <v>2189</v>
      </c>
      <c r="E101" s="100">
        <v>2</v>
      </c>
      <c r="F101" s="85" t="str">
        <f>VLOOKUP(E101,VIP!$A$2:$O11379,2,0)</f>
        <v>DRBR002</v>
      </c>
      <c r="G101" s="99" t="str">
        <f>VLOOKUP(E101,'LISTADO ATM'!$A$2:$B$894,2,0)</f>
        <v>ATM Autoservicio Padre Castellano</v>
      </c>
      <c r="H101" s="99" t="str">
        <f>VLOOKUP(E101,VIP!$A$2:$O16300,7,FALSE)</f>
        <v>Si</v>
      </c>
      <c r="I101" s="99" t="str">
        <f>VLOOKUP(E101,VIP!$A$2:$O8265,8,FALSE)</f>
        <v>Si</v>
      </c>
      <c r="J101" s="99" t="str">
        <f>VLOOKUP(E101,VIP!$A$2:$O8215,8,FALSE)</f>
        <v>Si</v>
      </c>
      <c r="K101" s="99" t="str">
        <f>VLOOKUP(E101,VIP!$A$2:$O11789,6,0)</f>
        <v>NO</v>
      </c>
      <c r="L101" s="108" t="s">
        <v>2463</v>
      </c>
      <c r="M101" s="107" t="s">
        <v>2473</v>
      </c>
      <c r="N101" s="106" t="s">
        <v>2481</v>
      </c>
      <c r="O101" s="104" t="s">
        <v>2483</v>
      </c>
      <c r="P101" s="104"/>
      <c r="Q101" s="107" t="s">
        <v>2463</v>
      </c>
    </row>
    <row r="102" spans="1:17" ht="18" x14ac:dyDescent="0.25">
      <c r="A102" s="85" t="str">
        <f>VLOOKUP(E102,'LISTADO ATM'!$A$2:$C$895,3,0)</f>
        <v>NORTE</v>
      </c>
      <c r="B102" s="113">
        <v>335769787</v>
      </c>
      <c r="C102" s="105">
        <v>44218.374791666669</v>
      </c>
      <c r="D102" s="104" t="s">
        <v>2190</v>
      </c>
      <c r="E102" s="100">
        <v>88</v>
      </c>
      <c r="F102" s="85" t="str">
        <f>VLOOKUP(E102,VIP!$A$2:$O11378,2,0)</f>
        <v>DRBR088</v>
      </c>
      <c r="G102" s="99" t="str">
        <f>VLOOKUP(E102,'LISTADO ATM'!$A$2:$B$894,2,0)</f>
        <v xml:space="preserve">ATM S/M La Fuente (Santiago) </v>
      </c>
      <c r="H102" s="99" t="str">
        <f>VLOOKUP(E102,VIP!$A$2:$O16299,7,FALSE)</f>
        <v>Si</v>
      </c>
      <c r="I102" s="99" t="str">
        <f>VLOOKUP(E102,VIP!$A$2:$O8264,8,FALSE)</f>
        <v>Si</v>
      </c>
      <c r="J102" s="99" t="str">
        <f>VLOOKUP(E102,VIP!$A$2:$O8214,8,FALSE)</f>
        <v>Si</v>
      </c>
      <c r="K102" s="99" t="str">
        <f>VLOOKUP(E102,VIP!$A$2:$O11788,6,0)</f>
        <v>NO</v>
      </c>
      <c r="L102" s="108" t="s">
        <v>2228</v>
      </c>
      <c r="M102" s="122" t="s">
        <v>2508</v>
      </c>
      <c r="N102" s="106" t="s">
        <v>2481</v>
      </c>
      <c r="O102" s="104" t="s">
        <v>2509</v>
      </c>
      <c r="P102" s="104"/>
      <c r="Q102" s="121">
        <v>44216.614953703705</v>
      </c>
    </row>
    <row r="103" spans="1:17" ht="18" x14ac:dyDescent="0.25">
      <c r="A103" s="85" t="str">
        <f>VLOOKUP(E103,'LISTADO ATM'!$A$2:$C$895,3,0)</f>
        <v>DISTRITO NACIONAL</v>
      </c>
      <c r="B103" s="113">
        <v>335769815</v>
      </c>
      <c r="C103" s="105">
        <v>44218.385567129626</v>
      </c>
      <c r="D103" s="104" t="s">
        <v>2189</v>
      </c>
      <c r="E103" s="100">
        <v>585</v>
      </c>
      <c r="F103" s="85" t="str">
        <f>VLOOKUP(E103,VIP!$A$2:$O11377,2,0)</f>
        <v>DRBR083</v>
      </c>
      <c r="G103" s="99" t="str">
        <f>VLOOKUP(E103,'LISTADO ATM'!$A$2:$B$894,2,0)</f>
        <v xml:space="preserve">ATM Oficina Haina Oriental </v>
      </c>
      <c r="H103" s="99" t="str">
        <f>VLOOKUP(E103,VIP!$A$2:$O16298,7,FALSE)</f>
        <v>Si</v>
      </c>
      <c r="I103" s="99" t="str">
        <f>VLOOKUP(E103,VIP!$A$2:$O8263,8,FALSE)</f>
        <v>Si</v>
      </c>
      <c r="J103" s="99" t="str">
        <f>VLOOKUP(E103,VIP!$A$2:$O8213,8,FALSE)</f>
        <v>Si</v>
      </c>
      <c r="K103" s="99" t="str">
        <f>VLOOKUP(E103,VIP!$A$2:$O11787,6,0)</f>
        <v>NO</v>
      </c>
      <c r="L103" s="108" t="s">
        <v>2228</v>
      </c>
      <c r="M103" s="107" t="s">
        <v>2473</v>
      </c>
      <c r="N103" s="106" t="s">
        <v>2481</v>
      </c>
      <c r="O103" s="104" t="s">
        <v>2483</v>
      </c>
      <c r="P103" s="104"/>
      <c r="Q103" s="107" t="s">
        <v>2228</v>
      </c>
    </row>
    <row r="104" spans="1:17" ht="18" x14ac:dyDescent="0.25">
      <c r="A104" s="85" t="str">
        <f>VLOOKUP(E104,'LISTADO ATM'!$A$2:$C$895,3,0)</f>
        <v>DISTRITO NACIONAL</v>
      </c>
      <c r="B104" s="113">
        <v>335769820</v>
      </c>
      <c r="C104" s="105">
        <v>44218.390219907407</v>
      </c>
      <c r="D104" s="104" t="s">
        <v>2477</v>
      </c>
      <c r="E104" s="100">
        <v>900</v>
      </c>
      <c r="F104" s="85" t="str">
        <f>VLOOKUP(E104,VIP!$A$2:$O11376,2,0)</f>
        <v>DRBR900</v>
      </c>
      <c r="G104" s="99" t="str">
        <f>VLOOKUP(E104,'LISTADO ATM'!$A$2:$B$894,2,0)</f>
        <v xml:space="preserve">ATM UNP Merca Santo Domingo </v>
      </c>
      <c r="H104" s="99" t="str">
        <f>VLOOKUP(E104,VIP!$A$2:$O16297,7,FALSE)</f>
        <v>Si</v>
      </c>
      <c r="I104" s="99" t="str">
        <f>VLOOKUP(E104,VIP!$A$2:$O8262,8,FALSE)</f>
        <v>Si</v>
      </c>
      <c r="J104" s="99" t="str">
        <f>VLOOKUP(E104,VIP!$A$2:$O8212,8,FALSE)</f>
        <v>Si</v>
      </c>
      <c r="K104" s="99" t="str">
        <f>VLOOKUP(E104,VIP!$A$2:$O11786,6,0)</f>
        <v>NO</v>
      </c>
      <c r="L104" s="108" t="s">
        <v>2430</v>
      </c>
      <c r="M104" s="163" t="s">
        <v>2508</v>
      </c>
      <c r="N104" s="106" t="s">
        <v>2481</v>
      </c>
      <c r="O104" s="104" t="s">
        <v>2482</v>
      </c>
      <c r="P104" s="104"/>
      <c r="Q104" s="162">
        <v>44218.767361111109</v>
      </c>
    </row>
    <row r="105" spans="1:17" ht="18" x14ac:dyDescent="0.25">
      <c r="A105" s="85" t="str">
        <f>VLOOKUP(E105,'LISTADO ATM'!$A$2:$C$895,3,0)</f>
        <v>DISTRITO NACIONAL</v>
      </c>
      <c r="B105" s="113">
        <v>335769824</v>
      </c>
      <c r="C105" s="105">
        <v>44218.392083333332</v>
      </c>
      <c r="D105" s="104" t="s">
        <v>2498</v>
      </c>
      <c r="E105" s="100">
        <v>725</v>
      </c>
      <c r="F105" s="85" t="str">
        <f>VLOOKUP(E105,VIP!$A$2:$O11375,2,0)</f>
        <v>DRBR998</v>
      </c>
      <c r="G105" s="99" t="str">
        <f>VLOOKUP(E105,'LISTADO ATM'!$A$2:$B$894,2,0)</f>
        <v xml:space="preserve">ATM El Huacal II  </v>
      </c>
      <c r="H105" s="99" t="str">
        <f>VLOOKUP(E105,VIP!$A$2:$O16296,7,FALSE)</f>
        <v>Si</v>
      </c>
      <c r="I105" s="99" t="str">
        <f>VLOOKUP(E105,VIP!$A$2:$O8261,8,FALSE)</f>
        <v>Si</v>
      </c>
      <c r="J105" s="99" t="str">
        <f>VLOOKUP(E105,VIP!$A$2:$O8211,8,FALSE)</f>
        <v>Si</v>
      </c>
      <c r="K105" s="99" t="str">
        <f>VLOOKUP(E105,VIP!$A$2:$O11785,6,0)</f>
        <v>NO</v>
      </c>
      <c r="L105" s="108" t="s">
        <v>2430</v>
      </c>
      <c r="M105" s="122" t="s">
        <v>2508</v>
      </c>
      <c r="N105" s="106" t="s">
        <v>2481</v>
      </c>
      <c r="O105" s="104" t="s">
        <v>2497</v>
      </c>
      <c r="P105" s="104"/>
      <c r="Q105" s="121">
        <v>44218.616759259261</v>
      </c>
    </row>
    <row r="106" spans="1:17" ht="18" x14ac:dyDescent="0.25">
      <c r="A106" s="85" t="str">
        <f>VLOOKUP(E106,'LISTADO ATM'!$A$2:$C$895,3,0)</f>
        <v>NORTE</v>
      </c>
      <c r="B106" s="113">
        <v>335769850</v>
      </c>
      <c r="C106" s="105">
        <v>44218.398819444446</v>
      </c>
      <c r="D106" s="104" t="s">
        <v>2498</v>
      </c>
      <c r="E106" s="100">
        <v>895</v>
      </c>
      <c r="F106" s="85" t="str">
        <f>VLOOKUP(E106,VIP!$A$2:$O11374,2,0)</f>
        <v>DRBR895</v>
      </c>
      <c r="G106" s="99" t="str">
        <f>VLOOKUP(E106,'LISTADO ATM'!$A$2:$B$894,2,0)</f>
        <v xml:space="preserve">ATM S/M Bravo (Santiago) </v>
      </c>
      <c r="H106" s="99" t="str">
        <f>VLOOKUP(E106,VIP!$A$2:$O16295,7,FALSE)</f>
        <v>Si</v>
      </c>
      <c r="I106" s="99" t="str">
        <f>VLOOKUP(E106,VIP!$A$2:$O8260,8,FALSE)</f>
        <v>No</v>
      </c>
      <c r="J106" s="99" t="str">
        <f>VLOOKUP(E106,VIP!$A$2:$O8210,8,FALSE)</f>
        <v>No</v>
      </c>
      <c r="K106" s="99" t="str">
        <f>VLOOKUP(E106,VIP!$A$2:$O11784,6,0)</f>
        <v>NO</v>
      </c>
      <c r="L106" s="108" t="s">
        <v>2430</v>
      </c>
      <c r="M106" s="122" t="s">
        <v>2508</v>
      </c>
      <c r="N106" s="106" t="s">
        <v>2481</v>
      </c>
      <c r="O106" s="104" t="s">
        <v>2497</v>
      </c>
      <c r="P106" s="104"/>
      <c r="Q106" s="121">
        <v>44218.616759259261</v>
      </c>
    </row>
    <row r="107" spans="1:17" ht="18" x14ac:dyDescent="0.25">
      <c r="A107" s="85" t="str">
        <f>VLOOKUP(E107,'LISTADO ATM'!$A$2:$C$895,3,0)</f>
        <v>ESTE</v>
      </c>
      <c r="B107" s="113">
        <v>335769853</v>
      </c>
      <c r="C107" s="105">
        <v>44218.400636574072</v>
      </c>
      <c r="D107" s="104" t="s">
        <v>2189</v>
      </c>
      <c r="E107" s="100">
        <v>293</v>
      </c>
      <c r="F107" s="85" t="str">
        <f>VLOOKUP(E107,VIP!$A$2:$O11373,2,0)</f>
        <v>DRBR293</v>
      </c>
      <c r="G107" s="99" t="str">
        <f>VLOOKUP(E107,'LISTADO ATM'!$A$2:$B$894,2,0)</f>
        <v xml:space="preserve">ATM S/M Nueva Visión (San Pedro) </v>
      </c>
      <c r="H107" s="99" t="str">
        <f>VLOOKUP(E107,VIP!$A$2:$O16294,7,FALSE)</f>
        <v>Si</v>
      </c>
      <c r="I107" s="99" t="str">
        <f>VLOOKUP(E107,VIP!$A$2:$O8259,8,FALSE)</f>
        <v>Si</v>
      </c>
      <c r="J107" s="99" t="str">
        <f>VLOOKUP(E107,VIP!$A$2:$O8209,8,FALSE)</f>
        <v>Si</v>
      </c>
      <c r="K107" s="99" t="str">
        <f>VLOOKUP(E107,VIP!$A$2:$O11783,6,0)</f>
        <v>NO</v>
      </c>
      <c r="L107" s="108" t="s">
        <v>2228</v>
      </c>
      <c r="M107" s="122" t="s">
        <v>2508</v>
      </c>
      <c r="N107" s="106" t="s">
        <v>2481</v>
      </c>
      <c r="O107" s="104" t="s">
        <v>2483</v>
      </c>
      <c r="P107" s="104"/>
      <c r="Q107" s="121">
        <v>44216.614953703705</v>
      </c>
    </row>
    <row r="108" spans="1:17" ht="18" x14ac:dyDescent="0.25">
      <c r="A108" s="85" t="str">
        <f>VLOOKUP(E108,'LISTADO ATM'!$A$2:$C$895,3,0)</f>
        <v>ESTE</v>
      </c>
      <c r="B108" s="113">
        <v>335769856</v>
      </c>
      <c r="C108" s="105">
        <v>44218.402268518519</v>
      </c>
      <c r="D108" s="104" t="s">
        <v>2494</v>
      </c>
      <c r="E108" s="100">
        <v>427</v>
      </c>
      <c r="F108" s="85" t="str">
        <f>VLOOKUP(E108,VIP!$A$2:$O11372,2,0)</f>
        <v>DRBR427</v>
      </c>
      <c r="G108" s="99" t="str">
        <f>VLOOKUP(E108,'LISTADO ATM'!$A$2:$B$894,2,0)</f>
        <v xml:space="preserve">ATM Almacenes Iberia (Hato Mayor) </v>
      </c>
      <c r="H108" s="99" t="str">
        <f>VLOOKUP(E108,VIP!$A$2:$O16293,7,FALSE)</f>
        <v>Si</v>
      </c>
      <c r="I108" s="99" t="str">
        <f>VLOOKUP(E108,VIP!$A$2:$O8258,8,FALSE)</f>
        <v>Si</v>
      </c>
      <c r="J108" s="99" t="str">
        <f>VLOOKUP(E108,VIP!$A$2:$O8208,8,FALSE)</f>
        <v>Si</v>
      </c>
      <c r="K108" s="99" t="str">
        <f>VLOOKUP(E108,VIP!$A$2:$O11782,6,0)</f>
        <v>NO</v>
      </c>
      <c r="L108" s="108" t="s">
        <v>2430</v>
      </c>
      <c r="M108" s="163" t="s">
        <v>2508</v>
      </c>
      <c r="N108" s="106" t="s">
        <v>2481</v>
      </c>
      <c r="O108" s="104" t="s">
        <v>2495</v>
      </c>
      <c r="P108" s="104"/>
      <c r="Q108" s="162">
        <v>44218.790972222225</v>
      </c>
    </row>
    <row r="109" spans="1:17" ht="18" x14ac:dyDescent="0.25">
      <c r="A109" s="85" t="str">
        <f>VLOOKUP(E109,'LISTADO ATM'!$A$2:$C$895,3,0)</f>
        <v>DISTRITO NACIONAL</v>
      </c>
      <c r="B109" s="113">
        <v>335769861</v>
      </c>
      <c r="C109" s="105">
        <v>44218.404872685183</v>
      </c>
      <c r="D109" s="104" t="s">
        <v>2189</v>
      </c>
      <c r="E109" s="100">
        <v>435</v>
      </c>
      <c r="F109" s="85" t="str">
        <f>VLOOKUP(E109,VIP!$A$2:$O11370,2,0)</f>
        <v>DRBR435</v>
      </c>
      <c r="G109" s="99" t="str">
        <f>VLOOKUP(E109,'LISTADO ATM'!$A$2:$B$894,2,0)</f>
        <v xml:space="preserve">ATM Autobanco Torre I </v>
      </c>
      <c r="H109" s="99" t="str">
        <f>VLOOKUP(E109,VIP!$A$2:$O16291,7,FALSE)</f>
        <v>Si</v>
      </c>
      <c r="I109" s="99" t="str">
        <f>VLOOKUP(E109,VIP!$A$2:$O8256,8,FALSE)</f>
        <v>Si</v>
      </c>
      <c r="J109" s="99" t="str">
        <f>VLOOKUP(E109,VIP!$A$2:$O8206,8,FALSE)</f>
        <v>Si</v>
      </c>
      <c r="K109" s="99" t="str">
        <f>VLOOKUP(E109,VIP!$A$2:$O11780,6,0)</f>
        <v>SI</v>
      </c>
      <c r="L109" s="108" t="s">
        <v>2228</v>
      </c>
      <c r="M109" s="163" t="s">
        <v>2508</v>
      </c>
      <c r="N109" s="106" t="s">
        <v>2507</v>
      </c>
      <c r="O109" s="104" t="s">
        <v>2483</v>
      </c>
      <c r="P109" s="104"/>
      <c r="Q109" s="162">
        <v>44218.774305555555</v>
      </c>
    </row>
    <row r="110" spans="1:17" ht="18" x14ac:dyDescent="0.25">
      <c r="A110" s="85" t="str">
        <f>VLOOKUP(E110,'LISTADO ATM'!$A$2:$C$895,3,0)</f>
        <v>NORTE</v>
      </c>
      <c r="B110" s="113">
        <v>335769877</v>
      </c>
      <c r="C110" s="105">
        <v>44218.405717592592</v>
      </c>
      <c r="D110" s="104" t="s">
        <v>2190</v>
      </c>
      <c r="E110" s="100">
        <v>99</v>
      </c>
      <c r="F110" s="85" t="str">
        <f>VLOOKUP(E110,VIP!$A$2:$O11369,2,0)</f>
        <v>DRBR099</v>
      </c>
      <c r="G110" s="99" t="str">
        <f>VLOOKUP(E110,'LISTADO ATM'!$A$2:$B$894,2,0)</f>
        <v xml:space="preserve">ATM Multicentro La Sirena S.F.M. </v>
      </c>
      <c r="H110" s="99" t="str">
        <f>VLOOKUP(E110,VIP!$A$2:$O16290,7,FALSE)</f>
        <v>Si</v>
      </c>
      <c r="I110" s="99" t="str">
        <f>VLOOKUP(E110,VIP!$A$2:$O8255,8,FALSE)</f>
        <v>Si</v>
      </c>
      <c r="J110" s="99" t="str">
        <f>VLOOKUP(E110,VIP!$A$2:$O8205,8,FALSE)</f>
        <v>Si</v>
      </c>
      <c r="K110" s="99" t="str">
        <f>VLOOKUP(E110,VIP!$A$2:$O11779,6,0)</f>
        <v>NO</v>
      </c>
      <c r="L110" s="108" t="s">
        <v>2463</v>
      </c>
      <c r="M110" s="107" t="s">
        <v>2473</v>
      </c>
      <c r="N110" s="106" t="s">
        <v>2481</v>
      </c>
      <c r="O110" s="104" t="s">
        <v>2509</v>
      </c>
      <c r="P110" s="104"/>
      <c r="Q110" s="107" t="s">
        <v>2463</v>
      </c>
    </row>
    <row r="111" spans="1:17" ht="18" x14ac:dyDescent="0.25">
      <c r="A111" s="85" t="str">
        <f>VLOOKUP(E111,'LISTADO ATM'!$A$2:$C$895,3,0)</f>
        <v>ESTE</v>
      </c>
      <c r="B111" s="113">
        <v>335769883</v>
      </c>
      <c r="C111" s="105">
        <v>44218.407800925925</v>
      </c>
      <c r="D111" s="104" t="s">
        <v>2494</v>
      </c>
      <c r="E111" s="100">
        <v>630</v>
      </c>
      <c r="F111" s="85" t="str">
        <f>VLOOKUP(E111,VIP!$A$2:$O11368,2,0)</f>
        <v>DRBR112</v>
      </c>
      <c r="G111" s="99" t="str">
        <f>VLOOKUP(E111,'LISTADO ATM'!$A$2:$B$894,2,0)</f>
        <v xml:space="preserve">ATM Oficina Plaza Zaglul (SPM) </v>
      </c>
      <c r="H111" s="99" t="str">
        <f>VLOOKUP(E111,VIP!$A$2:$O16289,7,FALSE)</f>
        <v>Si</v>
      </c>
      <c r="I111" s="99" t="str">
        <f>VLOOKUP(E111,VIP!$A$2:$O8254,8,FALSE)</f>
        <v>Si</v>
      </c>
      <c r="J111" s="99" t="str">
        <f>VLOOKUP(E111,VIP!$A$2:$O8204,8,FALSE)</f>
        <v>Si</v>
      </c>
      <c r="K111" s="99" t="str">
        <f>VLOOKUP(E111,VIP!$A$2:$O11778,6,0)</f>
        <v>NO</v>
      </c>
      <c r="L111" s="108" t="s">
        <v>2430</v>
      </c>
      <c r="M111" s="122" t="s">
        <v>2508</v>
      </c>
      <c r="N111" s="106" t="s">
        <v>2481</v>
      </c>
      <c r="O111" s="104" t="s">
        <v>2495</v>
      </c>
      <c r="P111" s="104"/>
      <c r="Q111" s="121">
        <v>44218.616759259261</v>
      </c>
    </row>
    <row r="112" spans="1:17" ht="18" x14ac:dyDescent="0.25">
      <c r="A112" s="85" t="str">
        <f>VLOOKUP(E112,'LISTADO ATM'!$A$2:$C$895,3,0)</f>
        <v>NORTE</v>
      </c>
      <c r="B112" s="113">
        <v>335769894</v>
      </c>
      <c r="C112" s="105">
        <v>44218.413726851853</v>
      </c>
      <c r="D112" s="104" t="s">
        <v>2494</v>
      </c>
      <c r="E112" s="100">
        <v>703</v>
      </c>
      <c r="F112" s="85" t="str">
        <f>VLOOKUP(E112,VIP!$A$2:$O11367,2,0)</f>
        <v>DRBR703</v>
      </c>
      <c r="G112" s="99" t="str">
        <f>VLOOKUP(E112,'LISTADO ATM'!$A$2:$B$894,2,0)</f>
        <v xml:space="preserve">ATM Oficina El Mamey Los Hidalgos </v>
      </c>
      <c r="H112" s="99" t="str">
        <f>VLOOKUP(E112,VIP!$A$2:$O16288,7,FALSE)</f>
        <v>Si</v>
      </c>
      <c r="I112" s="99" t="str">
        <f>VLOOKUP(E112,VIP!$A$2:$O8253,8,FALSE)</f>
        <v>Si</v>
      </c>
      <c r="J112" s="99" t="str">
        <f>VLOOKUP(E112,VIP!$A$2:$O8203,8,FALSE)</f>
        <v>Si</v>
      </c>
      <c r="K112" s="99" t="str">
        <f>VLOOKUP(E112,VIP!$A$2:$O11777,6,0)</f>
        <v>NO</v>
      </c>
      <c r="L112" s="108" t="s">
        <v>2466</v>
      </c>
      <c r="M112" s="122" t="s">
        <v>2508</v>
      </c>
      <c r="N112" s="106" t="s">
        <v>2481</v>
      </c>
      <c r="O112" s="104" t="s">
        <v>2495</v>
      </c>
      <c r="P112" s="104"/>
      <c r="Q112" s="121">
        <v>44218.616759259261</v>
      </c>
    </row>
    <row r="113" spans="1:17" ht="18" x14ac:dyDescent="0.25">
      <c r="A113" s="85" t="str">
        <f>VLOOKUP(E113,'LISTADO ATM'!$A$2:$C$895,3,0)</f>
        <v>DISTRITO NACIONAL</v>
      </c>
      <c r="B113" s="113">
        <v>335769905</v>
      </c>
      <c r="C113" s="105">
        <v>44218.41920138889</v>
      </c>
      <c r="D113" s="104" t="s">
        <v>2477</v>
      </c>
      <c r="E113" s="100">
        <v>24</v>
      </c>
      <c r="F113" s="85" t="str">
        <f>VLOOKUP(E113,VIP!$A$2:$O11366,2,0)</f>
        <v>DRBR024</v>
      </c>
      <c r="G113" s="99" t="str">
        <f>VLOOKUP(E113,'LISTADO ATM'!$A$2:$B$894,2,0)</f>
        <v xml:space="preserve">ATM Oficina Eusebio Manzueta </v>
      </c>
      <c r="H113" s="99" t="str">
        <f>VLOOKUP(E113,VIP!$A$2:$O16287,7,FALSE)</f>
        <v>No</v>
      </c>
      <c r="I113" s="99" t="str">
        <f>VLOOKUP(E113,VIP!$A$2:$O8252,8,FALSE)</f>
        <v>No</v>
      </c>
      <c r="J113" s="99" t="str">
        <f>VLOOKUP(E113,VIP!$A$2:$O8202,8,FALSE)</f>
        <v>No</v>
      </c>
      <c r="K113" s="99" t="str">
        <f>VLOOKUP(E113,VIP!$A$2:$O11776,6,0)</f>
        <v>NO</v>
      </c>
      <c r="L113" s="108" t="s">
        <v>2430</v>
      </c>
      <c r="M113" s="122" t="s">
        <v>2508</v>
      </c>
      <c r="N113" s="106" t="s">
        <v>2481</v>
      </c>
      <c r="O113" s="104" t="s">
        <v>2482</v>
      </c>
      <c r="P113" s="104"/>
      <c r="Q113" s="121">
        <v>44218.616759259261</v>
      </c>
    </row>
    <row r="114" spans="1:17" ht="18" x14ac:dyDescent="0.25">
      <c r="A114" s="85" t="str">
        <f>VLOOKUP(E114,'LISTADO ATM'!$A$2:$C$895,3,0)</f>
        <v>DISTRITO NACIONAL</v>
      </c>
      <c r="B114" s="113">
        <v>335769924</v>
      </c>
      <c r="C114" s="105">
        <v>44218.423784722225</v>
      </c>
      <c r="D114" s="104" t="s">
        <v>2477</v>
      </c>
      <c r="E114" s="100">
        <v>549</v>
      </c>
      <c r="F114" s="85" t="str">
        <f>VLOOKUP(E114,VIP!$A$2:$O11365,2,0)</f>
        <v>DRBR026</v>
      </c>
      <c r="G114" s="99" t="str">
        <f>VLOOKUP(E114,'LISTADO ATM'!$A$2:$B$894,2,0)</f>
        <v xml:space="preserve">ATM Ministerio de Turismo (Oficinas Gubernamentales) </v>
      </c>
      <c r="H114" s="99" t="str">
        <f>VLOOKUP(E114,VIP!$A$2:$O16286,7,FALSE)</f>
        <v>Si</v>
      </c>
      <c r="I114" s="99" t="str">
        <f>VLOOKUP(E114,VIP!$A$2:$O8251,8,FALSE)</f>
        <v>Si</v>
      </c>
      <c r="J114" s="99" t="str">
        <f>VLOOKUP(E114,VIP!$A$2:$O8201,8,FALSE)</f>
        <v>Si</v>
      </c>
      <c r="K114" s="99" t="str">
        <f>VLOOKUP(E114,VIP!$A$2:$O11775,6,0)</f>
        <v>NO</v>
      </c>
      <c r="L114" s="108" t="s">
        <v>2430</v>
      </c>
      <c r="M114" s="122" t="s">
        <v>2508</v>
      </c>
      <c r="N114" s="106" t="s">
        <v>2481</v>
      </c>
      <c r="O114" s="104" t="s">
        <v>2482</v>
      </c>
      <c r="P114" s="104"/>
      <c r="Q114" s="121">
        <v>44218.616759259261</v>
      </c>
    </row>
    <row r="115" spans="1:17" ht="18" x14ac:dyDescent="0.25">
      <c r="A115" s="85" t="str">
        <f>VLOOKUP(E115,'LISTADO ATM'!$A$2:$C$895,3,0)</f>
        <v>DISTRITO NACIONAL</v>
      </c>
      <c r="B115" s="113">
        <v>335769937</v>
      </c>
      <c r="C115" s="105">
        <v>44218.427754629629</v>
      </c>
      <c r="D115" s="104" t="s">
        <v>2477</v>
      </c>
      <c r="E115" s="100">
        <v>437</v>
      </c>
      <c r="F115" s="85" t="str">
        <f>VLOOKUP(E115,VIP!$A$2:$O11364,2,0)</f>
        <v>DRBR437</v>
      </c>
      <c r="G115" s="99" t="str">
        <f>VLOOKUP(E115,'LISTADO ATM'!$A$2:$B$894,2,0)</f>
        <v xml:space="preserve">ATM Autobanco Torre III </v>
      </c>
      <c r="H115" s="99" t="str">
        <f>VLOOKUP(E115,VIP!$A$2:$O16285,7,FALSE)</f>
        <v>Si</v>
      </c>
      <c r="I115" s="99" t="str">
        <f>VLOOKUP(E115,VIP!$A$2:$O8250,8,FALSE)</f>
        <v>Si</v>
      </c>
      <c r="J115" s="99" t="str">
        <f>VLOOKUP(E115,VIP!$A$2:$O8200,8,FALSE)</f>
        <v>Si</v>
      </c>
      <c r="K115" s="99" t="str">
        <f>VLOOKUP(E115,VIP!$A$2:$O11774,6,0)</f>
        <v>SI</v>
      </c>
      <c r="L115" s="108" t="s">
        <v>2430</v>
      </c>
      <c r="M115" s="107" t="s">
        <v>2473</v>
      </c>
      <c r="N115" s="106" t="s">
        <v>2481</v>
      </c>
      <c r="O115" s="104" t="s">
        <v>2482</v>
      </c>
      <c r="P115" s="104"/>
      <c r="Q115" s="107" t="s">
        <v>2430</v>
      </c>
    </row>
    <row r="116" spans="1:17" ht="18" x14ac:dyDescent="0.25">
      <c r="A116" s="85" t="str">
        <f>VLOOKUP(E116,'LISTADO ATM'!$A$2:$C$895,3,0)</f>
        <v>ESTE</v>
      </c>
      <c r="B116" s="113">
        <v>335769946</v>
      </c>
      <c r="C116" s="105">
        <v>44218.430555555555</v>
      </c>
      <c r="D116" s="104" t="s">
        <v>2494</v>
      </c>
      <c r="E116" s="100">
        <v>612</v>
      </c>
      <c r="F116" s="85" t="str">
        <f>VLOOKUP(E116,VIP!$A$2:$O11363,2,0)</f>
        <v>DRBR220</v>
      </c>
      <c r="G116" s="99" t="str">
        <f>VLOOKUP(E116,'LISTADO ATM'!$A$2:$B$894,2,0)</f>
        <v xml:space="preserve">ATM Plaza Orense (La Romana) </v>
      </c>
      <c r="H116" s="99" t="str">
        <f>VLOOKUP(E116,VIP!$A$2:$O16284,7,FALSE)</f>
        <v>Si</v>
      </c>
      <c r="I116" s="99" t="str">
        <f>VLOOKUP(E116,VIP!$A$2:$O8249,8,FALSE)</f>
        <v>Si</v>
      </c>
      <c r="J116" s="99" t="str">
        <f>VLOOKUP(E116,VIP!$A$2:$O8199,8,FALSE)</f>
        <v>Si</v>
      </c>
      <c r="K116" s="99" t="str">
        <f>VLOOKUP(E116,VIP!$A$2:$O11773,6,0)</f>
        <v>NO</v>
      </c>
      <c r="L116" s="108" t="s">
        <v>2430</v>
      </c>
      <c r="M116" s="122" t="s">
        <v>2508</v>
      </c>
      <c r="N116" s="106" t="s">
        <v>2481</v>
      </c>
      <c r="O116" s="104" t="s">
        <v>2495</v>
      </c>
      <c r="P116" s="104"/>
      <c r="Q116" s="121">
        <v>44218.616759259261</v>
      </c>
    </row>
    <row r="117" spans="1:17" ht="18" x14ac:dyDescent="0.25">
      <c r="A117" s="85" t="str">
        <f>VLOOKUP(E117,'LISTADO ATM'!$A$2:$C$895,3,0)</f>
        <v>DISTRITO NACIONAL</v>
      </c>
      <c r="B117" s="113">
        <v>335769958</v>
      </c>
      <c r="C117" s="105">
        <v>44218.43340277778</v>
      </c>
      <c r="D117" s="104" t="s">
        <v>2477</v>
      </c>
      <c r="E117" s="100">
        <v>435</v>
      </c>
      <c r="F117" s="85" t="str">
        <f>VLOOKUP(E117,VIP!$A$2:$O11362,2,0)</f>
        <v>DRBR435</v>
      </c>
      <c r="G117" s="99" t="str">
        <f>VLOOKUP(E117,'LISTADO ATM'!$A$2:$B$894,2,0)</f>
        <v xml:space="preserve">ATM Autobanco Torre I </v>
      </c>
      <c r="H117" s="99" t="str">
        <f>VLOOKUP(E117,VIP!$A$2:$O16283,7,FALSE)</f>
        <v>Si</v>
      </c>
      <c r="I117" s="99" t="str">
        <f>VLOOKUP(E117,VIP!$A$2:$O8248,8,FALSE)</f>
        <v>Si</v>
      </c>
      <c r="J117" s="99" t="str">
        <f>VLOOKUP(E117,VIP!$A$2:$O8198,8,FALSE)</f>
        <v>Si</v>
      </c>
      <c r="K117" s="99" t="str">
        <f>VLOOKUP(E117,VIP!$A$2:$O11772,6,0)</f>
        <v>SI</v>
      </c>
      <c r="L117" s="108" t="s">
        <v>2466</v>
      </c>
      <c r="M117" s="163" t="s">
        <v>2508</v>
      </c>
      <c r="N117" s="106" t="s">
        <v>2481</v>
      </c>
      <c r="O117" s="104" t="s">
        <v>2482</v>
      </c>
      <c r="P117" s="104"/>
      <c r="Q117" s="162">
        <v>44218.774305555555</v>
      </c>
    </row>
    <row r="118" spans="1:17" ht="18" x14ac:dyDescent="0.25">
      <c r="A118" s="85" t="str">
        <f>VLOOKUP(E118,'LISTADO ATM'!$A$2:$C$895,3,0)</f>
        <v>DISTRITO NACIONAL</v>
      </c>
      <c r="B118" s="113">
        <v>335770042</v>
      </c>
      <c r="C118" s="105">
        <v>44218.461365740739</v>
      </c>
      <c r="D118" s="104" t="s">
        <v>2477</v>
      </c>
      <c r="E118" s="100">
        <v>539</v>
      </c>
      <c r="F118" s="85" t="str">
        <f>VLOOKUP(E118,VIP!$A$2:$O11361,2,0)</f>
        <v>DRBR539</v>
      </c>
      <c r="G118" s="99" t="str">
        <f>VLOOKUP(E118,'LISTADO ATM'!$A$2:$B$894,2,0)</f>
        <v>ATM S/M La Cadena Los Proceres</v>
      </c>
      <c r="H118" s="99" t="str">
        <f>VLOOKUP(E118,VIP!$A$2:$O16282,7,FALSE)</f>
        <v>Si</v>
      </c>
      <c r="I118" s="99" t="str">
        <f>VLOOKUP(E118,VIP!$A$2:$O8247,8,FALSE)</f>
        <v>Si</v>
      </c>
      <c r="J118" s="99" t="str">
        <f>VLOOKUP(E118,VIP!$A$2:$O8197,8,FALSE)</f>
        <v>Si</v>
      </c>
      <c r="K118" s="99" t="str">
        <f>VLOOKUP(E118,VIP!$A$2:$O11771,6,0)</f>
        <v>NO</v>
      </c>
      <c r="L118" s="108" t="s">
        <v>2430</v>
      </c>
      <c r="M118" s="122" t="s">
        <v>2508</v>
      </c>
      <c r="N118" s="106" t="s">
        <v>2481</v>
      </c>
      <c r="O118" s="104" t="s">
        <v>2482</v>
      </c>
      <c r="P118" s="104"/>
      <c r="Q118" s="121">
        <v>44218.616759259261</v>
      </c>
    </row>
    <row r="119" spans="1:17" ht="18" x14ac:dyDescent="0.25">
      <c r="A119" s="85" t="str">
        <f>VLOOKUP(E119,'LISTADO ATM'!$A$2:$C$895,3,0)</f>
        <v>DISTRITO NACIONAL</v>
      </c>
      <c r="B119" s="113">
        <v>335770043</v>
      </c>
      <c r="C119" s="105">
        <v>44218.461400462962</v>
      </c>
      <c r="D119" s="104" t="s">
        <v>2477</v>
      </c>
      <c r="E119" s="100">
        <v>578</v>
      </c>
      <c r="F119" s="85" t="str">
        <f>VLOOKUP(E119,VIP!$A$2:$O11360,2,0)</f>
        <v>DRBR324</v>
      </c>
      <c r="G119" s="99" t="str">
        <f>VLOOKUP(E119,'LISTADO ATM'!$A$2:$B$894,2,0)</f>
        <v xml:space="preserve">ATM Procuraduría General de la República </v>
      </c>
      <c r="H119" s="99" t="str">
        <f>VLOOKUP(E119,VIP!$A$2:$O16281,7,FALSE)</f>
        <v>Si</v>
      </c>
      <c r="I119" s="99" t="str">
        <f>VLOOKUP(E119,VIP!$A$2:$O8246,8,FALSE)</f>
        <v>No</v>
      </c>
      <c r="J119" s="99" t="str">
        <f>VLOOKUP(E119,VIP!$A$2:$O8196,8,FALSE)</f>
        <v>No</v>
      </c>
      <c r="K119" s="99" t="str">
        <f>VLOOKUP(E119,VIP!$A$2:$O11770,6,0)</f>
        <v>NO</v>
      </c>
      <c r="L119" s="108" t="s">
        <v>2430</v>
      </c>
      <c r="M119" s="122" t="s">
        <v>2508</v>
      </c>
      <c r="N119" s="106" t="s">
        <v>2481</v>
      </c>
      <c r="O119" s="104" t="s">
        <v>2482</v>
      </c>
      <c r="P119" s="104"/>
      <c r="Q119" s="121">
        <v>44218.616759259261</v>
      </c>
    </row>
    <row r="120" spans="1:17" ht="18" x14ac:dyDescent="0.25">
      <c r="A120" s="85" t="str">
        <f>VLOOKUP(E120,'LISTADO ATM'!$A$2:$C$895,3,0)</f>
        <v>NORTE</v>
      </c>
      <c r="B120" s="113">
        <v>335770047</v>
      </c>
      <c r="C120" s="105">
        <v>44218.461585648147</v>
      </c>
      <c r="D120" s="104" t="s">
        <v>2498</v>
      </c>
      <c r="E120" s="100">
        <v>728</v>
      </c>
      <c r="F120" s="85" t="str">
        <f>VLOOKUP(E120,VIP!$A$2:$O11358,2,0)</f>
        <v>DRBR051</v>
      </c>
      <c r="G120" s="99" t="str">
        <f>VLOOKUP(E120,'LISTADO ATM'!$A$2:$B$894,2,0)</f>
        <v xml:space="preserve">ATM UNP La Vega Oficina Regional Norcentral </v>
      </c>
      <c r="H120" s="99" t="str">
        <f>VLOOKUP(E120,VIP!$A$2:$O16279,7,FALSE)</f>
        <v>Si</v>
      </c>
      <c r="I120" s="99" t="str">
        <f>VLOOKUP(E120,VIP!$A$2:$O8244,8,FALSE)</f>
        <v>Si</v>
      </c>
      <c r="J120" s="99" t="str">
        <f>VLOOKUP(E120,VIP!$A$2:$O8194,8,FALSE)</f>
        <v>Si</v>
      </c>
      <c r="K120" s="99" t="str">
        <f>VLOOKUP(E120,VIP!$A$2:$O11768,6,0)</f>
        <v>SI</v>
      </c>
      <c r="L120" s="108" t="s">
        <v>2430</v>
      </c>
      <c r="M120" s="122" t="s">
        <v>2508</v>
      </c>
      <c r="N120" s="106" t="s">
        <v>2481</v>
      </c>
      <c r="O120" s="104" t="s">
        <v>2497</v>
      </c>
      <c r="P120" s="104"/>
      <c r="Q120" s="121">
        <v>44218.616759259261</v>
      </c>
    </row>
    <row r="121" spans="1:17" ht="18" x14ac:dyDescent="0.25">
      <c r="A121" s="85" t="str">
        <f>VLOOKUP(E121,'LISTADO ATM'!$A$2:$C$895,3,0)</f>
        <v>DISTRITO NACIONAL</v>
      </c>
      <c r="B121" s="113">
        <v>335770048</v>
      </c>
      <c r="C121" s="105">
        <v>44218.461608796293</v>
      </c>
      <c r="D121" s="104" t="s">
        <v>2477</v>
      </c>
      <c r="E121" s="100">
        <v>875</v>
      </c>
      <c r="F121" s="85" t="str">
        <f>VLOOKUP(E121,VIP!$A$2:$O11386,2,0)</f>
        <v>DRBR875</v>
      </c>
      <c r="G121" s="99" t="str">
        <f>VLOOKUP(E121,'LISTADO ATM'!$A$2:$B$894,2,0)</f>
        <v xml:space="preserve">ATM Texaco Aut. Duarte KM 14 1/2 (Los Alcarrizos) </v>
      </c>
      <c r="H121" s="99" t="str">
        <f>VLOOKUP(E121,VIP!$A$2:$O16307,7,FALSE)</f>
        <v>Si</v>
      </c>
      <c r="I121" s="99" t="str">
        <f>VLOOKUP(E121,VIP!$A$2:$O8272,8,FALSE)</f>
        <v>Si</v>
      </c>
      <c r="J121" s="99" t="str">
        <f>VLOOKUP(E121,VIP!$A$2:$O8222,8,FALSE)</f>
        <v>Si</v>
      </c>
      <c r="K121" s="99" t="str">
        <f>VLOOKUP(E121,VIP!$A$2:$O11796,6,0)</f>
        <v>NO</v>
      </c>
      <c r="L121" s="108" t="s">
        <v>2430</v>
      </c>
      <c r="M121" s="163" t="s">
        <v>2508</v>
      </c>
      <c r="N121" s="106" t="s">
        <v>2481</v>
      </c>
      <c r="O121" s="104" t="s">
        <v>2482</v>
      </c>
      <c r="P121" s="104"/>
      <c r="Q121" s="162">
        <v>44218.719444444447</v>
      </c>
    </row>
    <row r="122" spans="1:17" ht="18" x14ac:dyDescent="0.25">
      <c r="A122" s="85" t="str">
        <f>VLOOKUP(E122,'LISTADO ATM'!$A$2:$C$895,3,0)</f>
        <v>DISTRITO NACIONAL</v>
      </c>
      <c r="B122" s="113">
        <v>335770049</v>
      </c>
      <c r="C122" s="105">
        <v>44218.461631944447</v>
      </c>
      <c r="D122" s="104" t="s">
        <v>2477</v>
      </c>
      <c r="E122" s="100">
        <v>238</v>
      </c>
      <c r="F122" s="85" t="str">
        <f>VLOOKUP(E122,VIP!$A$2:$O11385,2,0)</f>
        <v>DRBR238</v>
      </c>
      <c r="G122" s="99" t="str">
        <f>VLOOKUP(E122,'LISTADO ATM'!$A$2:$B$894,2,0)</f>
        <v xml:space="preserve">ATM Multicentro La Sirena Charles de Gaulle </v>
      </c>
      <c r="H122" s="99" t="str">
        <f>VLOOKUP(E122,VIP!$A$2:$O16306,7,FALSE)</f>
        <v>Si</v>
      </c>
      <c r="I122" s="99" t="str">
        <f>VLOOKUP(E122,VIP!$A$2:$O8271,8,FALSE)</f>
        <v>Si</v>
      </c>
      <c r="J122" s="99" t="str">
        <f>VLOOKUP(E122,VIP!$A$2:$O8221,8,FALSE)</f>
        <v>Si</v>
      </c>
      <c r="K122" s="99" t="str">
        <f>VLOOKUP(E122,VIP!$A$2:$O11795,6,0)</f>
        <v>No</v>
      </c>
      <c r="L122" s="108" t="s">
        <v>2430</v>
      </c>
      <c r="M122" s="107" t="s">
        <v>2473</v>
      </c>
      <c r="N122" s="106" t="s">
        <v>2481</v>
      </c>
      <c r="O122" s="104" t="s">
        <v>2482</v>
      </c>
      <c r="P122" s="104"/>
      <c r="Q122" s="107" t="s">
        <v>2430</v>
      </c>
    </row>
    <row r="123" spans="1:17" ht="18" x14ac:dyDescent="0.25">
      <c r="A123" s="85" t="str">
        <f>VLOOKUP(E123,'LISTADO ATM'!$A$2:$C$895,3,0)</f>
        <v>NORTE</v>
      </c>
      <c r="B123" s="113">
        <v>335770051</v>
      </c>
      <c r="C123" s="105">
        <v>44218.461689814816</v>
      </c>
      <c r="D123" s="104" t="s">
        <v>2498</v>
      </c>
      <c r="E123" s="100">
        <v>304</v>
      </c>
      <c r="F123" s="85" t="str">
        <f>VLOOKUP(E123,VIP!$A$2:$O11383,2,0)</f>
        <v>DRBR304</v>
      </c>
      <c r="G123" s="99" t="str">
        <f>VLOOKUP(E123,'LISTADO ATM'!$A$2:$B$894,2,0)</f>
        <v xml:space="preserve">ATM Multicentro La Sirena Estrella Sadhala </v>
      </c>
      <c r="H123" s="99" t="str">
        <f>VLOOKUP(E123,VIP!$A$2:$O16304,7,FALSE)</f>
        <v>Si</v>
      </c>
      <c r="I123" s="99" t="str">
        <f>VLOOKUP(E123,VIP!$A$2:$O8269,8,FALSE)</f>
        <v>Si</v>
      </c>
      <c r="J123" s="99" t="str">
        <f>VLOOKUP(E123,VIP!$A$2:$O8219,8,FALSE)</f>
        <v>Si</v>
      </c>
      <c r="K123" s="99" t="str">
        <f>VLOOKUP(E123,VIP!$A$2:$O11793,6,0)</f>
        <v>NO</v>
      </c>
      <c r="L123" s="108" t="s">
        <v>2430</v>
      </c>
      <c r="M123" s="163" t="s">
        <v>2508</v>
      </c>
      <c r="N123" s="162" t="s">
        <v>2507</v>
      </c>
      <c r="O123" s="104" t="s">
        <v>2497</v>
      </c>
      <c r="P123" s="104"/>
      <c r="Q123" s="162">
        <v>44218.740972222222</v>
      </c>
    </row>
    <row r="124" spans="1:17" ht="18" x14ac:dyDescent="0.25">
      <c r="A124" s="85" t="str">
        <f>VLOOKUP(E124,'LISTADO ATM'!$A$2:$C$895,3,0)</f>
        <v>NORTE</v>
      </c>
      <c r="B124" s="113">
        <v>335770053</v>
      </c>
      <c r="C124" s="105">
        <v>44218.461817129632</v>
      </c>
      <c r="D124" s="104" t="s">
        <v>2498</v>
      </c>
      <c r="E124" s="100">
        <v>862</v>
      </c>
      <c r="F124" s="85" t="str">
        <f>VLOOKUP(E124,VIP!$A$2:$O11381,2,0)</f>
        <v>DRBR862</v>
      </c>
      <c r="G124" s="99" t="str">
        <f>VLOOKUP(E124,'LISTADO ATM'!$A$2:$B$894,2,0)</f>
        <v xml:space="preserve">ATM S/M Doble A (Sabaneta) </v>
      </c>
      <c r="H124" s="99" t="str">
        <f>VLOOKUP(E124,VIP!$A$2:$O16302,7,FALSE)</f>
        <v>Si</v>
      </c>
      <c r="I124" s="99" t="str">
        <f>VLOOKUP(E124,VIP!$A$2:$O8267,8,FALSE)</f>
        <v>Si</v>
      </c>
      <c r="J124" s="99" t="str">
        <f>VLOOKUP(E124,VIP!$A$2:$O8217,8,FALSE)</f>
        <v>Si</v>
      </c>
      <c r="K124" s="99" t="str">
        <f>VLOOKUP(E124,VIP!$A$2:$O11791,6,0)</f>
        <v>NO</v>
      </c>
      <c r="L124" s="108" t="s">
        <v>2466</v>
      </c>
      <c r="M124" s="122" t="s">
        <v>2508</v>
      </c>
      <c r="N124" s="106" t="s">
        <v>2481</v>
      </c>
      <c r="O124" s="104" t="s">
        <v>2497</v>
      </c>
      <c r="P124" s="104"/>
      <c r="Q124" s="121">
        <v>44218.616759259261</v>
      </c>
    </row>
    <row r="125" spans="1:17" ht="18" x14ac:dyDescent="0.25">
      <c r="A125" s="85" t="str">
        <f>VLOOKUP(E125,'LISTADO ATM'!$A$2:$C$895,3,0)</f>
        <v>DISTRITO NACIONAL</v>
      </c>
      <c r="B125" s="113">
        <v>335770131</v>
      </c>
      <c r="C125" s="105">
        <v>44218.496782407405</v>
      </c>
      <c r="D125" s="104" t="s">
        <v>2189</v>
      </c>
      <c r="E125" s="100">
        <v>966</v>
      </c>
      <c r="F125" s="85" t="str">
        <f>VLOOKUP(E125,VIP!$A$2:$O11380,2,0)</f>
        <v>DRBR966</v>
      </c>
      <c r="G125" s="99" t="str">
        <f>VLOOKUP(E125,'LISTADO ATM'!$A$2:$B$894,2,0)</f>
        <v>ATM Centro Medico Real</v>
      </c>
      <c r="H125" s="99" t="str">
        <f>VLOOKUP(E125,VIP!$A$2:$O16301,7,FALSE)</f>
        <v>Si</v>
      </c>
      <c r="I125" s="99" t="str">
        <f>VLOOKUP(E125,VIP!$A$2:$O8266,8,FALSE)</f>
        <v>Si</v>
      </c>
      <c r="J125" s="99" t="str">
        <f>VLOOKUP(E125,VIP!$A$2:$O8216,8,FALSE)</f>
        <v>Si</v>
      </c>
      <c r="K125" s="99" t="str">
        <f>VLOOKUP(E125,VIP!$A$2:$O11790,6,0)</f>
        <v>NO</v>
      </c>
      <c r="L125" s="108" t="s">
        <v>2463</v>
      </c>
      <c r="M125" s="107" t="s">
        <v>2473</v>
      </c>
      <c r="N125" s="106" t="s">
        <v>2481</v>
      </c>
      <c r="O125" s="104" t="s">
        <v>2483</v>
      </c>
      <c r="P125" s="104"/>
      <c r="Q125" s="107" t="s">
        <v>2463</v>
      </c>
    </row>
    <row r="126" spans="1:17" ht="18" x14ac:dyDescent="0.25">
      <c r="A126" s="85" t="str">
        <f>VLOOKUP(E126,'LISTADO ATM'!$A$2:$C$895,3,0)</f>
        <v>DISTRITO NACIONAL</v>
      </c>
      <c r="B126" s="113">
        <v>335770133</v>
      </c>
      <c r="C126" s="105">
        <v>44218.49790509259</v>
      </c>
      <c r="D126" s="104" t="s">
        <v>2189</v>
      </c>
      <c r="E126" s="100">
        <v>791</v>
      </c>
      <c r="F126" s="85" t="str">
        <f>VLOOKUP(E126,VIP!$A$2:$O11379,2,0)</f>
        <v>DRBR791</v>
      </c>
      <c r="G126" s="99" t="str">
        <f>VLOOKUP(E126,'LISTADO ATM'!$A$2:$B$894,2,0)</f>
        <v xml:space="preserve">ATM Oficina Sans Soucí </v>
      </c>
      <c r="H126" s="99" t="str">
        <f>VLOOKUP(E126,VIP!$A$2:$O16300,7,FALSE)</f>
        <v>Si</v>
      </c>
      <c r="I126" s="99" t="str">
        <f>VLOOKUP(E126,VIP!$A$2:$O8265,8,FALSE)</f>
        <v>No</v>
      </c>
      <c r="J126" s="99" t="str">
        <f>VLOOKUP(E126,VIP!$A$2:$O8215,8,FALSE)</f>
        <v>No</v>
      </c>
      <c r="K126" s="99" t="str">
        <f>VLOOKUP(E126,VIP!$A$2:$O11789,6,0)</f>
        <v>NO</v>
      </c>
      <c r="L126" s="108" t="s">
        <v>2254</v>
      </c>
      <c r="M126" s="163" t="s">
        <v>2508</v>
      </c>
      <c r="N126" s="106" t="s">
        <v>2481</v>
      </c>
      <c r="O126" s="104" t="s">
        <v>2483</v>
      </c>
      <c r="P126" s="104"/>
      <c r="Q126" s="162">
        <v>44218.711111111108</v>
      </c>
    </row>
    <row r="127" spans="1:17" ht="18" x14ac:dyDescent="0.25">
      <c r="A127" s="85" t="str">
        <f>VLOOKUP(E127,'LISTADO ATM'!$A$2:$C$895,3,0)</f>
        <v>DISTRITO NACIONAL</v>
      </c>
      <c r="B127" s="113">
        <v>335770134</v>
      </c>
      <c r="C127" s="105">
        <v>44218.49795138889</v>
      </c>
      <c r="D127" s="104" t="s">
        <v>2477</v>
      </c>
      <c r="E127" s="100">
        <v>835</v>
      </c>
      <c r="F127" s="85" t="str">
        <f>VLOOKUP(E127,VIP!$A$2:$O11378,2,0)</f>
        <v>DRBR835</v>
      </c>
      <c r="G127" s="99" t="str">
        <f>VLOOKUP(E127,'LISTADO ATM'!$A$2:$B$894,2,0)</f>
        <v xml:space="preserve">ATM UNP Megacentro </v>
      </c>
      <c r="H127" s="99" t="str">
        <f>VLOOKUP(E127,VIP!$A$2:$O16299,7,FALSE)</f>
        <v>Si</v>
      </c>
      <c r="I127" s="99" t="str">
        <f>VLOOKUP(E127,VIP!$A$2:$O8264,8,FALSE)</f>
        <v>Si</v>
      </c>
      <c r="J127" s="99" t="str">
        <f>VLOOKUP(E127,VIP!$A$2:$O8214,8,FALSE)</f>
        <v>Si</v>
      </c>
      <c r="K127" s="99" t="str">
        <f>VLOOKUP(E127,VIP!$A$2:$O11788,6,0)</f>
        <v>SI</v>
      </c>
      <c r="L127" s="108" t="s">
        <v>2505</v>
      </c>
      <c r="M127" s="107" t="s">
        <v>2473</v>
      </c>
      <c r="N127" s="106" t="s">
        <v>2481</v>
      </c>
      <c r="O127" s="104" t="s">
        <v>2482</v>
      </c>
      <c r="P127" s="104"/>
      <c r="Q127" s="107" t="s">
        <v>2496</v>
      </c>
    </row>
    <row r="128" spans="1:17" ht="18" x14ac:dyDescent="0.25">
      <c r="A128" s="85" t="str">
        <f>VLOOKUP(E128,'LISTADO ATM'!$A$2:$C$895,3,0)</f>
        <v>DISTRITO NACIONAL</v>
      </c>
      <c r="B128" s="113">
        <v>335770137</v>
      </c>
      <c r="C128" s="105">
        <v>44218.498449074075</v>
      </c>
      <c r="D128" s="104" t="s">
        <v>2189</v>
      </c>
      <c r="E128" s="100">
        <v>517</v>
      </c>
      <c r="F128" s="85" t="str">
        <f>VLOOKUP(E128,VIP!$A$2:$O11377,2,0)</f>
        <v>DRBR517</v>
      </c>
      <c r="G128" s="99" t="str">
        <f>VLOOKUP(E128,'LISTADO ATM'!$A$2:$B$894,2,0)</f>
        <v xml:space="preserve">ATM Autobanco Oficina Sans Soucí </v>
      </c>
      <c r="H128" s="99" t="str">
        <f>VLOOKUP(E128,VIP!$A$2:$O16298,7,FALSE)</f>
        <v>Si</v>
      </c>
      <c r="I128" s="99" t="str">
        <f>VLOOKUP(E128,VIP!$A$2:$O8263,8,FALSE)</f>
        <v>Si</v>
      </c>
      <c r="J128" s="99" t="str">
        <f>VLOOKUP(E128,VIP!$A$2:$O8213,8,FALSE)</f>
        <v>Si</v>
      </c>
      <c r="K128" s="99" t="str">
        <f>VLOOKUP(E128,VIP!$A$2:$O11787,6,0)</f>
        <v>SI</v>
      </c>
      <c r="L128" s="108" t="s">
        <v>2254</v>
      </c>
      <c r="M128" s="163" t="s">
        <v>2508</v>
      </c>
      <c r="N128" s="106" t="s">
        <v>2481</v>
      </c>
      <c r="O128" s="104" t="s">
        <v>2483</v>
      </c>
      <c r="P128" s="104"/>
      <c r="Q128" s="162">
        <v>44218.836111111108</v>
      </c>
    </row>
    <row r="129" spans="1:17" ht="18" x14ac:dyDescent="0.25">
      <c r="A129" s="85" t="str">
        <f>VLOOKUP(E129,'LISTADO ATM'!$A$2:$C$895,3,0)</f>
        <v>NORTE</v>
      </c>
      <c r="B129" s="113">
        <v>335770161</v>
      </c>
      <c r="C129" s="105">
        <v>44218.51059027778</v>
      </c>
      <c r="D129" s="104" t="s">
        <v>2190</v>
      </c>
      <c r="E129" s="100">
        <v>757</v>
      </c>
      <c r="F129" s="85" t="str">
        <f>VLOOKUP(E129,VIP!$A$2:$O11375,2,0)</f>
        <v>DRBR757</v>
      </c>
      <c r="G129" s="99" t="str">
        <f>VLOOKUP(E129,'LISTADO ATM'!$A$2:$B$894,2,0)</f>
        <v xml:space="preserve">ATM UNP Plaza Paseo (Santiago) </v>
      </c>
      <c r="H129" s="99" t="str">
        <f>VLOOKUP(E129,VIP!$A$2:$O16296,7,FALSE)</f>
        <v>Si</v>
      </c>
      <c r="I129" s="99" t="str">
        <f>VLOOKUP(E129,VIP!$A$2:$O8261,8,FALSE)</f>
        <v>Si</v>
      </c>
      <c r="J129" s="99" t="str">
        <f>VLOOKUP(E129,VIP!$A$2:$O8211,8,FALSE)</f>
        <v>Si</v>
      </c>
      <c r="K129" s="99" t="str">
        <f>VLOOKUP(E129,VIP!$A$2:$O11785,6,0)</f>
        <v>NO</v>
      </c>
      <c r="L129" s="108" t="s">
        <v>2228</v>
      </c>
      <c r="M129" s="107" t="s">
        <v>2473</v>
      </c>
      <c r="N129" s="106" t="s">
        <v>2481</v>
      </c>
      <c r="O129" s="104" t="s">
        <v>2502</v>
      </c>
      <c r="P129" s="104"/>
      <c r="Q129" s="107" t="s">
        <v>2228</v>
      </c>
    </row>
    <row r="130" spans="1:17" ht="18" x14ac:dyDescent="0.25">
      <c r="A130" s="85" t="str">
        <f>VLOOKUP(E130,'LISTADO ATM'!$A$2:$C$895,3,0)</f>
        <v>DISTRITO NACIONAL</v>
      </c>
      <c r="B130" s="113">
        <v>335770186</v>
      </c>
      <c r="C130" s="105">
        <v>44218.519918981481</v>
      </c>
      <c r="D130" s="104" t="s">
        <v>2189</v>
      </c>
      <c r="E130" s="100">
        <v>735</v>
      </c>
      <c r="F130" s="85" t="str">
        <f>VLOOKUP(E130,VIP!$A$2:$O11374,2,0)</f>
        <v>DRBR179</v>
      </c>
      <c r="G130" s="99" t="str">
        <f>VLOOKUP(E130,'LISTADO ATM'!$A$2:$B$894,2,0)</f>
        <v xml:space="preserve">ATM Oficina Independencia II  </v>
      </c>
      <c r="H130" s="99" t="str">
        <f>VLOOKUP(E130,VIP!$A$2:$O16295,7,FALSE)</f>
        <v>Si</v>
      </c>
      <c r="I130" s="99" t="str">
        <f>VLOOKUP(E130,VIP!$A$2:$O8260,8,FALSE)</f>
        <v>Si</v>
      </c>
      <c r="J130" s="99" t="str">
        <f>VLOOKUP(E130,VIP!$A$2:$O8210,8,FALSE)</f>
        <v>Si</v>
      </c>
      <c r="K130" s="99" t="str">
        <f>VLOOKUP(E130,VIP!$A$2:$O11784,6,0)</f>
        <v>NO</v>
      </c>
      <c r="L130" s="108" t="s">
        <v>2228</v>
      </c>
      <c r="M130" s="107" t="s">
        <v>2473</v>
      </c>
      <c r="N130" s="106" t="s">
        <v>2481</v>
      </c>
      <c r="O130" s="104" t="s">
        <v>2483</v>
      </c>
      <c r="P130" s="104"/>
      <c r="Q130" s="107" t="s">
        <v>2228</v>
      </c>
    </row>
    <row r="131" spans="1:17" ht="18" x14ac:dyDescent="0.25">
      <c r="A131" s="85" t="str">
        <f>VLOOKUP(E131,'LISTADO ATM'!$A$2:$C$895,3,0)</f>
        <v>ESTE</v>
      </c>
      <c r="B131" s="113">
        <v>335770190</v>
      </c>
      <c r="C131" s="105">
        <v>44218.521898148145</v>
      </c>
      <c r="D131" s="104" t="s">
        <v>2189</v>
      </c>
      <c r="E131" s="100">
        <v>111</v>
      </c>
      <c r="F131" s="85" t="str">
        <f>VLOOKUP(E131,VIP!$A$2:$O11373,2,0)</f>
        <v>DRBR111</v>
      </c>
      <c r="G131" s="99" t="str">
        <f>VLOOKUP(E131,'LISTADO ATM'!$A$2:$B$894,2,0)</f>
        <v xml:space="preserve">ATM Oficina San Pedro </v>
      </c>
      <c r="H131" s="99" t="str">
        <f>VLOOKUP(E131,VIP!$A$2:$O16294,7,FALSE)</f>
        <v>Si</v>
      </c>
      <c r="I131" s="99" t="str">
        <f>VLOOKUP(E131,VIP!$A$2:$O8259,8,FALSE)</f>
        <v>Si</v>
      </c>
      <c r="J131" s="99" t="str">
        <f>VLOOKUP(E131,VIP!$A$2:$O8209,8,FALSE)</f>
        <v>Si</v>
      </c>
      <c r="K131" s="99" t="str">
        <f>VLOOKUP(E131,VIP!$A$2:$O11783,6,0)</f>
        <v>SI</v>
      </c>
      <c r="L131" s="108" t="s">
        <v>2228</v>
      </c>
      <c r="M131" s="163" t="s">
        <v>2508</v>
      </c>
      <c r="N131" s="106" t="s">
        <v>2481</v>
      </c>
      <c r="O131" s="104" t="s">
        <v>2483</v>
      </c>
      <c r="P131" s="104"/>
      <c r="Q131" s="162">
        <v>44218.836111111108</v>
      </c>
    </row>
    <row r="132" spans="1:17" ht="18" x14ac:dyDescent="0.25">
      <c r="A132" s="85" t="str">
        <f>VLOOKUP(E132,'LISTADO ATM'!$A$2:$C$895,3,0)</f>
        <v>DISTRITO NACIONAL</v>
      </c>
      <c r="B132" s="113">
        <v>335770196</v>
      </c>
      <c r="C132" s="105">
        <v>44218.52416666667</v>
      </c>
      <c r="D132" s="104" t="s">
        <v>2189</v>
      </c>
      <c r="E132" s="100">
        <v>476</v>
      </c>
      <c r="F132" s="85" t="str">
        <f>VLOOKUP(E132,VIP!$A$2:$O11372,2,0)</f>
        <v>DRBR476</v>
      </c>
      <c r="G132" s="99" t="str">
        <f>VLOOKUP(E132,'LISTADO ATM'!$A$2:$B$894,2,0)</f>
        <v xml:space="preserve">ATM Multicentro La Sirena Las Caobas </v>
      </c>
      <c r="H132" s="99" t="str">
        <f>VLOOKUP(E132,VIP!$A$2:$O16293,7,FALSE)</f>
        <v>Si</v>
      </c>
      <c r="I132" s="99" t="str">
        <f>VLOOKUP(E132,VIP!$A$2:$O8258,8,FALSE)</f>
        <v>Si</v>
      </c>
      <c r="J132" s="99" t="str">
        <f>VLOOKUP(E132,VIP!$A$2:$O8208,8,FALSE)</f>
        <v>Si</v>
      </c>
      <c r="K132" s="99" t="str">
        <f>VLOOKUP(E132,VIP!$A$2:$O11782,6,0)</f>
        <v>SI</v>
      </c>
      <c r="L132" s="108" t="s">
        <v>2228</v>
      </c>
      <c r="M132" s="107" t="s">
        <v>2473</v>
      </c>
      <c r="N132" s="106" t="s">
        <v>2481</v>
      </c>
      <c r="O132" s="104" t="s">
        <v>2483</v>
      </c>
      <c r="P132" s="104"/>
      <c r="Q132" s="107" t="s">
        <v>2228</v>
      </c>
    </row>
    <row r="133" spans="1:17" ht="18" x14ac:dyDescent="0.25">
      <c r="A133" s="85" t="str">
        <f>VLOOKUP(E133,'LISTADO ATM'!$A$2:$C$895,3,0)</f>
        <v>DISTRITO NACIONAL</v>
      </c>
      <c r="B133" s="113">
        <v>335770199</v>
      </c>
      <c r="C133" s="105">
        <v>44218.526006944441</v>
      </c>
      <c r="D133" s="104" t="s">
        <v>2189</v>
      </c>
      <c r="E133" s="100">
        <v>416</v>
      </c>
      <c r="F133" s="85" t="str">
        <f>VLOOKUP(E133,VIP!$A$2:$O11371,2,0)</f>
        <v>DRBR416</v>
      </c>
      <c r="G133" s="99" t="str">
        <f>VLOOKUP(E133,'LISTADO ATM'!$A$2:$B$894,2,0)</f>
        <v xml:space="preserve">ATM Autobanco San Martín II </v>
      </c>
      <c r="H133" s="99" t="str">
        <f>VLOOKUP(E133,VIP!$A$2:$O16292,7,FALSE)</f>
        <v>Si</v>
      </c>
      <c r="I133" s="99" t="str">
        <f>VLOOKUP(E133,VIP!$A$2:$O8257,8,FALSE)</f>
        <v>Si</v>
      </c>
      <c r="J133" s="99" t="str">
        <f>VLOOKUP(E133,VIP!$A$2:$O8207,8,FALSE)</f>
        <v>Si</v>
      </c>
      <c r="K133" s="99" t="str">
        <f>VLOOKUP(E133,VIP!$A$2:$O11781,6,0)</f>
        <v>NO</v>
      </c>
      <c r="L133" s="108" t="s">
        <v>2228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2228</v>
      </c>
    </row>
    <row r="134" spans="1:17" ht="18" x14ac:dyDescent="0.25">
      <c r="A134" s="85" t="str">
        <f>VLOOKUP(E134,'LISTADO ATM'!$A$2:$C$895,3,0)</f>
        <v>DISTRITO NACIONAL</v>
      </c>
      <c r="B134" s="113">
        <v>335770217</v>
      </c>
      <c r="C134" s="105">
        <v>44218.530601851853</v>
      </c>
      <c r="D134" s="104" t="s">
        <v>2189</v>
      </c>
      <c r="E134" s="100">
        <v>485</v>
      </c>
      <c r="F134" s="85" t="str">
        <f>VLOOKUP(E134,VIP!$A$2:$O11370,2,0)</f>
        <v>DRBR485</v>
      </c>
      <c r="G134" s="99" t="str">
        <f>VLOOKUP(E134,'LISTADO ATM'!$A$2:$B$894,2,0)</f>
        <v xml:space="preserve">ATM CEDIMAT </v>
      </c>
      <c r="H134" s="99" t="str">
        <f>VLOOKUP(E134,VIP!$A$2:$O16291,7,FALSE)</f>
        <v>Si</v>
      </c>
      <c r="I134" s="99" t="str">
        <f>VLOOKUP(E134,VIP!$A$2:$O8256,8,FALSE)</f>
        <v>Si</v>
      </c>
      <c r="J134" s="99" t="str">
        <f>VLOOKUP(E134,VIP!$A$2:$O8206,8,FALSE)</f>
        <v>Si</v>
      </c>
      <c r="K134" s="99" t="str">
        <f>VLOOKUP(E134,VIP!$A$2:$O11780,6,0)</f>
        <v>NO</v>
      </c>
      <c r="L134" s="108" t="s">
        <v>2228</v>
      </c>
      <c r="M134" s="107" t="s">
        <v>2473</v>
      </c>
      <c r="N134" s="106" t="s">
        <v>2481</v>
      </c>
      <c r="O134" s="104" t="s">
        <v>2483</v>
      </c>
      <c r="P134" s="104"/>
      <c r="Q134" s="107" t="s">
        <v>2228</v>
      </c>
    </row>
    <row r="135" spans="1:17" ht="18" x14ac:dyDescent="0.25">
      <c r="A135" s="85" t="str">
        <f>VLOOKUP(E135,'LISTADO ATM'!$A$2:$C$895,3,0)</f>
        <v>DISTRITO NACIONAL</v>
      </c>
      <c r="B135" s="113">
        <v>335770226</v>
      </c>
      <c r="C135" s="105">
        <v>44218.532314814816</v>
      </c>
      <c r="D135" s="104" t="s">
        <v>2189</v>
      </c>
      <c r="E135" s="100">
        <v>487</v>
      </c>
      <c r="F135" s="85" t="str">
        <f>VLOOKUP(E135,VIP!$A$2:$O11369,2,0)</f>
        <v>DRBR487</v>
      </c>
      <c r="G135" s="99" t="str">
        <f>VLOOKUP(E135,'LISTADO ATM'!$A$2:$B$894,2,0)</f>
        <v xml:space="preserve">ATM Olé Hainamosa </v>
      </c>
      <c r="H135" s="99" t="str">
        <f>VLOOKUP(E135,VIP!$A$2:$O16290,7,FALSE)</f>
        <v>Si</v>
      </c>
      <c r="I135" s="99" t="str">
        <f>VLOOKUP(E135,VIP!$A$2:$O8255,8,FALSE)</f>
        <v>Si</v>
      </c>
      <c r="J135" s="99" t="str">
        <f>VLOOKUP(E135,VIP!$A$2:$O8205,8,FALSE)</f>
        <v>Si</v>
      </c>
      <c r="K135" s="99" t="str">
        <f>VLOOKUP(E135,VIP!$A$2:$O11779,6,0)</f>
        <v>SI</v>
      </c>
      <c r="L135" s="108" t="s">
        <v>2228</v>
      </c>
      <c r="M135" s="107" t="s">
        <v>2473</v>
      </c>
      <c r="N135" s="106" t="s">
        <v>2481</v>
      </c>
      <c r="O135" s="104" t="s">
        <v>2483</v>
      </c>
      <c r="P135" s="104"/>
      <c r="Q135" s="107" t="s">
        <v>2228</v>
      </c>
    </row>
    <row r="136" spans="1:17" ht="18" x14ac:dyDescent="0.25">
      <c r="A136" s="85" t="str">
        <f>VLOOKUP(E136,'LISTADO ATM'!$A$2:$C$895,3,0)</f>
        <v>DISTRITO NACIONAL</v>
      </c>
      <c r="B136" s="113">
        <v>335770234</v>
      </c>
      <c r="C136" s="105">
        <v>44218.53502314815</v>
      </c>
      <c r="D136" s="104" t="s">
        <v>2189</v>
      </c>
      <c r="E136" s="100">
        <v>237</v>
      </c>
      <c r="F136" s="85" t="str">
        <f>VLOOKUP(E136,VIP!$A$2:$O11368,2,0)</f>
        <v>DRBR237</v>
      </c>
      <c r="G136" s="99" t="str">
        <f>VLOOKUP(E136,'LISTADO ATM'!$A$2:$B$894,2,0)</f>
        <v xml:space="preserve">ATM UNP Plaza Vásquez </v>
      </c>
      <c r="H136" s="99" t="str">
        <f>VLOOKUP(E136,VIP!$A$2:$O16289,7,FALSE)</f>
        <v>Si</v>
      </c>
      <c r="I136" s="99" t="str">
        <f>VLOOKUP(E136,VIP!$A$2:$O8254,8,FALSE)</f>
        <v>Si</v>
      </c>
      <c r="J136" s="99" t="str">
        <f>VLOOKUP(E136,VIP!$A$2:$O8204,8,FALSE)</f>
        <v>Si</v>
      </c>
      <c r="K136" s="99" t="str">
        <f>VLOOKUP(E136,VIP!$A$2:$O11778,6,0)</f>
        <v>SI</v>
      </c>
      <c r="L136" s="108" t="s">
        <v>2228</v>
      </c>
      <c r="M136" s="107" t="s">
        <v>2473</v>
      </c>
      <c r="N136" s="106" t="s">
        <v>2481</v>
      </c>
      <c r="O136" s="104" t="s">
        <v>2483</v>
      </c>
      <c r="P136" s="104"/>
      <c r="Q136" s="107" t="s">
        <v>2228</v>
      </c>
    </row>
    <row r="137" spans="1:17" ht="18" x14ac:dyDescent="0.25">
      <c r="A137" s="85" t="str">
        <f>VLOOKUP(E137,'LISTADO ATM'!$A$2:$C$895,3,0)</f>
        <v>NORTE</v>
      </c>
      <c r="B137" s="113">
        <v>335770236</v>
      </c>
      <c r="C137" s="105">
        <v>44218.537048611113</v>
      </c>
      <c r="D137" s="104" t="s">
        <v>2190</v>
      </c>
      <c r="E137" s="100">
        <v>528</v>
      </c>
      <c r="F137" s="85" t="str">
        <f>VLOOKUP(E137,VIP!$A$2:$O11367,2,0)</f>
        <v>DRBR284</v>
      </c>
      <c r="G137" s="99" t="str">
        <f>VLOOKUP(E137,'LISTADO ATM'!$A$2:$B$894,2,0)</f>
        <v xml:space="preserve">ATM Ferretería Ochoa (Santiago) </v>
      </c>
      <c r="H137" s="99" t="str">
        <f>VLOOKUP(E137,VIP!$A$2:$O16288,7,FALSE)</f>
        <v>Si</v>
      </c>
      <c r="I137" s="99" t="str">
        <f>VLOOKUP(E137,VIP!$A$2:$O8253,8,FALSE)</f>
        <v>Si</v>
      </c>
      <c r="J137" s="99" t="str">
        <f>VLOOKUP(E137,VIP!$A$2:$O8203,8,FALSE)</f>
        <v>Si</v>
      </c>
      <c r="K137" s="99" t="str">
        <f>VLOOKUP(E137,VIP!$A$2:$O11777,6,0)</f>
        <v>NO</v>
      </c>
      <c r="L137" s="108" t="s">
        <v>2228</v>
      </c>
      <c r="M137" s="107" t="s">
        <v>2473</v>
      </c>
      <c r="N137" s="106" t="s">
        <v>2481</v>
      </c>
      <c r="O137" s="104" t="s">
        <v>2502</v>
      </c>
      <c r="P137" s="104"/>
      <c r="Q137" s="107" t="s">
        <v>2228</v>
      </c>
    </row>
    <row r="138" spans="1:17" ht="18" x14ac:dyDescent="0.25">
      <c r="A138" s="85" t="str">
        <f>VLOOKUP(E138,'LISTADO ATM'!$A$2:$C$895,3,0)</f>
        <v>DISTRITO NACIONAL</v>
      </c>
      <c r="B138" s="113">
        <v>335770239</v>
      </c>
      <c r="C138" s="105">
        <v>44218.538958333331</v>
      </c>
      <c r="D138" s="104" t="s">
        <v>2189</v>
      </c>
      <c r="E138" s="100">
        <v>694</v>
      </c>
      <c r="F138" s="85" t="str">
        <f>VLOOKUP(E138,VIP!$A$2:$O11366,2,0)</f>
        <v>DRBR694</v>
      </c>
      <c r="G138" s="99" t="str">
        <f>VLOOKUP(E138,'LISTADO ATM'!$A$2:$B$894,2,0)</f>
        <v>ATM Optica 27 de Febrero</v>
      </c>
      <c r="H138" s="99" t="str">
        <f>VLOOKUP(E138,VIP!$A$2:$O16287,7,FALSE)</f>
        <v>Si</v>
      </c>
      <c r="I138" s="99" t="str">
        <f>VLOOKUP(E138,VIP!$A$2:$O8252,8,FALSE)</f>
        <v>Si</v>
      </c>
      <c r="J138" s="99" t="str">
        <f>VLOOKUP(E138,VIP!$A$2:$O8202,8,FALSE)</f>
        <v>Si</v>
      </c>
      <c r="K138" s="99" t="str">
        <f>VLOOKUP(E138,VIP!$A$2:$O11776,6,0)</f>
        <v>NO</v>
      </c>
      <c r="L138" s="108" t="s">
        <v>2228</v>
      </c>
      <c r="M138" s="107" t="s">
        <v>2473</v>
      </c>
      <c r="N138" s="106" t="s">
        <v>2481</v>
      </c>
      <c r="O138" s="104" t="s">
        <v>2483</v>
      </c>
      <c r="P138" s="104"/>
      <c r="Q138" s="107" t="s">
        <v>2228</v>
      </c>
    </row>
    <row r="139" spans="1:17" ht="18" x14ac:dyDescent="0.25">
      <c r="A139" s="85" t="str">
        <f>VLOOKUP(E139,'LISTADO ATM'!$A$2:$C$895,3,0)</f>
        <v>DISTRITO NACIONAL</v>
      </c>
      <c r="B139" s="113">
        <v>335770245</v>
      </c>
      <c r="C139" s="105">
        <v>44218.543067129627</v>
      </c>
      <c r="D139" s="104" t="s">
        <v>2189</v>
      </c>
      <c r="E139" s="100">
        <v>534</v>
      </c>
      <c r="F139" s="85" t="str">
        <f>VLOOKUP(E139,VIP!$A$2:$O11365,2,0)</f>
        <v>DRBR534</v>
      </c>
      <c r="G139" s="99" t="str">
        <f>VLOOKUP(E139,'LISTADO ATM'!$A$2:$B$894,2,0)</f>
        <v xml:space="preserve">ATM Oficina Torre II </v>
      </c>
      <c r="H139" s="99" t="str">
        <f>VLOOKUP(E139,VIP!$A$2:$O16286,7,FALSE)</f>
        <v>Si</v>
      </c>
      <c r="I139" s="99" t="str">
        <f>VLOOKUP(E139,VIP!$A$2:$O8251,8,FALSE)</f>
        <v>No</v>
      </c>
      <c r="J139" s="99" t="str">
        <f>VLOOKUP(E139,VIP!$A$2:$O8201,8,FALSE)</f>
        <v>No</v>
      </c>
      <c r="K139" s="99" t="str">
        <f>VLOOKUP(E139,VIP!$A$2:$O11775,6,0)</f>
        <v>SI</v>
      </c>
      <c r="L139" s="108" t="s">
        <v>2228</v>
      </c>
      <c r="M139" s="107" t="s">
        <v>2473</v>
      </c>
      <c r="N139" s="106" t="s">
        <v>2501</v>
      </c>
      <c r="O139" s="104" t="s">
        <v>2483</v>
      </c>
      <c r="P139" s="104"/>
      <c r="Q139" s="107" t="s">
        <v>2228</v>
      </c>
    </row>
    <row r="140" spans="1:17" ht="18" x14ac:dyDescent="0.25">
      <c r="A140" s="85" t="str">
        <f>VLOOKUP(E140,'LISTADO ATM'!$A$2:$C$895,3,0)</f>
        <v>ESTE</v>
      </c>
      <c r="B140" s="113">
        <v>335770251</v>
      </c>
      <c r="C140" s="105">
        <v>44218.546944444446</v>
      </c>
      <c r="D140" s="104" t="s">
        <v>2189</v>
      </c>
      <c r="E140" s="100">
        <v>912</v>
      </c>
      <c r="F140" s="85" t="str">
        <f>VLOOKUP(E140,VIP!$A$2:$O11364,2,0)</f>
        <v>DRBR973</v>
      </c>
      <c r="G140" s="99" t="str">
        <f>VLOOKUP(E140,'LISTADO ATM'!$A$2:$B$894,2,0)</f>
        <v xml:space="preserve">ATM Oficina San Pedro II </v>
      </c>
      <c r="H140" s="99" t="str">
        <f>VLOOKUP(E140,VIP!$A$2:$O16285,7,FALSE)</f>
        <v>Si</v>
      </c>
      <c r="I140" s="99" t="str">
        <f>VLOOKUP(E140,VIP!$A$2:$O8250,8,FALSE)</f>
        <v>Si</v>
      </c>
      <c r="J140" s="99" t="str">
        <f>VLOOKUP(E140,VIP!$A$2:$O8200,8,FALSE)</f>
        <v>Si</v>
      </c>
      <c r="K140" s="99" t="str">
        <f>VLOOKUP(E140,VIP!$A$2:$O11774,6,0)</f>
        <v>SI</v>
      </c>
      <c r="L140" s="108" t="s">
        <v>2463</v>
      </c>
      <c r="M140" s="107" t="s">
        <v>2473</v>
      </c>
      <c r="N140" s="106" t="s">
        <v>2481</v>
      </c>
      <c r="O140" s="104" t="s">
        <v>2483</v>
      </c>
      <c r="P140" s="104"/>
      <c r="Q140" s="107" t="s">
        <v>2463</v>
      </c>
    </row>
    <row r="141" spans="1:17" ht="18" x14ac:dyDescent="0.25">
      <c r="A141" s="85" t="str">
        <f>VLOOKUP(E141,'LISTADO ATM'!$A$2:$C$895,3,0)</f>
        <v>ESTE</v>
      </c>
      <c r="B141" s="113">
        <v>335770305</v>
      </c>
      <c r="C141" s="105">
        <v>44218.590787037036</v>
      </c>
      <c r="D141" s="104" t="s">
        <v>2494</v>
      </c>
      <c r="E141" s="100">
        <v>963</v>
      </c>
      <c r="F141" s="85" t="str">
        <f>VLOOKUP(E141,VIP!$A$2:$O11363,2,0)</f>
        <v>DRBR963</v>
      </c>
      <c r="G141" s="99" t="str">
        <f>VLOOKUP(E141,'LISTADO ATM'!$A$2:$B$894,2,0)</f>
        <v xml:space="preserve">ATM Multiplaza La Romana </v>
      </c>
      <c r="H141" s="99" t="str">
        <f>VLOOKUP(E141,VIP!$A$2:$O16284,7,FALSE)</f>
        <v>Si</v>
      </c>
      <c r="I141" s="99" t="str">
        <f>VLOOKUP(E141,VIP!$A$2:$O8249,8,FALSE)</f>
        <v>Si</v>
      </c>
      <c r="J141" s="99" t="str">
        <f>VLOOKUP(E141,VIP!$A$2:$O8199,8,FALSE)</f>
        <v>Si</v>
      </c>
      <c r="K141" s="99" t="str">
        <f>VLOOKUP(E141,VIP!$A$2:$O11773,6,0)</f>
        <v>NO</v>
      </c>
      <c r="L141" s="108" t="s">
        <v>2430</v>
      </c>
      <c r="M141" s="107" t="s">
        <v>2473</v>
      </c>
      <c r="N141" s="106" t="s">
        <v>2481</v>
      </c>
      <c r="O141" s="104" t="s">
        <v>2495</v>
      </c>
      <c r="P141" s="104"/>
      <c r="Q141" s="107" t="s">
        <v>2430</v>
      </c>
    </row>
    <row r="142" spans="1:17" ht="18" x14ac:dyDescent="0.25">
      <c r="A142" s="85" t="str">
        <f>VLOOKUP(E142,'LISTADO ATM'!$A$2:$C$895,3,0)</f>
        <v>DISTRITO NACIONAL</v>
      </c>
      <c r="B142" s="113">
        <v>335770318</v>
      </c>
      <c r="C142" s="105">
        <v>44218.596261574072</v>
      </c>
      <c r="D142" s="104" t="s">
        <v>2494</v>
      </c>
      <c r="E142" s="100">
        <v>701</v>
      </c>
      <c r="F142" s="85" t="str">
        <f>VLOOKUP(E142,VIP!$A$2:$O11363,2,0)</f>
        <v>DRBR701</v>
      </c>
      <c r="G142" s="99" t="str">
        <f>VLOOKUP(E142,'LISTADO ATM'!$A$2:$B$894,2,0)</f>
        <v>ATM Autoservicio Los Alcarrizos</v>
      </c>
      <c r="H142" s="99" t="str">
        <f>VLOOKUP(E142,VIP!$A$2:$O16284,7,FALSE)</f>
        <v>Si</v>
      </c>
      <c r="I142" s="99" t="str">
        <f>VLOOKUP(E142,VIP!$A$2:$O8249,8,FALSE)</f>
        <v>Si</v>
      </c>
      <c r="J142" s="99" t="str">
        <f>VLOOKUP(E142,VIP!$A$2:$O8199,8,FALSE)</f>
        <v>Si</v>
      </c>
      <c r="K142" s="99" t="str">
        <f>VLOOKUP(E142,VIP!$A$2:$O11773,6,0)</f>
        <v>NO</v>
      </c>
      <c r="L142" s="108" t="s">
        <v>2511</v>
      </c>
      <c r="M142" s="122" t="s">
        <v>2508</v>
      </c>
      <c r="N142" s="106" t="s">
        <v>2507</v>
      </c>
      <c r="O142" s="104" t="s">
        <v>2512</v>
      </c>
      <c r="P142" s="163" t="s">
        <v>2514</v>
      </c>
      <c r="Q142" s="107" t="s">
        <v>2511</v>
      </c>
    </row>
    <row r="143" spans="1:17" ht="18" x14ac:dyDescent="0.25">
      <c r="A143" s="85" t="str">
        <f>VLOOKUP(E143,'LISTADO ATM'!$A$2:$C$895,3,0)</f>
        <v>SUR</v>
      </c>
      <c r="B143" s="113">
        <v>335770325</v>
      </c>
      <c r="C143" s="105">
        <v>44218.59746527778</v>
      </c>
      <c r="D143" s="104" t="s">
        <v>2494</v>
      </c>
      <c r="E143" s="100">
        <v>131</v>
      </c>
      <c r="F143" s="85" t="str">
        <f>VLOOKUP(E143,VIP!$A$2:$O11362,2,0)</f>
        <v>DRBR131</v>
      </c>
      <c r="G143" s="99" t="str">
        <f>VLOOKUP(E143,'LISTADO ATM'!$A$2:$B$894,2,0)</f>
        <v xml:space="preserve">ATM Oficina Baní I </v>
      </c>
      <c r="H143" s="99" t="str">
        <f>VLOOKUP(E143,VIP!$A$2:$O16283,7,FALSE)</f>
        <v>Si</v>
      </c>
      <c r="I143" s="99" t="str">
        <f>VLOOKUP(E143,VIP!$A$2:$O8248,8,FALSE)</f>
        <v>Si</v>
      </c>
      <c r="J143" s="99" t="str">
        <f>VLOOKUP(E143,VIP!$A$2:$O8198,8,FALSE)</f>
        <v>Si</v>
      </c>
      <c r="K143" s="99" t="str">
        <f>VLOOKUP(E143,VIP!$A$2:$O11772,6,0)</f>
        <v>NO</v>
      </c>
      <c r="L143" s="108" t="s">
        <v>2511</v>
      </c>
      <c r="M143" s="122" t="s">
        <v>2508</v>
      </c>
      <c r="N143" s="106" t="s">
        <v>2507</v>
      </c>
      <c r="O143" s="104" t="s">
        <v>2512</v>
      </c>
      <c r="P143" s="107" t="s">
        <v>2513</v>
      </c>
      <c r="Q143" s="107" t="s">
        <v>2511</v>
      </c>
    </row>
    <row r="144" spans="1:17" ht="18" x14ac:dyDescent="0.25">
      <c r="A144" s="85" t="str">
        <f>VLOOKUP(E144,'LISTADO ATM'!$A$2:$C$895,3,0)</f>
        <v>NORTE</v>
      </c>
      <c r="B144" s="113">
        <v>335770332</v>
      </c>
      <c r="C144" s="105">
        <v>44218.598877314813</v>
      </c>
      <c r="D144" s="104" t="s">
        <v>2494</v>
      </c>
      <c r="E144" s="100">
        <v>854</v>
      </c>
      <c r="F144" s="85" t="str">
        <f>VLOOKUP(E144,VIP!$A$2:$O11361,2,0)</f>
        <v>DRBR854</v>
      </c>
      <c r="G144" s="99" t="str">
        <f>VLOOKUP(E144,'LISTADO ATM'!$A$2:$B$894,2,0)</f>
        <v xml:space="preserve">ATM Centro Comercial Blanco Batista </v>
      </c>
      <c r="H144" s="99" t="str">
        <f>VLOOKUP(E144,VIP!$A$2:$O16282,7,FALSE)</f>
        <v>Si</v>
      </c>
      <c r="I144" s="99" t="str">
        <f>VLOOKUP(E144,VIP!$A$2:$O8247,8,FALSE)</f>
        <v>Si</v>
      </c>
      <c r="J144" s="99" t="str">
        <f>VLOOKUP(E144,VIP!$A$2:$O8197,8,FALSE)</f>
        <v>Si</v>
      </c>
      <c r="K144" s="99" t="str">
        <f>VLOOKUP(E144,VIP!$A$2:$O11771,6,0)</f>
        <v>NO</v>
      </c>
      <c r="L144" s="108" t="s">
        <v>2511</v>
      </c>
      <c r="M144" s="122" t="s">
        <v>2508</v>
      </c>
      <c r="N144" s="162" t="s">
        <v>2507</v>
      </c>
      <c r="O144" s="104" t="s">
        <v>2512</v>
      </c>
      <c r="P144" s="163" t="s">
        <v>2514</v>
      </c>
      <c r="Q144" s="107" t="s">
        <v>2511</v>
      </c>
    </row>
    <row r="145" spans="1:17" ht="18" x14ac:dyDescent="0.25">
      <c r="A145" s="85" t="str">
        <f>VLOOKUP(E145,'LISTADO ATM'!$A$2:$C$895,3,0)</f>
        <v>DISTRITO NACIONAL</v>
      </c>
      <c r="B145" s="113">
        <v>335770341</v>
      </c>
      <c r="C145" s="105">
        <v>44218.600173611114</v>
      </c>
      <c r="D145" s="104" t="s">
        <v>2494</v>
      </c>
      <c r="E145" s="100">
        <v>335</v>
      </c>
      <c r="F145" s="85" t="str">
        <f>VLOOKUP(E145,VIP!$A$2:$O11360,2,0)</f>
        <v>DRBR335</v>
      </c>
      <c r="G145" s="99" t="str">
        <f>VLOOKUP(E145,'LISTADO ATM'!$A$2:$B$894,2,0)</f>
        <v>ATM Edificio Aster</v>
      </c>
      <c r="H145" s="99" t="str">
        <f>VLOOKUP(E145,VIP!$A$2:$O16281,7,FALSE)</f>
        <v>Si</v>
      </c>
      <c r="I145" s="99" t="str">
        <f>VLOOKUP(E145,VIP!$A$2:$O8246,8,FALSE)</f>
        <v>Si</v>
      </c>
      <c r="J145" s="99" t="str">
        <f>VLOOKUP(E145,VIP!$A$2:$O8196,8,FALSE)</f>
        <v>Si</v>
      </c>
      <c r="K145" s="99" t="str">
        <f>VLOOKUP(E145,VIP!$A$2:$O11770,6,0)</f>
        <v>NO</v>
      </c>
      <c r="L145" s="108" t="s">
        <v>2511</v>
      </c>
      <c r="M145" s="122" t="s">
        <v>2508</v>
      </c>
      <c r="N145" s="106" t="s">
        <v>2507</v>
      </c>
      <c r="O145" s="104" t="s">
        <v>2512</v>
      </c>
      <c r="P145" s="163" t="s">
        <v>2514</v>
      </c>
      <c r="Q145" s="107" t="s">
        <v>2511</v>
      </c>
    </row>
    <row r="146" spans="1:17" ht="18" x14ac:dyDescent="0.25">
      <c r="A146" s="85" t="str">
        <f>VLOOKUP(E146,'LISTADO ATM'!$A$2:$C$895,3,0)</f>
        <v>NORTE</v>
      </c>
      <c r="B146" s="113">
        <v>335770356</v>
      </c>
      <c r="C146" s="105">
        <v>44218.603067129632</v>
      </c>
      <c r="D146" s="104" t="s">
        <v>2498</v>
      </c>
      <c r="E146" s="100">
        <v>315</v>
      </c>
      <c r="F146" s="85" t="str">
        <f>VLOOKUP(E146,VIP!$A$2:$O11362,2,0)</f>
        <v>DRBR315</v>
      </c>
      <c r="G146" s="99" t="str">
        <f>VLOOKUP(E146,'LISTADO ATM'!$A$2:$B$894,2,0)</f>
        <v xml:space="preserve">ATM Oficina Estrella Sadalá </v>
      </c>
      <c r="H146" s="99" t="str">
        <f>VLOOKUP(E146,VIP!$A$2:$O16283,7,FALSE)</f>
        <v>Si</v>
      </c>
      <c r="I146" s="99" t="str">
        <f>VLOOKUP(E146,VIP!$A$2:$O8248,8,FALSE)</f>
        <v>Si</v>
      </c>
      <c r="J146" s="99" t="str">
        <f>VLOOKUP(E146,VIP!$A$2:$O8198,8,FALSE)</f>
        <v>Si</v>
      </c>
      <c r="K146" s="99" t="str">
        <f>VLOOKUP(E146,VIP!$A$2:$O11772,6,0)</f>
        <v>NO</v>
      </c>
      <c r="L146" s="108" t="s">
        <v>2466</v>
      </c>
      <c r="M146" s="163" t="s">
        <v>2516</v>
      </c>
      <c r="N146" s="106" t="s">
        <v>2481</v>
      </c>
      <c r="O146" s="104" t="s">
        <v>2497</v>
      </c>
      <c r="P146" s="104"/>
      <c r="Q146" s="162">
        <v>44218.796527777777</v>
      </c>
    </row>
    <row r="147" spans="1:17" ht="18" x14ac:dyDescent="0.25">
      <c r="A147" s="85" t="str">
        <f>VLOOKUP(E147,'LISTADO ATM'!$A$2:$C$895,3,0)</f>
        <v>DISTRITO NACIONAL</v>
      </c>
      <c r="B147" s="113">
        <v>335770367</v>
      </c>
      <c r="C147" s="105">
        <v>44218.605740740742</v>
      </c>
      <c r="D147" s="104" t="s">
        <v>2477</v>
      </c>
      <c r="E147" s="100">
        <v>678</v>
      </c>
      <c r="F147" s="85" t="str">
        <f>VLOOKUP(E147,VIP!$A$2:$O11361,2,0)</f>
        <v>DRBR678</v>
      </c>
      <c r="G147" s="99" t="str">
        <f>VLOOKUP(E147,'LISTADO ATM'!$A$2:$B$894,2,0)</f>
        <v>ATM Eco Petroleo San Isidro</v>
      </c>
      <c r="H147" s="99" t="str">
        <f>VLOOKUP(E147,VIP!$A$2:$O16282,7,FALSE)</f>
        <v>Si</v>
      </c>
      <c r="I147" s="99" t="str">
        <f>VLOOKUP(E147,VIP!$A$2:$O8247,8,FALSE)</f>
        <v>Si</v>
      </c>
      <c r="J147" s="99" t="str">
        <f>VLOOKUP(E147,VIP!$A$2:$O8197,8,FALSE)</f>
        <v>Si</v>
      </c>
      <c r="K147" s="99" t="str">
        <f>VLOOKUP(E147,VIP!$A$2:$O11771,6,0)</f>
        <v>NO</v>
      </c>
      <c r="L147" s="108" t="s">
        <v>2430</v>
      </c>
      <c r="M147" s="107" t="s">
        <v>2473</v>
      </c>
      <c r="N147" s="106" t="s">
        <v>2481</v>
      </c>
      <c r="O147" s="104" t="s">
        <v>2482</v>
      </c>
      <c r="P147" s="104"/>
      <c r="Q147" s="107" t="s">
        <v>2430</v>
      </c>
    </row>
    <row r="148" spans="1:17" ht="18" x14ac:dyDescent="0.25">
      <c r="A148" s="85" t="str">
        <f>VLOOKUP(E148,'LISTADO ATM'!$A$2:$C$895,3,0)</f>
        <v>DISTRITO NACIONAL</v>
      </c>
      <c r="B148" s="113">
        <v>335770376</v>
      </c>
      <c r="C148" s="105">
        <v>44218.608599537038</v>
      </c>
      <c r="D148" s="104" t="s">
        <v>2477</v>
      </c>
      <c r="E148" s="100">
        <v>927</v>
      </c>
      <c r="F148" s="85" t="str">
        <f>VLOOKUP(E148,VIP!$A$2:$O11360,2,0)</f>
        <v>DRBR927</v>
      </c>
      <c r="G148" s="99" t="str">
        <f>VLOOKUP(E148,'LISTADO ATM'!$A$2:$B$894,2,0)</f>
        <v>ATM S/M Bravo La Esperilla</v>
      </c>
      <c r="H148" s="99" t="str">
        <f>VLOOKUP(E148,VIP!$A$2:$O16281,7,FALSE)</f>
        <v>Si</v>
      </c>
      <c r="I148" s="99" t="str">
        <f>VLOOKUP(E148,VIP!$A$2:$O8246,8,FALSE)</f>
        <v>Si</v>
      </c>
      <c r="J148" s="99" t="str">
        <f>VLOOKUP(E148,VIP!$A$2:$O8196,8,FALSE)</f>
        <v>Si</v>
      </c>
      <c r="K148" s="99" t="str">
        <f>VLOOKUP(E148,VIP!$A$2:$O11770,6,0)</f>
        <v>NO</v>
      </c>
      <c r="L148" s="108" t="s">
        <v>2430</v>
      </c>
      <c r="M148" s="107" t="s">
        <v>2473</v>
      </c>
      <c r="N148" s="106" t="s">
        <v>2481</v>
      </c>
      <c r="O148" s="104" t="s">
        <v>2482</v>
      </c>
      <c r="P148" s="104"/>
      <c r="Q148" s="107" t="s">
        <v>2430</v>
      </c>
    </row>
    <row r="149" spans="1:17" ht="18" x14ac:dyDescent="0.25">
      <c r="A149" s="85" t="str">
        <f>VLOOKUP(E149,'LISTADO ATM'!$A$2:$C$895,3,0)</f>
        <v>DISTRITO NACIONAL</v>
      </c>
      <c r="B149" s="113">
        <v>335770379</v>
      </c>
      <c r="C149" s="105">
        <v>44218.611793981479</v>
      </c>
      <c r="D149" s="104" t="s">
        <v>2494</v>
      </c>
      <c r="E149" s="100">
        <v>823</v>
      </c>
      <c r="F149" s="85" t="str">
        <f>VLOOKUP(E149,VIP!$A$2:$O11359,2,0)</f>
        <v>DRBR823</v>
      </c>
      <c r="G149" s="99" t="str">
        <f>VLOOKUP(E149,'LISTADO ATM'!$A$2:$B$894,2,0)</f>
        <v xml:space="preserve">ATM UNP El Carril (Haina) </v>
      </c>
      <c r="H149" s="99" t="str">
        <f>VLOOKUP(E149,VIP!$A$2:$O16280,7,FALSE)</f>
        <v>Si</v>
      </c>
      <c r="I149" s="99" t="str">
        <f>VLOOKUP(E149,VIP!$A$2:$O8245,8,FALSE)</f>
        <v>Si</v>
      </c>
      <c r="J149" s="99" t="str">
        <f>VLOOKUP(E149,VIP!$A$2:$O8195,8,FALSE)</f>
        <v>Si</v>
      </c>
      <c r="K149" s="99" t="str">
        <f>VLOOKUP(E149,VIP!$A$2:$O11769,6,0)</f>
        <v>NO</v>
      </c>
      <c r="L149" s="108" t="s">
        <v>2430</v>
      </c>
      <c r="M149" s="107" t="s">
        <v>2473</v>
      </c>
      <c r="N149" s="106" t="s">
        <v>2481</v>
      </c>
      <c r="O149" s="104" t="s">
        <v>2495</v>
      </c>
      <c r="P149" s="104"/>
      <c r="Q149" s="107" t="s">
        <v>2430</v>
      </c>
    </row>
    <row r="150" spans="1:17" ht="18" x14ac:dyDescent="0.25">
      <c r="A150" s="85" t="str">
        <f>VLOOKUP(E150,'LISTADO ATM'!$A$2:$C$895,3,0)</f>
        <v>DISTRITO NACIONAL</v>
      </c>
      <c r="B150" s="113">
        <v>335770457</v>
      </c>
      <c r="C150" s="105">
        <v>44218.642546296294</v>
      </c>
      <c r="D150" s="104" t="s">
        <v>2477</v>
      </c>
      <c r="E150" s="100">
        <v>318</v>
      </c>
      <c r="F150" s="85" t="str">
        <f>VLOOKUP(E150,VIP!$A$2:$O11376,2,0)</f>
        <v>DRBR318</v>
      </c>
      <c r="G150" s="99" t="str">
        <f>VLOOKUP(E150,'LISTADO ATM'!$A$2:$B$894,2,0)</f>
        <v>ATM Autoservicio Lope de Vega</v>
      </c>
      <c r="H150" s="99" t="str">
        <f>VLOOKUP(E150,VIP!$A$2:$O16297,7,FALSE)</f>
        <v>Si</v>
      </c>
      <c r="I150" s="99" t="str">
        <f>VLOOKUP(E150,VIP!$A$2:$O8262,8,FALSE)</f>
        <v>Si</v>
      </c>
      <c r="J150" s="99" t="str">
        <f>VLOOKUP(E150,VIP!$A$2:$O8212,8,FALSE)</f>
        <v>Si</v>
      </c>
      <c r="K150" s="99" t="str">
        <f>VLOOKUP(E150,VIP!$A$2:$O11786,6,0)</f>
        <v>NO</v>
      </c>
      <c r="L150" s="108" t="s">
        <v>2430</v>
      </c>
      <c r="M150" s="107" t="s">
        <v>2473</v>
      </c>
      <c r="N150" s="106" t="s">
        <v>2481</v>
      </c>
      <c r="O150" s="104" t="s">
        <v>2482</v>
      </c>
      <c r="P150" s="104"/>
      <c r="Q150" s="107" t="s">
        <v>2430</v>
      </c>
    </row>
    <row r="151" spans="1:17" ht="18" x14ac:dyDescent="0.25">
      <c r="A151" s="85" t="str">
        <f>VLOOKUP(E151,'LISTADO ATM'!$A$2:$C$895,3,0)</f>
        <v>DISTRITO NACIONAL</v>
      </c>
      <c r="B151" s="113">
        <v>335770459</v>
      </c>
      <c r="C151" s="105">
        <v>44218.643379629626</v>
      </c>
      <c r="D151" s="104" t="s">
        <v>2477</v>
      </c>
      <c r="E151" s="100">
        <v>554</v>
      </c>
      <c r="F151" s="85" t="str">
        <f>VLOOKUP(E151,VIP!$A$2:$O11375,2,0)</f>
        <v>DRBR011</v>
      </c>
      <c r="G151" s="99" t="str">
        <f>VLOOKUP(E151,'LISTADO ATM'!$A$2:$B$894,2,0)</f>
        <v xml:space="preserve">ATM Oficina Isabel La Católica I </v>
      </c>
      <c r="H151" s="99" t="str">
        <f>VLOOKUP(E151,VIP!$A$2:$O16296,7,FALSE)</f>
        <v>Si</v>
      </c>
      <c r="I151" s="99" t="str">
        <f>VLOOKUP(E151,VIP!$A$2:$O8261,8,FALSE)</f>
        <v>Si</v>
      </c>
      <c r="J151" s="99" t="str">
        <f>VLOOKUP(E151,VIP!$A$2:$O8211,8,FALSE)</f>
        <v>Si</v>
      </c>
      <c r="K151" s="99" t="str">
        <f>VLOOKUP(E151,VIP!$A$2:$O11785,6,0)</f>
        <v>NO</v>
      </c>
      <c r="L151" s="108" t="s">
        <v>2430</v>
      </c>
      <c r="M151" s="107" t="s">
        <v>2473</v>
      </c>
      <c r="N151" s="106" t="s">
        <v>2481</v>
      </c>
      <c r="O151" s="104" t="s">
        <v>2482</v>
      </c>
      <c r="P151" s="104"/>
      <c r="Q151" s="107" t="s">
        <v>2430</v>
      </c>
    </row>
    <row r="152" spans="1:17" ht="18" x14ac:dyDescent="0.25">
      <c r="A152" s="85" t="str">
        <f>VLOOKUP(E152,'LISTADO ATM'!$A$2:$C$895,3,0)</f>
        <v>DISTRITO NACIONAL</v>
      </c>
      <c r="B152" s="113">
        <v>335770465</v>
      </c>
      <c r="C152" s="105">
        <v>44218.64434027778</v>
      </c>
      <c r="D152" s="104" t="s">
        <v>2477</v>
      </c>
      <c r="E152" s="100">
        <v>642</v>
      </c>
      <c r="F152" s="85" t="str">
        <f>VLOOKUP(E152,VIP!$A$2:$O11374,2,0)</f>
        <v>DRBR24O</v>
      </c>
      <c r="G152" s="99" t="str">
        <f>VLOOKUP(E152,'LISTADO ATM'!$A$2:$B$894,2,0)</f>
        <v xml:space="preserve">ATM OMSA Sto. Dgo. </v>
      </c>
      <c r="H152" s="99" t="str">
        <f>VLOOKUP(E152,VIP!$A$2:$O16295,7,FALSE)</f>
        <v>Si</v>
      </c>
      <c r="I152" s="99" t="str">
        <f>VLOOKUP(E152,VIP!$A$2:$O8260,8,FALSE)</f>
        <v>Si</v>
      </c>
      <c r="J152" s="99" t="str">
        <f>VLOOKUP(E152,VIP!$A$2:$O8210,8,FALSE)</f>
        <v>Si</v>
      </c>
      <c r="K152" s="99" t="str">
        <f>VLOOKUP(E152,VIP!$A$2:$O11784,6,0)</f>
        <v>NO</v>
      </c>
      <c r="L152" s="108" t="s">
        <v>2430</v>
      </c>
      <c r="M152" s="107" t="s">
        <v>2473</v>
      </c>
      <c r="N152" s="106" t="s">
        <v>2481</v>
      </c>
      <c r="O152" s="104" t="s">
        <v>2482</v>
      </c>
      <c r="P152" s="104"/>
      <c r="Q152" s="107" t="s">
        <v>2430</v>
      </c>
    </row>
    <row r="153" spans="1:17" ht="18" x14ac:dyDescent="0.25">
      <c r="A153" s="85" t="str">
        <f>VLOOKUP(E153,'LISTADO ATM'!$A$2:$C$895,3,0)</f>
        <v>NORTE</v>
      </c>
      <c r="B153" s="113">
        <v>335770467</v>
      </c>
      <c r="C153" s="105">
        <v>44218.644444444442</v>
      </c>
      <c r="D153" s="104" t="s">
        <v>2477</v>
      </c>
      <c r="E153" s="100">
        <v>731</v>
      </c>
      <c r="F153" s="85" t="str">
        <f>VLOOKUP(E153,VIP!$A$2:$O11362,2,0)</f>
        <v>DRBR311</v>
      </c>
      <c r="G153" s="99" t="str">
        <f>VLOOKUP(E153,'LISTADO ATM'!$A$2:$B$894,2,0)</f>
        <v xml:space="preserve">ATM UNP Villa González </v>
      </c>
      <c r="H153" s="99" t="str">
        <f>VLOOKUP(E153,VIP!$A$2:$O16283,7,FALSE)</f>
        <v>Si</v>
      </c>
      <c r="I153" s="99" t="str">
        <f>VLOOKUP(E153,VIP!$A$2:$O8248,8,FALSE)</f>
        <v>Si</v>
      </c>
      <c r="J153" s="99" t="str">
        <f>VLOOKUP(E153,VIP!$A$2:$O8198,8,FALSE)</f>
        <v>Si</v>
      </c>
      <c r="K153" s="99" t="str">
        <f>VLOOKUP(E153,VIP!$A$2:$O11772,6,0)</f>
        <v>NO</v>
      </c>
      <c r="L153" s="108" t="s">
        <v>2430</v>
      </c>
      <c r="M153" s="122" t="s">
        <v>2508</v>
      </c>
      <c r="N153" s="122" t="s">
        <v>2507</v>
      </c>
      <c r="O153" s="104" t="s">
        <v>2517</v>
      </c>
      <c r="P153" s="104"/>
      <c r="Q153" s="162">
        <v>44218.811111111114</v>
      </c>
    </row>
    <row r="154" spans="1:17" ht="18" x14ac:dyDescent="0.25">
      <c r="A154" s="85" t="str">
        <f>VLOOKUP(E154,'LISTADO ATM'!$A$2:$C$895,3,0)</f>
        <v>DISTRITO NACIONAL</v>
      </c>
      <c r="B154" s="113">
        <v>335770471</v>
      </c>
      <c r="C154" s="105">
        <v>44218.646354166667</v>
      </c>
      <c r="D154" s="104" t="s">
        <v>2477</v>
      </c>
      <c r="E154" s="100">
        <v>753</v>
      </c>
      <c r="F154" s="85" t="str">
        <f>VLOOKUP(E154,VIP!$A$2:$O11373,2,0)</f>
        <v>DRBR753</v>
      </c>
      <c r="G154" s="99" t="str">
        <f>VLOOKUP(E154,'LISTADO ATM'!$A$2:$B$894,2,0)</f>
        <v xml:space="preserve">ATM S/M Nacional Tiradentes </v>
      </c>
      <c r="H154" s="99" t="str">
        <f>VLOOKUP(E154,VIP!$A$2:$O16294,7,FALSE)</f>
        <v>Si</v>
      </c>
      <c r="I154" s="99" t="str">
        <f>VLOOKUP(E154,VIP!$A$2:$O8259,8,FALSE)</f>
        <v>Si</v>
      </c>
      <c r="J154" s="99" t="str">
        <f>VLOOKUP(E154,VIP!$A$2:$O8209,8,FALSE)</f>
        <v>Si</v>
      </c>
      <c r="K154" s="99" t="str">
        <f>VLOOKUP(E154,VIP!$A$2:$O11783,6,0)</f>
        <v>NO</v>
      </c>
      <c r="L154" s="108" t="s">
        <v>2430</v>
      </c>
      <c r="M154" s="107" t="s">
        <v>2473</v>
      </c>
      <c r="N154" s="106" t="s">
        <v>2481</v>
      </c>
      <c r="O154" s="104" t="s">
        <v>2482</v>
      </c>
      <c r="P154" s="104"/>
      <c r="Q154" s="107" t="s">
        <v>2430</v>
      </c>
    </row>
    <row r="155" spans="1:17" ht="18" x14ac:dyDescent="0.25">
      <c r="A155" s="85" t="str">
        <f>VLOOKUP(E155,'LISTADO ATM'!$A$2:$C$895,3,0)</f>
        <v>NORTE</v>
      </c>
      <c r="B155" s="113">
        <v>335770479</v>
      </c>
      <c r="C155" s="105">
        <v>44218.649108796293</v>
      </c>
      <c r="D155" s="104" t="s">
        <v>2494</v>
      </c>
      <c r="E155" s="100">
        <v>950</v>
      </c>
      <c r="F155" s="85" t="str">
        <f>VLOOKUP(E155,VIP!$A$2:$O11372,2,0)</f>
        <v>DRBR12G</v>
      </c>
      <c r="G155" s="99" t="str">
        <f>VLOOKUP(E155,'LISTADO ATM'!$A$2:$B$894,2,0)</f>
        <v xml:space="preserve">ATM Oficina Monterrico </v>
      </c>
      <c r="H155" s="99" t="str">
        <f>VLOOKUP(E155,VIP!$A$2:$O16293,7,FALSE)</f>
        <v>Si</v>
      </c>
      <c r="I155" s="99" t="str">
        <f>VLOOKUP(E155,VIP!$A$2:$O8258,8,FALSE)</f>
        <v>Si</v>
      </c>
      <c r="J155" s="99" t="str">
        <f>VLOOKUP(E155,VIP!$A$2:$O8208,8,FALSE)</f>
        <v>Si</v>
      </c>
      <c r="K155" s="99" t="str">
        <f>VLOOKUP(E155,VIP!$A$2:$O11782,6,0)</f>
        <v>SI</v>
      </c>
      <c r="L155" s="108" t="s">
        <v>2430</v>
      </c>
      <c r="M155" s="107" t="s">
        <v>2473</v>
      </c>
      <c r="N155" s="106" t="s">
        <v>2481</v>
      </c>
      <c r="O155" s="104" t="s">
        <v>2495</v>
      </c>
      <c r="P155" s="104"/>
      <c r="Q155" s="107" t="s">
        <v>2430</v>
      </c>
    </row>
    <row r="156" spans="1:17" ht="18" x14ac:dyDescent="0.25">
      <c r="A156" s="85" t="str">
        <f>VLOOKUP(E156,'LISTADO ATM'!$A$2:$C$895,3,0)</f>
        <v>DISTRITO NACIONAL</v>
      </c>
      <c r="B156" s="113">
        <v>335770483</v>
      </c>
      <c r="C156" s="105">
        <v>44218.650740740741</v>
      </c>
      <c r="D156" s="104" t="s">
        <v>2477</v>
      </c>
      <c r="E156" s="100">
        <v>438</v>
      </c>
      <c r="F156" s="85" t="str">
        <f>VLOOKUP(E156,VIP!$A$2:$O11371,2,0)</f>
        <v>DRBR438</v>
      </c>
      <c r="G156" s="99" t="str">
        <f>VLOOKUP(E156,'LISTADO ATM'!$A$2:$B$894,2,0)</f>
        <v xml:space="preserve">ATM Autobanco Torre IV </v>
      </c>
      <c r="H156" s="99" t="str">
        <f>VLOOKUP(E156,VIP!$A$2:$O16292,7,FALSE)</f>
        <v>Si</v>
      </c>
      <c r="I156" s="99" t="str">
        <f>VLOOKUP(E156,VIP!$A$2:$O8257,8,FALSE)</f>
        <v>Si</v>
      </c>
      <c r="J156" s="99" t="str">
        <f>VLOOKUP(E156,VIP!$A$2:$O8207,8,FALSE)</f>
        <v>Si</v>
      </c>
      <c r="K156" s="99" t="str">
        <f>VLOOKUP(E156,VIP!$A$2:$O11781,6,0)</f>
        <v>SI</v>
      </c>
      <c r="L156" s="108" t="s">
        <v>2430</v>
      </c>
      <c r="M156" s="107" t="s">
        <v>2473</v>
      </c>
      <c r="N156" s="106" t="s">
        <v>2481</v>
      </c>
      <c r="O156" s="104" t="s">
        <v>2482</v>
      </c>
      <c r="P156" s="104"/>
      <c r="Q156" s="107" t="s">
        <v>2430</v>
      </c>
    </row>
    <row r="157" spans="1:17" ht="18" x14ac:dyDescent="0.25">
      <c r="A157" s="85" t="str">
        <f>VLOOKUP(E157,'LISTADO ATM'!$A$2:$C$895,3,0)</f>
        <v>DISTRITO NACIONAL</v>
      </c>
      <c r="B157" s="113">
        <v>335770488</v>
      </c>
      <c r="C157" s="105">
        <v>44218.653252314813</v>
      </c>
      <c r="D157" s="104" t="s">
        <v>2477</v>
      </c>
      <c r="E157" s="100">
        <v>931</v>
      </c>
      <c r="F157" s="85" t="str">
        <f>VLOOKUP(E157,VIP!$A$2:$O11370,2,0)</f>
        <v>DRBR24N</v>
      </c>
      <c r="G157" s="99" t="str">
        <f>VLOOKUP(E157,'LISTADO ATM'!$A$2:$B$894,2,0)</f>
        <v xml:space="preserve">ATM Autobanco Luperón I </v>
      </c>
      <c r="H157" s="99" t="str">
        <f>VLOOKUP(E157,VIP!$A$2:$O16291,7,FALSE)</f>
        <v>Si</v>
      </c>
      <c r="I157" s="99" t="str">
        <f>VLOOKUP(E157,VIP!$A$2:$O8256,8,FALSE)</f>
        <v>Si</v>
      </c>
      <c r="J157" s="99" t="str">
        <f>VLOOKUP(E157,VIP!$A$2:$O8206,8,FALSE)</f>
        <v>Si</v>
      </c>
      <c r="K157" s="99" t="str">
        <f>VLOOKUP(E157,VIP!$A$2:$O11780,6,0)</f>
        <v>NO</v>
      </c>
      <c r="L157" s="108" t="s">
        <v>2466</v>
      </c>
      <c r="M157" s="107" t="s">
        <v>2473</v>
      </c>
      <c r="N157" s="106" t="s">
        <v>2481</v>
      </c>
      <c r="O157" s="104" t="s">
        <v>2482</v>
      </c>
      <c r="P157" s="104"/>
      <c r="Q157" s="107" t="s">
        <v>2466</v>
      </c>
    </row>
    <row r="158" spans="1:17" ht="18" x14ac:dyDescent="0.25">
      <c r="A158" s="85" t="str">
        <f>VLOOKUP(E158,'LISTADO ATM'!$A$2:$C$895,3,0)</f>
        <v>DISTRITO NACIONAL</v>
      </c>
      <c r="B158" s="113">
        <v>335770494</v>
      </c>
      <c r="C158" s="105">
        <v>44218.654131944444</v>
      </c>
      <c r="D158" s="104" t="s">
        <v>2477</v>
      </c>
      <c r="E158" s="100">
        <v>958</v>
      </c>
      <c r="F158" s="85" t="str">
        <f>VLOOKUP(E158,VIP!$A$2:$O11369,2,0)</f>
        <v>DRBR958</v>
      </c>
      <c r="G158" s="99" t="str">
        <f>VLOOKUP(E158,'LISTADO ATM'!$A$2:$B$894,2,0)</f>
        <v xml:space="preserve">ATM Olé Aut. San Isidro </v>
      </c>
      <c r="H158" s="99" t="str">
        <f>VLOOKUP(E158,VIP!$A$2:$O16290,7,FALSE)</f>
        <v>Si</v>
      </c>
      <c r="I158" s="99" t="str">
        <f>VLOOKUP(E158,VIP!$A$2:$O8255,8,FALSE)</f>
        <v>Si</v>
      </c>
      <c r="J158" s="99" t="str">
        <f>VLOOKUP(E158,VIP!$A$2:$O8205,8,FALSE)</f>
        <v>Si</v>
      </c>
      <c r="K158" s="99" t="str">
        <f>VLOOKUP(E158,VIP!$A$2:$O11779,6,0)</f>
        <v>NO</v>
      </c>
      <c r="L158" s="108" t="s">
        <v>2466</v>
      </c>
      <c r="M158" s="107" t="s">
        <v>2473</v>
      </c>
      <c r="N158" s="106" t="s">
        <v>2481</v>
      </c>
      <c r="O158" s="104" t="s">
        <v>2482</v>
      </c>
      <c r="P158" s="104"/>
      <c r="Q158" s="107" t="s">
        <v>2466</v>
      </c>
    </row>
    <row r="159" spans="1:17" ht="18" x14ac:dyDescent="0.25">
      <c r="A159" s="85" t="e">
        <f>VLOOKUP(E159,'LISTADO ATM'!$A$2:$C$895,3,0)</f>
        <v>#N/A</v>
      </c>
      <c r="B159" s="113">
        <v>335770500</v>
      </c>
      <c r="C159" s="105">
        <v>44218.655115740738</v>
      </c>
      <c r="D159" s="104" t="s">
        <v>2477</v>
      </c>
      <c r="E159" s="100">
        <v>600</v>
      </c>
      <c r="F159" s="85" t="e">
        <f>VLOOKUP(E159,VIP!$A$2:$O11368,2,0)</f>
        <v>#N/A</v>
      </c>
      <c r="G159" s="99" t="e">
        <f>VLOOKUP(E159,'LISTADO ATM'!$A$2:$B$894,2,0)</f>
        <v>#N/A</v>
      </c>
      <c r="H159" s="99" t="e">
        <f>VLOOKUP(E159,VIP!$A$2:$O16289,7,FALSE)</f>
        <v>#N/A</v>
      </c>
      <c r="I159" s="99" t="e">
        <f>VLOOKUP(E159,VIP!$A$2:$O8254,8,FALSE)</f>
        <v>#N/A</v>
      </c>
      <c r="J159" s="99" t="e">
        <f>VLOOKUP(E159,VIP!$A$2:$O8204,8,FALSE)</f>
        <v>#N/A</v>
      </c>
      <c r="K159" s="99" t="e">
        <f>VLOOKUP(E159,VIP!$A$2:$O11778,6,0)</f>
        <v>#N/A</v>
      </c>
      <c r="L159" s="108" t="s">
        <v>2466</v>
      </c>
      <c r="M159" s="107" t="s">
        <v>2473</v>
      </c>
      <c r="N159" s="106" t="s">
        <v>2481</v>
      </c>
      <c r="O159" s="104" t="s">
        <v>2482</v>
      </c>
      <c r="P159" s="104"/>
      <c r="Q159" s="107" t="s">
        <v>2466</v>
      </c>
    </row>
    <row r="160" spans="1:17" ht="18" x14ac:dyDescent="0.25">
      <c r="A160" s="85" t="str">
        <f>VLOOKUP(E160,'LISTADO ATM'!$A$2:$C$895,3,0)</f>
        <v>SUR</v>
      </c>
      <c r="B160" s="113">
        <v>335770502</v>
      </c>
      <c r="C160" s="105">
        <v>44218.656412037039</v>
      </c>
      <c r="D160" s="104" t="s">
        <v>2477</v>
      </c>
      <c r="E160" s="100">
        <v>968</v>
      </c>
      <c r="F160" s="85" t="str">
        <f>VLOOKUP(E160,VIP!$A$2:$O11367,2,0)</f>
        <v>DRBR24I</v>
      </c>
      <c r="G160" s="99" t="str">
        <f>VLOOKUP(E160,'LISTADO ATM'!$A$2:$B$894,2,0)</f>
        <v xml:space="preserve">ATM UNP Mercado Baní </v>
      </c>
      <c r="H160" s="99" t="str">
        <f>VLOOKUP(E160,VIP!$A$2:$O16288,7,FALSE)</f>
        <v>Si</v>
      </c>
      <c r="I160" s="99" t="str">
        <f>VLOOKUP(E160,VIP!$A$2:$O8253,8,FALSE)</f>
        <v>Si</v>
      </c>
      <c r="J160" s="99" t="str">
        <f>VLOOKUP(E160,VIP!$A$2:$O8203,8,FALSE)</f>
        <v>Si</v>
      </c>
      <c r="K160" s="99" t="str">
        <f>VLOOKUP(E160,VIP!$A$2:$O11777,6,0)</f>
        <v>SI</v>
      </c>
      <c r="L160" s="108" t="s">
        <v>2466</v>
      </c>
      <c r="M160" s="163" t="s">
        <v>2508</v>
      </c>
      <c r="N160" s="106" t="s">
        <v>2481</v>
      </c>
      <c r="O160" s="104" t="s">
        <v>2482</v>
      </c>
      <c r="P160" s="104"/>
      <c r="Q160" s="162">
        <v>44218.799305555556</v>
      </c>
    </row>
    <row r="161" spans="1:17" ht="18" x14ac:dyDescent="0.25">
      <c r="A161" s="85" t="str">
        <f>VLOOKUP(E161,'LISTADO ATM'!$A$2:$C$895,3,0)</f>
        <v>NORTE</v>
      </c>
      <c r="B161" s="113">
        <v>335770514</v>
      </c>
      <c r="C161" s="105">
        <v>44218.661493055559</v>
      </c>
      <c r="D161" s="104" t="s">
        <v>2189</v>
      </c>
      <c r="E161" s="100">
        <v>91</v>
      </c>
      <c r="F161" s="85" t="str">
        <f>VLOOKUP(E161,VIP!$A$2:$O11366,2,0)</f>
        <v>DRBR091</v>
      </c>
      <c r="G161" s="99" t="str">
        <f>VLOOKUP(E161,'LISTADO ATM'!$A$2:$B$894,2,0)</f>
        <v xml:space="preserve">ATM UNP Villa Isabela </v>
      </c>
      <c r="H161" s="99" t="str">
        <f>VLOOKUP(E161,VIP!$A$2:$O16287,7,FALSE)</f>
        <v>Si</v>
      </c>
      <c r="I161" s="99" t="str">
        <f>VLOOKUP(E161,VIP!$A$2:$O8252,8,FALSE)</f>
        <v>Si</v>
      </c>
      <c r="J161" s="99" t="str">
        <f>VLOOKUP(E161,VIP!$A$2:$O8202,8,FALSE)</f>
        <v>Si</v>
      </c>
      <c r="K161" s="99" t="str">
        <f>VLOOKUP(E161,VIP!$A$2:$O11776,6,0)</f>
        <v>NO</v>
      </c>
      <c r="L161" s="108" t="s">
        <v>2463</v>
      </c>
      <c r="M161" s="163" t="s">
        <v>2508</v>
      </c>
      <c r="N161" s="106" t="s">
        <v>2481</v>
      </c>
      <c r="O161" s="104" t="s">
        <v>2483</v>
      </c>
      <c r="P161" s="104"/>
      <c r="Q161" s="162">
        <v>44218.8125</v>
      </c>
    </row>
    <row r="162" spans="1:17" ht="18" x14ac:dyDescent="0.25">
      <c r="A162" s="85" t="str">
        <f>VLOOKUP(E162,'LISTADO ATM'!$A$2:$C$895,3,0)</f>
        <v>DISTRITO NACIONAL</v>
      </c>
      <c r="B162" s="113">
        <v>335770517</v>
      </c>
      <c r="C162" s="105">
        <v>44218.662476851852</v>
      </c>
      <c r="D162" s="104" t="s">
        <v>2189</v>
      </c>
      <c r="E162" s="100">
        <v>139</v>
      </c>
      <c r="F162" s="85" t="str">
        <f>VLOOKUP(E162,VIP!$A$2:$O11365,2,0)</f>
        <v>DRBR139</v>
      </c>
      <c r="G162" s="99" t="str">
        <f>VLOOKUP(E162,'LISTADO ATM'!$A$2:$B$894,2,0)</f>
        <v xml:space="preserve">ATM Oficina Plaza Lama Zona Oriental I </v>
      </c>
      <c r="H162" s="99" t="str">
        <f>VLOOKUP(E162,VIP!$A$2:$O16286,7,FALSE)</f>
        <v>Si</v>
      </c>
      <c r="I162" s="99" t="str">
        <f>VLOOKUP(E162,VIP!$A$2:$O8251,8,FALSE)</f>
        <v>Si</v>
      </c>
      <c r="J162" s="99" t="str">
        <f>VLOOKUP(E162,VIP!$A$2:$O8201,8,FALSE)</f>
        <v>Si</v>
      </c>
      <c r="K162" s="99" t="str">
        <f>VLOOKUP(E162,VIP!$A$2:$O11775,6,0)</f>
        <v>NO</v>
      </c>
      <c r="L162" s="108" t="s">
        <v>2463</v>
      </c>
      <c r="M162" s="107" t="s">
        <v>2473</v>
      </c>
      <c r="N162" s="106" t="s">
        <v>2481</v>
      </c>
      <c r="O162" s="104" t="s">
        <v>2483</v>
      </c>
      <c r="P162" s="104"/>
      <c r="Q162" s="107" t="s">
        <v>2463</v>
      </c>
    </row>
    <row r="163" spans="1:17" ht="18" x14ac:dyDescent="0.25">
      <c r="A163" s="85" t="str">
        <f>VLOOKUP(E163,'LISTADO ATM'!$A$2:$C$895,3,0)</f>
        <v>DISTRITO NACIONAL</v>
      </c>
      <c r="B163" s="113">
        <v>335770518</v>
      </c>
      <c r="C163" s="105">
        <v>44218.66333333333</v>
      </c>
      <c r="D163" s="104" t="s">
        <v>2189</v>
      </c>
      <c r="E163" s="100">
        <v>235</v>
      </c>
      <c r="F163" s="85" t="str">
        <f>VLOOKUP(E163,VIP!$A$2:$O11364,2,0)</f>
        <v>DRBR235</v>
      </c>
      <c r="G163" s="99" t="str">
        <f>VLOOKUP(E163,'LISTADO ATM'!$A$2:$B$894,2,0)</f>
        <v xml:space="preserve">ATM Oficina Multicentro La Sirena San Isidro </v>
      </c>
      <c r="H163" s="99" t="str">
        <f>VLOOKUP(E163,VIP!$A$2:$O16285,7,FALSE)</f>
        <v>Si</v>
      </c>
      <c r="I163" s="99" t="str">
        <f>VLOOKUP(E163,VIP!$A$2:$O8250,8,FALSE)</f>
        <v>Si</v>
      </c>
      <c r="J163" s="99" t="str">
        <f>VLOOKUP(E163,VIP!$A$2:$O8200,8,FALSE)</f>
        <v>Si</v>
      </c>
      <c r="K163" s="99" t="str">
        <f>VLOOKUP(E163,VIP!$A$2:$O11774,6,0)</f>
        <v>SI</v>
      </c>
      <c r="L163" s="108" t="s">
        <v>2463</v>
      </c>
      <c r="M163" s="107" t="s">
        <v>2473</v>
      </c>
      <c r="N163" s="106" t="s">
        <v>2481</v>
      </c>
      <c r="O163" s="104" t="s">
        <v>2483</v>
      </c>
      <c r="P163" s="104"/>
      <c r="Q163" s="107" t="s">
        <v>2463</v>
      </c>
    </row>
    <row r="164" spans="1:17" ht="18" x14ac:dyDescent="0.25">
      <c r="A164" s="85" t="str">
        <f>VLOOKUP(E164,'LISTADO ATM'!$A$2:$C$895,3,0)</f>
        <v>DISTRITO NACIONAL</v>
      </c>
      <c r="B164" s="113">
        <v>335770520</v>
      </c>
      <c r="C164" s="105">
        <v>44218.664131944446</v>
      </c>
      <c r="D164" s="104" t="s">
        <v>2189</v>
      </c>
      <c r="E164" s="100">
        <v>347</v>
      </c>
      <c r="F164" s="85" t="str">
        <f>VLOOKUP(E164,VIP!$A$2:$O11363,2,0)</f>
        <v>DRBR347</v>
      </c>
      <c r="G164" s="99" t="str">
        <f>VLOOKUP(E164,'LISTADO ATM'!$A$2:$B$894,2,0)</f>
        <v>ATM Patio de Colombia</v>
      </c>
      <c r="H164" s="99" t="str">
        <f>VLOOKUP(E164,VIP!$A$2:$O16284,7,FALSE)</f>
        <v>N/A</v>
      </c>
      <c r="I164" s="99" t="str">
        <f>VLOOKUP(E164,VIP!$A$2:$O8249,8,FALSE)</f>
        <v>N/A</v>
      </c>
      <c r="J164" s="99" t="str">
        <f>VLOOKUP(E164,VIP!$A$2:$O8199,8,FALSE)</f>
        <v>N/A</v>
      </c>
      <c r="K164" s="99" t="str">
        <f>VLOOKUP(E164,VIP!$A$2:$O11773,6,0)</f>
        <v>N/A</v>
      </c>
      <c r="L164" s="108" t="s">
        <v>2463</v>
      </c>
      <c r="M164" s="107" t="s">
        <v>2473</v>
      </c>
      <c r="N164" s="106" t="s">
        <v>2481</v>
      </c>
      <c r="O164" s="104" t="s">
        <v>2483</v>
      </c>
      <c r="P164" s="104"/>
      <c r="Q164" s="107" t="s">
        <v>2463</v>
      </c>
    </row>
    <row r="165" spans="1:17" ht="18" x14ac:dyDescent="0.25">
      <c r="A165" s="85" t="str">
        <f>VLOOKUP(E165,'LISTADO ATM'!$A$2:$C$895,3,0)</f>
        <v>DISTRITO NACIONAL</v>
      </c>
      <c r="B165" s="113">
        <v>335770524</v>
      </c>
      <c r="C165" s="105">
        <v>44218.664930555555</v>
      </c>
      <c r="D165" s="104" t="s">
        <v>2189</v>
      </c>
      <c r="E165" s="100">
        <v>394</v>
      </c>
      <c r="F165" s="85" t="str">
        <f>VLOOKUP(E165,VIP!$A$2:$O11362,2,0)</f>
        <v>DRBR394</v>
      </c>
      <c r="G165" s="99" t="str">
        <f>VLOOKUP(E165,'LISTADO ATM'!$A$2:$B$894,2,0)</f>
        <v xml:space="preserve">ATM Multicentro La Sirena Luperón </v>
      </c>
      <c r="H165" s="99" t="str">
        <f>VLOOKUP(E165,VIP!$A$2:$O16283,7,FALSE)</f>
        <v>Si</v>
      </c>
      <c r="I165" s="99" t="str">
        <f>VLOOKUP(E165,VIP!$A$2:$O8248,8,FALSE)</f>
        <v>Si</v>
      </c>
      <c r="J165" s="99" t="str">
        <f>VLOOKUP(E165,VIP!$A$2:$O8198,8,FALSE)</f>
        <v>Si</v>
      </c>
      <c r="K165" s="99" t="str">
        <f>VLOOKUP(E165,VIP!$A$2:$O11772,6,0)</f>
        <v>NO</v>
      </c>
      <c r="L165" s="108" t="s">
        <v>2463</v>
      </c>
      <c r="M165" s="107" t="s">
        <v>2473</v>
      </c>
      <c r="N165" s="106" t="s">
        <v>2481</v>
      </c>
      <c r="O165" s="104" t="s">
        <v>2483</v>
      </c>
      <c r="P165" s="104"/>
      <c r="Q165" s="107" t="s">
        <v>2463</v>
      </c>
    </row>
    <row r="166" spans="1:17" ht="18" x14ac:dyDescent="0.25">
      <c r="A166" s="85" t="str">
        <f>VLOOKUP(E166,'LISTADO ATM'!$A$2:$C$895,3,0)</f>
        <v>DISTRITO NACIONAL</v>
      </c>
      <c r="B166" s="113">
        <v>335770525</v>
      </c>
      <c r="C166" s="105">
        <v>44218.665659722225</v>
      </c>
      <c r="D166" s="104" t="s">
        <v>2189</v>
      </c>
      <c r="E166" s="100">
        <v>671</v>
      </c>
      <c r="F166" s="85" t="str">
        <f>VLOOKUP(E166,VIP!$A$2:$O11361,2,0)</f>
        <v>DRBR671</v>
      </c>
      <c r="G166" s="99" t="str">
        <f>VLOOKUP(E166,'LISTADO ATM'!$A$2:$B$894,2,0)</f>
        <v>ATM Ayuntamiento Sto. Dgo. Norte</v>
      </c>
      <c r="H166" s="99" t="str">
        <f>VLOOKUP(E166,VIP!$A$2:$O16282,7,FALSE)</f>
        <v>Si</v>
      </c>
      <c r="I166" s="99" t="str">
        <f>VLOOKUP(E166,VIP!$A$2:$O8247,8,FALSE)</f>
        <v>Si</v>
      </c>
      <c r="J166" s="99" t="str">
        <f>VLOOKUP(E166,VIP!$A$2:$O8197,8,FALSE)</f>
        <v>Si</v>
      </c>
      <c r="K166" s="99" t="str">
        <f>VLOOKUP(E166,VIP!$A$2:$O11771,6,0)</f>
        <v>NO</v>
      </c>
      <c r="L166" s="108" t="s">
        <v>2463</v>
      </c>
      <c r="M166" s="107" t="s">
        <v>2473</v>
      </c>
      <c r="N166" s="106" t="s">
        <v>2481</v>
      </c>
      <c r="O166" s="104" t="s">
        <v>2483</v>
      </c>
      <c r="P166" s="104"/>
      <c r="Q166" s="107" t="s">
        <v>2463</v>
      </c>
    </row>
    <row r="167" spans="1:17" ht="18" x14ac:dyDescent="0.25">
      <c r="A167" s="85" t="str">
        <f>VLOOKUP(E167,'LISTADO ATM'!$A$2:$C$895,3,0)</f>
        <v>NORTE</v>
      </c>
      <c r="B167" s="113">
        <v>335770528</v>
      </c>
      <c r="C167" s="105">
        <v>44218.66646990741</v>
      </c>
      <c r="D167" s="104" t="s">
        <v>2190</v>
      </c>
      <c r="E167" s="100">
        <v>351</v>
      </c>
      <c r="F167" s="85" t="str">
        <f>VLOOKUP(E167,VIP!$A$2:$O11360,2,0)</f>
        <v>DRBR351</v>
      </c>
      <c r="G167" s="99" t="str">
        <f>VLOOKUP(E167,'LISTADO ATM'!$A$2:$B$894,2,0)</f>
        <v xml:space="preserve">ATM S/M José Luís (Puerto Plata) </v>
      </c>
      <c r="H167" s="99" t="str">
        <f>VLOOKUP(E167,VIP!$A$2:$O16281,7,FALSE)</f>
        <v>Si</v>
      </c>
      <c r="I167" s="99" t="str">
        <f>VLOOKUP(E167,VIP!$A$2:$O8246,8,FALSE)</f>
        <v>Si</v>
      </c>
      <c r="J167" s="99" t="str">
        <f>VLOOKUP(E167,VIP!$A$2:$O8196,8,FALSE)</f>
        <v>Si</v>
      </c>
      <c r="K167" s="99" t="str">
        <f>VLOOKUP(E167,VIP!$A$2:$O11770,6,0)</f>
        <v>NO</v>
      </c>
      <c r="L167" s="108" t="s">
        <v>2228</v>
      </c>
      <c r="M167" s="107" t="s">
        <v>2473</v>
      </c>
      <c r="N167" s="106" t="s">
        <v>2481</v>
      </c>
      <c r="O167" s="104" t="s">
        <v>2490</v>
      </c>
      <c r="P167" s="104"/>
      <c r="Q167" s="107" t="s">
        <v>2228</v>
      </c>
    </row>
    <row r="168" spans="1:17" ht="18" x14ac:dyDescent="0.25">
      <c r="A168" s="85" t="str">
        <f>VLOOKUP(E168,'LISTADO ATM'!$A$2:$C$895,3,0)</f>
        <v>DISTRITO NACIONAL</v>
      </c>
      <c r="B168" s="113">
        <v>335770530</v>
      </c>
      <c r="C168" s="105">
        <v>44218.667372685188</v>
      </c>
      <c r="D168" s="104" t="s">
        <v>2189</v>
      </c>
      <c r="E168" s="100">
        <v>545</v>
      </c>
      <c r="F168" s="85" t="str">
        <f>VLOOKUP(E168,VIP!$A$2:$O11373,2,0)</f>
        <v>DRBR995</v>
      </c>
      <c r="G168" s="99" t="str">
        <f>VLOOKUP(E168,'LISTADO ATM'!$A$2:$B$894,2,0)</f>
        <v xml:space="preserve">ATM Oficina Isabel La Católica II  </v>
      </c>
      <c r="H168" s="99" t="str">
        <f>VLOOKUP(E168,VIP!$A$2:$O16294,7,FALSE)</f>
        <v>Si</v>
      </c>
      <c r="I168" s="99" t="str">
        <f>VLOOKUP(E168,VIP!$A$2:$O8259,8,FALSE)</f>
        <v>Si</v>
      </c>
      <c r="J168" s="99" t="str">
        <f>VLOOKUP(E168,VIP!$A$2:$O8209,8,FALSE)</f>
        <v>Si</v>
      </c>
      <c r="K168" s="99" t="str">
        <f>VLOOKUP(E168,VIP!$A$2:$O11783,6,0)</f>
        <v>NO</v>
      </c>
      <c r="L168" s="108" t="s">
        <v>2228</v>
      </c>
      <c r="M168" s="107" t="s">
        <v>2473</v>
      </c>
      <c r="N168" s="106" t="s">
        <v>2481</v>
      </c>
      <c r="O168" s="104" t="s">
        <v>2483</v>
      </c>
      <c r="P168" s="104"/>
      <c r="Q168" s="107" t="s">
        <v>2228</v>
      </c>
    </row>
    <row r="169" spans="1:17" ht="18" x14ac:dyDescent="0.25">
      <c r="A169" s="85" t="str">
        <f>VLOOKUP(E169,'LISTADO ATM'!$A$2:$C$895,3,0)</f>
        <v>DISTRITO NACIONAL</v>
      </c>
      <c r="B169" s="113">
        <v>335770533</v>
      </c>
      <c r="C169" s="105">
        <v>44218.668726851851</v>
      </c>
      <c r="D169" s="104" t="s">
        <v>2189</v>
      </c>
      <c r="E169" s="100">
        <v>710</v>
      </c>
      <c r="F169" s="85" t="str">
        <f>VLOOKUP(E169,VIP!$A$2:$O11372,2,0)</f>
        <v>DRBR506</v>
      </c>
      <c r="G169" s="99" t="str">
        <f>VLOOKUP(E169,'LISTADO ATM'!$A$2:$B$894,2,0)</f>
        <v xml:space="preserve">ATM S/M Soberano </v>
      </c>
      <c r="H169" s="99" t="str">
        <f>VLOOKUP(E169,VIP!$A$2:$O16293,7,FALSE)</f>
        <v>Si</v>
      </c>
      <c r="I169" s="99" t="str">
        <f>VLOOKUP(E169,VIP!$A$2:$O8258,8,FALSE)</f>
        <v>Si</v>
      </c>
      <c r="J169" s="99" t="str">
        <f>VLOOKUP(E169,VIP!$A$2:$O8208,8,FALSE)</f>
        <v>Si</v>
      </c>
      <c r="K169" s="99" t="str">
        <f>VLOOKUP(E169,VIP!$A$2:$O11782,6,0)</f>
        <v>NO</v>
      </c>
      <c r="L169" s="108" t="s">
        <v>2435</v>
      </c>
      <c r="M169" s="107" t="s">
        <v>2473</v>
      </c>
      <c r="N169" s="106" t="s">
        <v>2501</v>
      </c>
      <c r="O169" s="104" t="s">
        <v>2483</v>
      </c>
      <c r="P169" s="104"/>
      <c r="Q169" s="107" t="s">
        <v>2435</v>
      </c>
    </row>
    <row r="170" spans="1:17" ht="18" x14ac:dyDescent="0.25">
      <c r="A170" s="85" t="str">
        <f>VLOOKUP(E170,'LISTADO ATM'!$A$2:$C$895,3,0)</f>
        <v>DISTRITO NACIONAL</v>
      </c>
      <c r="B170" s="113">
        <v>335770534</v>
      </c>
      <c r="C170" s="105">
        <v>44218.669583333336</v>
      </c>
      <c r="D170" s="104" t="s">
        <v>2189</v>
      </c>
      <c r="E170" s="100">
        <v>563</v>
      </c>
      <c r="F170" s="85" t="str">
        <f>VLOOKUP(E170,VIP!$A$2:$O11371,2,0)</f>
        <v>DRBR233</v>
      </c>
      <c r="G170" s="99" t="str">
        <f>VLOOKUP(E170,'LISTADO ATM'!$A$2:$B$894,2,0)</f>
        <v xml:space="preserve">ATM Base Aérea San Isidro </v>
      </c>
      <c r="H170" s="99" t="str">
        <f>VLOOKUP(E170,VIP!$A$2:$O16292,7,FALSE)</f>
        <v>Si</v>
      </c>
      <c r="I170" s="99" t="str">
        <f>VLOOKUP(E170,VIP!$A$2:$O8257,8,FALSE)</f>
        <v>Si</v>
      </c>
      <c r="J170" s="99" t="str">
        <f>VLOOKUP(E170,VIP!$A$2:$O8207,8,FALSE)</f>
        <v>Si</v>
      </c>
      <c r="K170" s="99" t="str">
        <f>VLOOKUP(E170,VIP!$A$2:$O11781,6,0)</f>
        <v>NO</v>
      </c>
      <c r="L170" s="108" t="s">
        <v>2435</v>
      </c>
      <c r="M170" s="107" t="s">
        <v>2473</v>
      </c>
      <c r="N170" s="106" t="s">
        <v>2481</v>
      </c>
      <c r="O170" s="104" t="s">
        <v>2483</v>
      </c>
      <c r="P170" s="104"/>
      <c r="Q170" s="107" t="s">
        <v>2435</v>
      </c>
    </row>
    <row r="171" spans="1:17" ht="18" x14ac:dyDescent="0.25">
      <c r="A171" s="85" t="str">
        <f>VLOOKUP(E171,'LISTADO ATM'!$A$2:$C$895,3,0)</f>
        <v>DISTRITO NACIONAL</v>
      </c>
      <c r="B171" s="113">
        <v>335770538</v>
      </c>
      <c r="C171" s="105">
        <v>44218.670856481483</v>
      </c>
      <c r="D171" s="104" t="s">
        <v>2189</v>
      </c>
      <c r="E171" s="100">
        <v>568</v>
      </c>
      <c r="F171" s="85" t="str">
        <f>VLOOKUP(E171,VIP!$A$2:$O11370,2,0)</f>
        <v>DRBR01F</v>
      </c>
      <c r="G171" s="99" t="str">
        <f>VLOOKUP(E171,'LISTADO ATM'!$A$2:$B$894,2,0)</f>
        <v xml:space="preserve">ATM Ministerio de Educación </v>
      </c>
      <c r="H171" s="99" t="str">
        <f>VLOOKUP(E171,VIP!$A$2:$O16291,7,FALSE)</f>
        <v>Si</v>
      </c>
      <c r="I171" s="99" t="str">
        <f>VLOOKUP(E171,VIP!$A$2:$O8256,8,FALSE)</f>
        <v>Si</v>
      </c>
      <c r="J171" s="99" t="str">
        <f>VLOOKUP(E171,VIP!$A$2:$O8206,8,FALSE)</f>
        <v>Si</v>
      </c>
      <c r="K171" s="99" t="str">
        <f>VLOOKUP(E171,VIP!$A$2:$O11780,6,0)</f>
        <v>NO</v>
      </c>
      <c r="L171" s="108" t="s">
        <v>2435</v>
      </c>
      <c r="M171" s="163" t="s">
        <v>2508</v>
      </c>
      <c r="N171" s="106" t="s">
        <v>2481</v>
      </c>
      <c r="O171" s="104" t="s">
        <v>2483</v>
      </c>
      <c r="P171" s="104"/>
      <c r="Q171" s="162">
        <v>44218.777777777781</v>
      </c>
    </row>
    <row r="172" spans="1:17" ht="18" x14ac:dyDescent="0.25">
      <c r="A172" s="85" t="str">
        <f>VLOOKUP(E172,'LISTADO ATM'!$A$2:$C$895,3,0)</f>
        <v>DISTRITO NACIONAL</v>
      </c>
      <c r="B172" s="113">
        <v>335770605</v>
      </c>
      <c r="C172" s="105">
        <v>44218.702766203707</v>
      </c>
      <c r="D172" s="104" t="s">
        <v>2477</v>
      </c>
      <c r="E172" s="100">
        <v>559</v>
      </c>
      <c r="F172" s="85" t="str">
        <f>VLOOKUP(E172,VIP!$A$2:$O11369,2,0)</f>
        <v>DRBR559</v>
      </c>
      <c r="G172" s="99" t="str">
        <f>VLOOKUP(E172,'LISTADO ATM'!$A$2:$B$894,2,0)</f>
        <v xml:space="preserve">ATM UNP Metro I </v>
      </c>
      <c r="H172" s="99" t="str">
        <f>VLOOKUP(E172,VIP!$A$2:$O16290,7,FALSE)</f>
        <v>Si</v>
      </c>
      <c r="I172" s="99" t="str">
        <f>VLOOKUP(E172,VIP!$A$2:$O8255,8,FALSE)</f>
        <v>Si</v>
      </c>
      <c r="J172" s="99" t="str">
        <f>VLOOKUP(E172,VIP!$A$2:$O8205,8,FALSE)</f>
        <v>Si</v>
      </c>
      <c r="K172" s="99" t="str">
        <f>VLOOKUP(E172,VIP!$A$2:$O11779,6,0)</f>
        <v>SI</v>
      </c>
      <c r="L172" s="108" t="s">
        <v>2430</v>
      </c>
      <c r="M172" s="107" t="s">
        <v>2473</v>
      </c>
      <c r="N172" s="106" t="s">
        <v>2481</v>
      </c>
      <c r="O172" s="104" t="s">
        <v>2482</v>
      </c>
      <c r="P172" s="104"/>
      <c r="Q172" s="107" t="s">
        <v>2430</v>
      </c>
    </row>
    <row r="173" spans="1:17" ht="18" x14ac:dyDescent="0.25">
      <c r="A173" s="85" t="str">
        <f>VLOOKUP(E173,'LISTADO ATM'!$A$2:$C$895,3,0)</f>
        <v>ESTE</v>
      </c>
      <c r="B173" s="113">
        <v>335770618</v>
      </c>
      <c r="C173" s="105">
        <v>44218.712141203701</v>
      </c>
      <c r="D173" s="104" t="s">
        <v>2477</v>
      </c>
      <c r="E173" s="100">
        <v>330</v>
      </c>
      <c r="F173" s="85" t="str">
        <f>VLOOKUP(E173,VIP!$A$2:$O11368,2,0)</f>
        <v>DRBR330</v>
      </c>
      <c r="G173" s="99" t="str">
        <f>VLOOKUP(E173,'LISTADO ATM'!$A$2:$B$894,2,0)</f>
        <v xml:space="preserve">ATM Oficina Boulevard (Higuey) </v>
      </c>
      <c r="H173" s="99" t="str">
        <f>VLOOKUP(E173,VIP!$A$2:$O16289,7,FALSE)</f>
        <v>Si</v>
      </c>
      <c r="I173" s="99" t="str">
        <f>VLOOKUP(E173,VIP!$A$2:$O8254,8,FALSE)</f>
        <v>Si</v>
      </c>
      <c r="J173" s="99" t="str">
        <f>VLOOKUP(E173,VIP!$A$2:$O8204,8,FALSE)</f>
        <v>Si</v>
      </c>
      <c r="K173" s="99" t="str">
        <f>VLOOKUP(E173,VIP!$A$2:$O11778,6,0)</f>
        <v>SI</v>
      </c>
      <c r="L173" s="108" t="s">
        <v>2430</v>
      </c>
      <c r="M173" s="107" t="s">
        <v>2473</v>
      </c>
      <c r="N173" s="106" t="s">
        <v>2481</v>
      </c>
      <c r="O173" s="104" t="s">
        <v>2482</v>
      </c>
      <c r="P173" s="104"/>
      <c r="Q173" s="107" t="s">
        <v>2430</v>
      </c>
    </row>
    <row r="174" spans="1:17" ht="18" x14ac:dyDescent="0.25">
      <c r="A174" s="85" t="str">
        <f>VLOOKUP(E174,'LISTADO ATM'!$A$2:$C$895,3,0)</f>
        <v>NORTE</v>
      </c>
      <c r="B174" s="113">
        <v>335770640</v>
      </c>
      <c r="C174" s="105">
        <v>44218.73064814815</v>
      </c>
      <c r="D174" s="104" t="s">
        <v>2190</v>
      </c>
      <c r="E174" s="100">
        <v>854</v>
      </c>
      <c r="F174" s="85" t="str">
        <f>VLOOKUP(E174,VIP!$A$2:$O11367,2,0)</f>
        <v>DRBR854</v>
      </c>
      <c r="G174" s="99" t="str">
        <f>VLOOKUP(E174,'LISTADO ATM'!$A$2:$B$894,2,0)</f>
        <v xml:space="preserve">ATM Centro Comercial Blanco Batista </v>
      </c>
      <c r="H174" s="99" t="str">
        <f>VLOOKUP(E174,VIP!$A$2:$O16288,7,FALSE)</f>
        <v>Si</v>
      </c>
      <c r="I174" s="99" t="str">
        <f>VLOOKUP(E174,VIP!$A$2:$O8253,8,FALSE)</f>
        <v>Si</v>
      </c>
      <c r="J174" s="99" t="str">
        <f>VLOOKUP(E174,VIP!$A$2:$O8203,8,FALSE)</f>
        <v>Si</v>
      </c>
      <c r="K174" s="99" t="str">
        <f>VLOOKUP(E174,VIP!$A$2:$O11777,6,0)</f>
        <v>NO</v>
      </c>
      <c r="L174" s="108" t="s">
        <v>2254</v>
      </c>
      <c r="M174" s="107" t="s">
        <v>2473</v>
      </c>
      <c r="N174" s="106" t="s">
        <v>2481</v>
      </c>
      <c r="O174" s="104" t="s">
        <v>2490</v>
      </c>
      <c r="P174" s="104"/>
      <c r="Q174" s="107" t="s">
        <v>2254</v>
      </c>
    </row>
    <row r="175" spans="1:17" ht="18" x14ac:dyDescent="0.25">
      <c r="A175" s="85" t="str">
        <f>VLOOKUP(E175,'LISTADO ATM'!$A$2:$C$895,3,0)</f>
        <v>DISTRITO NACIONAL</v>
      </c>
      <c r="B175" s="113">
        <v>335770643</v>
      </c>
      <c r="C175" s="105">
        <v>44218.733530092592</v>
      </c>
      <c r="D175" s="104" t="s">
        <v>2477</v>
      </c>
      <c r="E175" s="100">
        <v>980</v>
      </c>
      <c r="F175" s="85" t="str">
        <f>VLOOKUP(E175,VIP!$A$2:$O11366,2,0)</f>
        <v>DRBR980</v>
      </c>
      <c r="G175" s="99" t="str">
        <f>VLOOKUP(E175,'LISTADO ATM'!$A$2:$B$894,2,0)</f>
        <v xml:space="preserve">ATM Oficina Bella Vista Mall II </v>
      </c>
      <c r="H175" s="99" t="str">
        <f>VLOOKUP(E175,VIP!$A$2:$O16287,7,FALSE)</f>
        <v>Si</v>
      </c>
      <c r="I175" s="99" t="str">
        <f>VLOOKUP(E175,VIP!$A$2:$O8252,8,FALSE)</f>
        <v>Si</v>
      </c>
      <c r="J175" s="99" t="str">
        <f>VLOOKUP(E175,VIP!$A$2:$O8202,8,FALSE)</f>
        <v>Si</v>
      </c>
      <c r="K175" s="99" t="str">
        <f>VLOOKUP(E175,VIP!$A$2:$O11776,6,0)</f>
        <v>NO</v>
      </c>
      <c r="L175" s="108" t="s">
        <v>2505</v>
      </c>
      <c r="M175" s="107" t="s">
        <v>2473</v>
      </c>
      <c r="N175" s="106" t="s">
        <v>2481</v>
      </c>
      <c r="O175" s="104" t="s">
        <v>2482</v>
      </c>
      <c r="P175" s="104"/>
      <c r="Q175" s="107" t="s">
        <v>2505</v>
      </c>
    </row>
    <row r="176" spans="1:17" ht="18" x14ac:dyDescent="0.25">
      <c r="A176" s="85" t="str">
        <f>VLOOKUP(E176,'LISTADO ATM'!$A$2:$C$895,3,0)</f>
        <v>DISTRITO NACIONAL</v>
      </c>
      <c r="B176" s="113">
        <v>335770665</v>
      </c>
      <c r="C176" s="105">
        <v>44218.757141203707</v>
      </c>
      <c r="D176" s="104" t="s">
        <v>2494</v>
      </c>
      <c r="E176" s="100">
        <v>354</v>
      </c>
      <c r="F176" s="85" t="str">
        <f>VLOOKUP(E176,VIP!$A$2:$O11365,2,0)</f>
        <v>DRBR354</v>
      </c>
      <c r="G176" s="99" t="str">
        <f>VLOOKUP(E176,'LISTADO ATM'!$A$2:$B$894,2,0)</f>
        <v xml:space="preserve">ATM Oficina Núñez de Cáceres II </v>
      </c>
      <c r="H176" s="99" t="str">
        <f>VLOOKUP(E176,VIP!$A$2:$O16286,7,FALSE)</f>
        <v>Si</v>
      </c>
      <c r="I176" s="99" t="str">
        <f>VLOOKUP(E176,VIP!$A$2:$O8251,8,FALSE)</f>
        <v>Si</v>
      </c>
      <c r="J176" s="99" t="str">
        <f>VLOOKUP(E176,VIP!$A$2:$O8201,8,FALSE)</f>
        <v>Si</v>
      </c>
      <c r="K176" s="99" t="str">
        <f>VLOOKUP(E176,VIP!$A$2:$O11775,6,0)</f>
        <v>NO</v>
      </c>
      <c r="L176" s="108" t="s">
        <v>2466</v>
      </c>
      <c r="M176" s="107" t="s">
        <v>2473</v>
      </c>
      <c r="N176" s="106" t="s">
        <v>2481</v>
      </c>
      <c r="O176" s="104" t="s">
        <v>2495</v>
      </c>
      <c r="P176" s="104"/>
      <c r="Q176" s="107" t="s">
        <v>2466</v>
      </c>
    </row>
    <row r="177" spans="1:17" ht="18" x14ac:dyDescent="0.25">
      <c r="A177" s="85" t="str">
        <f>VLOOKUP(E177,'LISTADO ATM'!$A$2:$C$895,3,0)</f>
        <v>DISTRITO NACIONAL</v>
      </c>
      <c r="B177" s="113">
        <v>335770667</v>
      </c>
      <c r="C177" s="105">
        <v>44218.761053240742</v>
      </c>
      <c r="D177" s="104" t="s">
        <v>2477</v>
      </c>
      <c r="E177" s="100">
        <v>560</v>
      </c>
      <c r="F177" s="85" t="str">
        <f>VLOOKUP(E177,VIP!$A$2:$O11364,2,0)</f>
        <v>DRBR229</v>
      </c>
      <c r="G177" s="99" t="str">
        <f>VLOOKUP(E177,'LISTADO ATM'!$A$2:$B$894,2,0)</f>
        <v xml:space="preserve">ATM Junta Central Electoral </v>
      </c>
      <c r="H177" s="99" t="str">
        <f>VLOOKUP(E177,VIP!$A$2:$O16285,7,FALSE)</f>
        <v>Si</v>
      </c>
      <c r="I177" s="99" t="str">
        <f>VLOOKUP(E177,VIP!$A$2:$O8250,8,FALSE)</f>
        <v>Si</v>
      </c>
      <c r="J177" s="99" t="str">
        <f>VLOOKUP(E177,VIP!$A$2:$O8200,8,FALSE)</f>
        <v>Si</v>
      </c>
      <c r="K177" s="99" t="str">
        <f>VLOOKUP(E177,VIP!$A$2:$O11774,6,0)</f>
        <v>SI</v>
      </c>
      <c r="L177" s="108" t="s">
        <v>2430</v>
      </c>
      <c r="M177" s="107" t="s">
        <v>2473</v>
      </c>
      <c r="N177" s="106" t="s">
        <v>2481</v>
      </c>
      <c r="O177" s="104" t="s">
        <v>2482</v>
      </c>
      <c r="P177" s="104"/>
      <c r="Q177" s="107" t="s">
        <v>2430</v>
      </c>
    </row>
    <row r="178" spans="1:17" ht="18" x14ac:dyDescent="0.25">
      <c r="A178" s="85" t="str">
        <f>VLOOKUP(E178,'LISTADO ATM'!$A$2:$C$895,3,0)</f>
        <v>DISTRITO NACIONAL</v>
      </c>
      <c r="B178" s="113">
        <v>335770668</v>
      </c>
      <c r="C178" s="105">
        <v>44218.763298611113</v>
      </c>
      <c r="D178" s="104" t="s">
        <v>2477</v>
      </c>
      <c r="E178" s="100">
        <v>860</v>
      </c>
      <c r="F178" s="85" t="str">
        <f>VLOOKUP(E178,VIP!$A$2:$O11363,2,0)</f>
        <v>DRBR860</v>
      </c>
      <c r="G178" s="99" t="str">
        <f>VLOOKUP(E178,'LISTADO ATM'!$A$2:$B$894,2,0)</f>
        <v xml:space="preserve">ATM Oficina Bella Vista 27 de Febrero I </v>
      </c>
      <c r="H178" s="99" t="str">
        <f>VLOOKUP(E178,VIP!$A$2:$O16284,7,FALSE)</f>
        <v>Si</v>
      </c>
      <c r="I178" s="99" t="str">
        <f>VLOOKUP(E178,VIP!$A$2:$O8249,8,FALSE)</f>
        <v>Si</v>
      </c>
      <c r="J178" s="99" t="str">
        <f>VLOOKUP(E178,VIP!$A$2:$O8199,8,FALSE)</f>
        <v>Si</v>
      </c>
      <c r="K178" s="99" t="str">
        <f>VLOOKUP(E178,VIP!$A$2:$O11773,6,0)</f>
        <v>NO</v>
      </c>
      <c r="L178" s="108" t="s">
        <v>2466</v>
      </c>
      <c r="M178" s="107" t="s">
        <v>2473</v>
      </c>
      <c r="N178" s="106" t="s">
        <v>2481</v>
      </c>
      <c r="O178" s="104" t="s">
        <v>2482</v>
      </c>
      <c r="P178" s="104"/>
      <c r="Q178" s="107" t="s">
        <v>2466</v>
      </c>
    </row>
    <row r="179" spans="1:17" ht="18" x14ac:dyDescent="0.25">
      <c r="A179" s="85" t="str">
        <f>VLOOKUP(E179,'LISTADO ATM'!$A$2:$C$895,3,0)</f>
        <v>NORTE</v>
      </c>
      <c r="B179" s="113">
        <v>335770676</v>
      </c>
      <c r="C179" s="105">
        <v>44218.770601851851</v>
      </c>
      <c r="D179" s="104" t="s">
        <v>2498</v>
      </c>
      <c r="E179" s="100">
        <v>882</v>
      </c>
      <c r="F179" s="85" t="str">
        <f>VLOOKUP(E179,VIP!$A$2:$O11362,2,0)</f>
        <v>DRBR882</v>
      </c>
      <c r="G179" s="99" t="str">
        <f>VLOOKUP(E179,'LISTADO ATM'!$A$2:$B$894,2,0)</f>
        <v xml:space="preserve">ATM Oficina Moca II </v>
      </c>
      <c r="H179" s="99" t="str">
        <f>VLOOKUP(E179,VIP!$A$2:$O16283,7,FALSE)</f>
        <v>Si</v>
      </c>
      <c r="I179" s="99" t="str">
        <f>VLOOKUP(E179,VIP!$A$2:$O8248,8,FALSE)</f>
        <v>Si</v>
      </c>
      <c r="J179" s="99" t="str">
        <f>VLOOKUP(E179,VIP!$A$2:$O8198,8,FALSE)</f>
        <v>Si</v>
      </c>
      <c r="K179" s="99" t="str">
        <f>VLOOKUP(E179,VIP!$A$2:$O11772,6,0)</f>
        <v>SI</v>
      </c>
      <c r="L179" s="108" t="s">
        <v>2466</v>
      </c>
      <c r="M179" s="107" t="s">
        <v>2473</v>
      </c>
      <c r="N179" s="106" t="s">
        <v>2481</v>
      </c>
      <c r="O179" s="104" t="s">
        <v>2497</v>
      </c>
      <c r="P179" s="104"/>
      <c r="Q179" s="107" t="s">
        <v>2466</v>
      </c>
    </row>
    <row r="180" spans="1:17" ht="18" x14ac:dyDescent="0.25">
      <c r="A180" s="85" t="str">
        <f>VLOOKUP(E180,'LISTADO ATM'!$A$2:$C$895,3,0)</f>
        <v>DISTRITO NACIONAL</v>
      </c>
      <c r="B180" s="113">
        <v>335770678</v>
      </c>
      <c r="C180" s="105">
        <v>44218.77548611111</v>
      </c>
      <c r="D180" s="104" t="s">
        <v>2189</v>
      </c>
      <c r="E180" s="100">
        <v>938</v>
      </c>
      <c r="F180" s="85" t="str">
        <f>VLOOKUP(E180,VIP!$A$2:$O11361,2,0)</f>
        <v>DRBR938</v>
      </c>
      <c r="G180" s="99" t="str">
        <f>VLOOKUP(E180,'LISTADO ATM'!$A$2:$B$894,2,0)</f>
        <v xml:space="preserve">ATM Autobanco Oficina Filadelfia Plaza </v>
      </c>
      <c r="H180" s="99" t="str">
        <f>VLOOKUP(E180,VIP!$A$2:$O16282,7,FALSE)</f>
        <v>Si</v>
      </c>
      <c r="I180" s="99" t="str">
        <f>VLOOKUP(E180,VIP!$A$2:$O8247,8,FALSE)</f>
        <v>Si</v>
      </c>
      <c r="J180" s="99" t="str">
        <f>VLOOKUP(E180,VIP!$A$2:$O8197,8,FALSE)</f>
        <v>Si</v>
      </c>
      <c r="K180" s="99" t="str">
        <f>VLOOKUP(E180,VIP!$A$2:$O11771,6,0)</f>
        <v>NO</v>
      </c>
      <c r="L180" s="108" t="s">
        <v>2228</v>
      </c>
      <c r="M180" s="107" t="s">
        <v>2473</v>
      </c>
      <c r="N180" s="106" t="s">
        <v>2481</v>
      </c>
      <c r="O180" s="104" t="s">
        <v>2483</v>
      </c>
      <c r="P180" s="104"/>
      <c r="Q180" s="107" t="s">
        <v>2228</v>
      </c>
    </row>
    <row r="181" spans="1:17" ht="18" x14ac:dyDescent="0.25">
      <c r="A181" s="85" t="str">
        <f>VLOOKUP(E181,'LISTADO ATM'!$A$2:$C$895,3,0)</f>
        <v>SUR</v>
      </c>
      <c r="B181" s="113">
        <v>335770685</v>
      </c>
      <c r="C181" s="105">
        <v>44218.821527777778</v>
      </c>
      <c r="D181" s="104" t="s">
        <v>2477</v>
      </c>
      <c r="E181" s="100">
        <v>592</v>
      </c>
      <c r="F181" s="85" t="str">
        <f>VLOOKUP(E181,VIP!$A$2:$O11362,2,0)</f>
        <v>DRBR081</v>
      </c>
      <c r="G181" s="99" t="str">
        <f>VLOOKUP(E181,'LISTADO ATM'!$A$2:$B$894,2,0)</f>
        <v xml:space="preserve">ATM Centro de Caja San Cristóbal I </v>
      </c>
      <c r="H181" s="99" t="str">
        <f>VLOOKUP(E181,VIP!$A$2:$O16283,7,FALSE)</f>
        <v>Si</v>
      </c>
      <c r="I181" s="99" t="str">
        <f>VLOOKUP(E181,VIP!$A$2:$O8248,8,FALSE)</f>
        <v>Si</v>
      </c>
      <c r="J181" s="99" t="str">
        <f>VLOOKUP(E181,VIP!$A$2:$O8198,8,FALSE)</f>
        <v>Si</v>
      </c>
      <c r="K181" s="99" t="str">
        <f>VLOOKUP(E181,VIP!$A$2:$O11772,6,0)</f>
        <v>SI</v>
      </c>
      <c r="L181" s="108" t="s">
        <v>2430</v>
      </c>
      <c r="M181" s="107" t="s">
        <v>2473</v>
      </c>
      <c r="N181" s="106" t="s">
        <v>2481</v>
      </c>
      <c r="O181" s="104" t="s">
        <v>2482</v>
      </c>
      <c r="P181" s="104"/>
      <c r="Q181" s="107" t="s">
        <v>2430</v>
      </c>
    </row>
    <row r="182" spans="1:17" ht="18" x14ac:dyDescent="0.25">
      <c r="A182" s="85" t="str">
        <f>VLOOKUP(E182,'LISTADO ATM'!$A$2:$C$895,3,0)</f>
        <v>NORTE</v>
      </c>
      <c r="B182" s="113">
        <v>335770688</v>
      </c>
      <c r="C182" s="105">
        <v>44218.849432870367</v>
      </c>
      <c r="D182" s="104" t="s">
        <v>2494</v>
      </c>
      <c r="E182" s="100">
        <v>687</v>
      </c>
      <c r="F182" s="85" t="str">
        <f>VLOOKUP(E182,VIP!$A$2:$O11370,2,0)</f>
        <v>DRBR687</v>
      </c>
      <c r="G182" s="99" t="str">
        <f>VLOOKUP(E182,'LISTADO ATM'!$A$2:$B$894,2,0)</f>
        <v>ATM Oficina Monterrico II</v>
      </c>
      <c r="H182" s="99" t="str">
        <f>VLOOKUP(E182,VIP!$A$2:$O16291,7,FALSE)</f>
        <v>NO</v>
      </c>
      <c r="I182" s="99" t="str">
        <f>VLOOKUP(E182,VIP!$A$2:$O8256,8,FALSE)</f>
        <v>NO</v>
      </c>
      <c r="J182" s="99" t="str">
        <f>VLOOKUP(E182,VIP!$A$2:$O8206,8,FALSE)</f>
        <v>NO</v>
      </c>
      <c r="K182" s="99" t="str">
        <f>VLOOKUP(E182,VIP!$A$2:$O11780,6,0)</f>
        <v>SI</v>
      </c>
      <c r="L182" s="108" t="s">
        <v>2430</v>
      </c>
      <c r="M182" s="107" t="s">
        <v>2473</v>
      </c>
      <c r="N182" s="106" t="s">
        <v>2481</v>
      </c>
      <c r="O182" s="104" t="s">
        <v>2495</v>
      </c>
      <c r="P182" s="104"/>
      <c r="Q182" s="107" t="s">
        <v>2430</v>
      </c>
    </row>
    <row r="183" spans="1:17" ht="18" x14ac:dyDescent="0.25">
      <c r="A183" s="85" t="str">
        <f>VLOOKUP(E183,'LISTADO ATM'!$A$2:$C$895,3,0)</f>
        <v>NORTE</v>
      </c>
      <c r="B183" s="113">
        <v>335770689</v>
      </c>
      <c r="C183" s="105">
        <v>44218.851782407408</v>
      </c>
      <c r="D183" s="104" t="s">
        <v>2498</v>
      </c>
      <c r="E183" s="100">
        <v>171</v>
      </c>
      <c r="F183" s="85" t="str">
        <f>VLOOKUP(E183,VIP!$A$2:$O11369,2,0)</f>
        <v>DRBR171</v>
      </c>
      <c r="G183" s="99" t="str">
        <f>VLOOKUP(E183,'LISTADO ATM'!$A$2:$B$894,2,0)</f>
        <v xml:space="preserve">ATM Oficina Moca </v>
      </c>
      <c r="H183" s="99" t="str">
        <f>VLOOKUP(E183,VIP!$A$2:$O16290,7,FALSE)</f>
        <v>Si</v>
      </c>
      <c r="I183" s="99" t="str">
        <f>VLOOKUP(E183,VIP!$A$2:$O8255,8,FALSE)</f>
        <v>Si</v>
      </c>
      <c r="J183" s="99" t="str">
        <f>VLOOKUP(E183,VIP!$A$2:$O8205,8,FALSE)</f>
        <v>Si</v>
      </c>
      <c r="K183" s="99" t="str">
        <f>VLOOKUP(E183,VIP!$A$2:$O11779,6,0)</f>
        <v>NO</v>
      </c>
      <c r="L183" s="108" t="s">
        <v>2430</v>
      </c>
      <c r="M183" s="107" t="s">
        <v>2473</v>
      </c>
      <c r="N183" s="106" t="s">
        <v>2481</v>
      </c>
      <c r="O183" s="104" t="s">
        <v>2497</v>
      </c>
      <c r="P183" s="104"/>
      <c r="Q183" s="107" t="s">
        <v>2430</v>
      </c>
    </row>
    <row r="184" spans="1:17" ht="18" x14ac:dyDescent="0.25">
      <c r="A184" s="85" t="str">
        <f>VLOOKUP(E184,'LISTADO ATM'!$A$2:$C$895,3,0)</f>
        <v>DISTRITO NACIONAL</v>
      </c>
      <c r="B184" s="113">
        <v>335770692</v>
      </c>
      <c r="C184" s="105">
        <v>44218.859270833331</v>
      </c>
      <c r="D184" s="104" t="s">
        <v>2477</v>
      </c>
      <c r="E184" s="100">
        <v>302</v>
      </c>
      <c r="F184" s="85" t="str">
        <f>VLOOKUP(E184,VIP!$A$2:$O11368,2,0)</f>
        <v>DRBR302</v>
      </c>
      <c r="G184" s="99" t="str">
        <f>VLOOKUP(E184,'LISTADO ATM'!$A$2:$B$894,2,0)</f>
        <v xml:space="preserve">ATM S/M Aprezio Los Mameyes  </v>
      </c>
      <c r="H184" s="99" t="str">
        <f>VLOOKUP(E184,VIP!$A$2:$O16289,7,FALSE)</f>
        <v>Si</v>
      </c>
      <c r="I184" s="99" t="str">
        <f>VLOOKUP(E184,VIP!$A$2:$O8254,8,FALSE)</f>
        <v>Si</v>
      </c>
      <c r="J184" s="99" t="str">
        <f>VLOOKUP(E184,VIP!$A$2:$O8204,8,FALSE)</f>
        <v>Si</v>
      </c>
      <c r="K184" s="99" t="str">
        <f>VLOOKUP(E184,VIP!$A$2:$O11778,6,0)</f>
        <v>NO</v>
      </c>
      <c r="L184" s="108" t="s">
        <v>2466</v>
      </c>
      <c r="M184" s="107" t="s">
        <v>2473</v>
      </c>
      <c r="N184" s="106" t="s">
        <v>2481</v>
      </c>
      <c r="O184" s="104" t="s">
        <v>2482</v>
      </c>
      <c r="P184" s="104"/>
      <c r="Q184" s="107" t="s">
        <v>2466</v>
      </c>
    </row>
    <row r="185" spans="1:17" ht="18" x14ac:dyDescent="0.25">
      <c r="A185" s="85" t="str">
        <f>VLOOKUP(E185,'LISTADO ATM'!$A$2:$C$895,3,0)</f>
        <v>DISTRITO NACIONAL</v>
      </c>
      <c r="B185" s="113">
        <v>335770695</v>
      </c>
      <c r="C185" s="105">
        <v>44218.875185185185</v>
      </c>
      <c r="D185" s="104" t="s">
        <v>2477</v>
      </c>
      <c r="E185" s="100">
        <v>826</v>
      </c>
      <c r="F185" s="85" t="str">
        <f>VLOOKUP(E185,VIP!$A$2:$O11367,2,0)</f>
        <v>DRBR826</v>
      </c>
      <c r="G185" s="99" t="str">
        <f>VLOOKUP(E185,'LISTADO ATM'!$A$2:$B$894,2,0)</f>
        <v xml:space="preserve">ATM Oficina Diamond Plaza II </v>
      </c>
      <c r="H185" s="99" t="str">
        <f>VLOOKUP(E185,VIP!$A$2:$O16288,7,FALSE)</f>
        <v>Si</v>
      </c>
      <c r="I185" s="99" t="str">
        <f>VLOOKUP(E185,VIP!$A$2:$O8253,8,FALSE)</f>
        <v>Si</v>
      </c>
      <c r="J185" s="99" t="str">
        <f>VLOOKUP(E185,VIP!$A$2:$O8203,8,FALSE)</f>
        <v>Si</v>
      </c>
      <c r="K185" s="99" t="str">
        <f>VLOOKUP(E185,VIP!$A$2:$O11777,6,0)</f>
        <v>NO</v>
      </c>
      <c r="L185" s="108" t="s">
        <v>2466</v>
      </c>
      <c r="M185" s="107" t="s">
        <v>2473</v>
      </c>
      <c r="N185" s="106" t="s">
        <v>2481</v>
      </c>
      <c r="O185" s="104" t="s">
        <v>2482</v>
      </c>
      <c r="P185" s="104"/>
      <c r="Q185" s="107" t="s">
        <v>2466</v>
      </c>
    </row>
    <row r="186" spans="1:17" ht="18" x14ac:dyDescent="0.25">
      <c r="A186" s="85" t="str">
        <f>VLOOKUP(E186,'LISTADO ATM'!$A$2:$C$895,3,0)</f>
        <v>SUR</v>
      </c>
      <c r="B186" s="113">
        <v>335770696</v>
      </c>
      <c r="C186" s="105">
        <v>44218.886793981481</v>
      </c>
      <c r="D186" s="104" t="s">
        <v>2477</v>
      </c>
      <c r="E186" s="100">
        <v>995</v>
      </c>
      <c r="F186" s="85" t="str">
        <f>VLOOKUP(E186,VIP!$A$2:$O11366,2,0)</f>
        <v>DRBR545</v>
      </c>
      <c r="G186" s="99" t="str">
        <f>VLOOKUP(E186,'LISTADO ATM'!$A$2:$B$894,2,0)</f>
        <v xml:space="preserve">ATM Oficina San Cristobal III (Lobby) </v>
      </c>
      <c r="H186" s="99" t="str">
        <f>VLOOKUP(E186,VIP!$A$2:$O16287,7,FALSE)</f>
        <v>Si</v>
      </c>
      <c r="I186" s="99" t="str">
        <f>VLOOKUP(E186,VIP!$A$2:$O8252,8,FALSE)</f>
        <v>No</v>
      </c>
      <c r="J186" s="99" t="str">
        <f>VLOOKUP(E186,VIP!$A$2:$O8202,8,FALSE)</f>
        <v>No</v>
      </c>
      <c r="K186" s="99" t="str">
        <f>VLOOKUP(E186,VIP!$A$2:$O11776,6,0)</f>
        <v>NO</v>
      </c>
      <c r="L186" s="108" t="s">
        <v>2430</v>
      </c>
      <c r="M186" s="107" t="s">
        <v>2473</v>
      </c>
      <c r="N186" s="106" t="s">
        <v>2481</v>
      </c>
      <c r="O186" s="104" t="s">
        <v>2482</v>
      </c>
      <c r="P186" s="104"/>
      <c r="Q186" s="107" t="s">
        <v>2430</v>
      </c>
    </row>
    <row r="187" spans="1:17" ht="18" x14ac:dyDescent="0.25">
      <c r="A187" s="85" t="str">
        <f>VLOOKUP(E187,'LISTADO ATM'!$A$2:$C$895,3,0)</f>
        <v>DISTRITO NACIONAL</v>
      </c>
      <c r="B187" s="113">
        <v>335770698</v>
      </c>
      <c r="C187" s="105">
        <v>44218.890138888892</v>
      </c>
      <c r="D187" s="104" t="s">
        <v>2189</v>
      </c>
      <c r="E187" s="100">
        <v>39</v>
      </c>
      <c r="F187" s="85" t="str">
        <f>VLOOKUP(E187,VIP!$A$2:$O11365,2,0)</f>
        <v>DRBR039</v>
      </c>
      <c r="G187" s="99" t="str">
        <f>VLOOKUP(E187,'LISTADO ATM'!$A$2:$B$894,2,0)</f>
        <v xml:space="preserve">ATM Oficina Ovando </v>
      </c>
      <c r="H187" s="99" t="str">
        <f>VLOOKUP(E187,VIP!$A$2:$O16286,7,FALSE)</f>
        <v>Si</v>
      </c>
      <c r="I187" s="99" t="str">
        <f>VLOOKUP(E187,VIP!$A$2:$O8251,8,FALSE)</f>
        <v>No</v>
      </c>
      <c r="J187" s="99" t="str">
        <f>VLOOKUP(E187,VIP!$A$2:$O8201,8,FALSE)</f>
        <v>No</v>
      </c>
      <c r="K187" s="99" t="str">
        <f>VLOOKUP(E187,VIP!$A$2:$O11775,6,0)</f>
        <v>NO</v>
      </c>
      <c r="L187" s="108" t="s">
        <v>2254</v>
      </c>
      <c r="M187" s="107" t="s">
        <v>2473</v>
      </c>
      <c r="N187" s="106" t="s">
        <v>2481</v>
      </c>
      <c r="O187" s="104" t="s">
        <v>2483</v>
      </c>
      <c r="P187" s="104"/>
      <c r="Q187" s="107" t="s">
        <v>2254</v>
      </c>
    </row>
    <row r="188" spans="1:17" ht="18" x14ac:dyDescent="0.25">
      <c r="A188" s="85" t="str">
        <f>VLOOKUP(E188,'LISTADO ATM'!$A$2:$C$895,3,0)</f>
        <v>DISTRITO NACIONAL</v>
      </c>
      <c r="B188" s="113">
        <v>335770705</v>
      </c>
      <c r="C188" s="105">
        <v>44218.912141203706</v>
      </c>
      <c r="D188" s="104" t="s">
        <v>2189</v>
      </c>
      <c r="E188" s="100">
        <v>622</v>
      </c>
      <c r="F188" s="85" t="str">
        <f>VLOOKUP(E188,VIP!$A$2:$O11364,2,0)</f>
        <v>DRBR622</v>
      </c>
      <c r="G188" s="99" t="str">
        <f>VLOOKUP(E188,'LISTADO ATM'!$A$2:$B$894,2,0)</f>
        <v xml:space="preserve">ATM Ayuntamiento D.N. </v>
      </c>
      <c r="H188" s="99" t="str">
        <f>VLOOKUP(E188,VIP!$A$2:$O16285,7,FALSE)</f>
        <v>Si</v>
      </c>
      <c r="I188" s="99" t="str">
        <f>VLOOKUP(E188,VIP!$A$2:$O8250,8,FALSE)</f>
        <v>Si</v>
      </c>
      <c r="J188" s="99" t="str">
        <f>VLOOKUP(E188,VIP!$A$2:$O8200,8,FALSE)</f>
        <v>Si</v>
      </c>
      <c r="K188" s="99" t="str">
        <f>VLOOKUP(E188,VIP!$A$2:$O11774,6,0)</f>
        <v>NO</v>
      </c>
      <c r="L188" s="108" t="s">
        <v>2254</v>
      </c>
      <c r="M188" s="107" t="s">
        <v>2473</v>
      </c>
      <c r="N188" s="106" t="s">
        <v>2481</v>
      </c>
      <c r="O188" s="104" t="s">
        <v>2483</v>
      </c>
      <c r="P188" s="104"/>
      <c r="Q188" s="107" t="s">
        <v>2254</v>
      </c>
    </row>
    <row r="189" spans="1:17" ht="18" x14ac:dyDescent="0.25">
      <c r="A189" s="85" t="str">
        <f>VLOOKUP(E189,'LISTADO ATM'!$A$2:$C$895,3,0)</f>
        <v>DISTRITO NACIONAL</v>
      </c>
      <c r="B189" s="113">
        <v>335770706</v>
      </c>
      <c r="C189" s="105">
        <v>44218.934733796297</v>
      </c>
      <c r="D189" s="104" t="s">
        <v>2189</v>
      </c>
      <c r="E189" s="100">
        <v>790</v>
      </c>
      <c r="F189" s="85" t="str">
        <f>VLOOKUP(E189,VIP!$A$2:$O11363,2,0)</f>
        <v>DRBR16I</v>
      </c>
      <c r="G189" s="99" t="str">
        <f>VLOOKUP(E189,'LISTADO ATM'!$A$2:$B$894,2,0)</f>
        <v xml:space="preserve">ATM Oficina Bella Vista Mall I </v>
      </c>
      <c r="H189" s="99" t="str">
        <f>VLOOKUP(E189,VIP!$A$2:$O16284,7,FALSE)</f>
        <v>Si</v>
      </c>
      <c r="I189" s="99" t="str">
        <f>VLOOKUP(E189,VIP!$A$2:$O8249,8,FALSE)</f>
        <v>Si</v>
      </c>
      <c r="J189" s="99" t="str">
        <f>VLOOKUP(E189,VIP!$A$2:$O8199,8,FALSE)</f>
        <v>Si</v>
      </c>
      <c r="K189" s="99" t="str">
        <f>VLOOKUP(E189,VIP!$A$2:$O11773,6,0)</f>
        <v>SI</v>
      </c>
      <c r="L189" s="108" t="s">
        <v>2228</v>
      </c>
      <c r="M189" s="107" t="s">
        <v>2473</v>
      </c>
      <c r="N189" s="106" t="s">
        <v>2481</v>
      </c>
      <c r="O189" s="104" t="s">
        <v>2483</v>
      </c>
      <c r="P189" s="104"/>
      <c r="Q189" s="107" t="s">
        <v>2228</v>
      </c>
    </row>
  </sheetData>
  <autoFilter ref="A4:Q180">
    <sortState ref="A5:Q189">
      <sortCondition ref="C4:C1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:B12">
    <cfRule type="duplicateValues" dxfId="753" priority="646"/>
  </conditionalFormatting>
  <conditionalFormatting sqref="B9:B12">
    <cfRule type="duplicateValues" dxfId="752" priority="643"/>
    <cfRule type="duplicateValues" dxfId="751" priority="644"/>
    <cfRule type="duplicateValues" dxfId="750" priority="645"/>
  </conditionalFormatting>
  <conditionalFormatting sqref="B9:B12">
    <cfRule type="duplicateValues" dxfId="749" priority="641"/>
    <cfRule type="duplicateValues" dxfId="748" priority="642"/>
  </conditionalFormatting>
  <conditionalFormatting sqref="B9:B12">
    <cfRule type="duplicateValues" dxfId="747" priority="637"/>
    <cfRule type="duplicateValues" dxfId="746" priority="639"/>
    <cfRule type="duplicateValues" dxfId="745" priority="640"/>
  </conditionalFormatting>
  <conditionalFormatting sqref="B9:B12">
    <cfRule type="duplicateValues" dxfId="744" priority="638"/>
  </conditionalFormatting>
  <conditionalFormatting sqref="E13:E15">
    <cfRule type="duplicateValues" dxfId="743" priority="326795"/>
  </conditionalFormatting>
  <conditionalFormatting sqref="E13:E15">
    <cfRule type="duplicateValues" dxfId="742" priority="326796"/>
    <cfRule type="duplicateValues" dxfId="741" priority="326797"/>
  </conditionalFormatting>
  <conditionalFormatting sqref="E13:E15">
    <cfRule type="duplicateValues" dxfId="740" priority="326801"/>
    <cfRule type="duplicateValues" dxfId="739" priority="326802"/>
    <cfRule type="duplicateValues" dxfId="738" priority="326803"/>
  </conditionalFormatting>
  <conditionalFormatting sqref="B13:B15">
    <cfRule type="duplicateValues" dxfId="737" priority="326809"/>
  </conditionalFormatting>
  <conditionalFormatting sqref="B13:B15">
    <cfRule type="duplicateValues" dxfId="736" priority="326810"/>
    <cfRule type="duplicateValues" dxfId="735" priority="326811"/>
    <cfRule type="duplicateValues" dxfId="734" priority="326812"/>
  </conditionalFormatting>
  <conditionalFormatting sqref="B13:B15">
    <cfRule type="duplicateValues" dxfId="733" priority="326813"/>
    <cfRule type="duplicateValues" dxfId="732" priority="326814"/>
  </conditionalFormatting>
  <conditionalFormatting sqref="E13:E15">
    <cfRule type="duplicateValues" dxfId="731" priority="326822"/>
    <cfRule type="duplicateValues" dxfId="730" priority="326823"/>
    <cfRule type="duplicateValues" dxfId="729" priority="326824"/>
    <cfRule type="duplicateValues" dxfId="728" priority="326825"/>
    <cfRule type="duplicateValues" dxfId="727" priority="326826"/>
    <cfRule type="duplicateValues" dxfId="726" priority="326827"/>
  </conditionalFormatting>
  <conditionalFormatting sqref="B16:B19">
    <cfRule type="duplicateValues" dxfId="725" priority="594"/>
  </conditionalFormatting>
  <conditionalFormatting sqref="B16:B19">
    <cfRule type="duplicateValues" dxfId="724" priority="591"/>
    <cfRule type="duplicateValues" dxfId="723" priority="592"/>
    <cfRule type="duplicateValues" dxfId="722" priority="593"/>
  </conditionalFormatting>
  <conditionalFormatting sqref="B16:B19">
    <cfRule type="duplicateValues" dxfId="721" priority="589"/>
    <cfRule type="duplicateValues" dxfId="720" priority="590"/>
  </conditionalFormatting>
  <conditionalFormatting sqref="E16:E19">
    <cfRule type="duplicateValues" dxfId="719" priority="588"/>
  </conditionalFormatting>
  <conditionalFormatting sqref="E16:E19">
    <cfRule type="duplicateValues" dxfId="718" priority="586"/>
    <cfRule type="duplicateValues" dxfId="717" priority="587"/>
  </conditionalFormatting>
  <conditionalFormatting sqref="E16:E19">
    <cfRule type="duplicateValues" dxfId="716" priority="583"/>
    <cfRule type="duplicateValues" dxfId="715" priority="584"/>
    <cfRule type="duplicateValues" dxfId="714" priority="585"/>
  </conditionalFormatting>
  <conditionalFormatting sqref="E16:E19">
    <cfRule type="duplicateValues" dxfId="713" priority="577"/>
    <cfRule type="duplicateValues" dxfId="712" priority="578"/>
    <cfRule type="duplicateValues" dxfId="711" priority="579"/>
    <cfRule type="duplicateValues" dxfId="710" priority="580"/>
    <cfRule type="duplicateValues" dxfId="709" priority="581"/>
    <cfRule type="duplicateValues" dxfId="708" priority="582"/>
  </conditionalFormatting>
  <conditionalFormatting sqref="E20:E43">
    <cfRule type="duplicateValues" dxfId="707" priority="327031"/>
  </conditionalFormatting>
  <conditionalFormatting sqref="E20:E43">
    <cfRule type="duplicateValues" dxfId="706" priority="327033"/>
    <cfRule type="duplicateValues" dxfId="705" priority="327034"/>
  </conditionalFormatting>
  <conditionalFormatting sqref="E20:E43">
    <cfRule type="duplicateValues" dxfId="704" priority="327037"/>
    <cfRule type="duplicateValues" dxfId="703" priority="327038"/>
    <cfRule type="duplicateValues" dxfId="702" priority="327039"/>
  </conditionalFormatting>
  <conditionalFormatting sqref="E20:E43">
    <cfRule type="duplicateValues" dxfId="701" priority="327043"/>
    <cfRule type="duplicateValues" dxfId="700" priority="327044"/>
    <cfRule type="duplicateValues" dxfId="699" priority="327045"/>
    <cfRule type="duplicateValues" dxfId="698" priority="327046"/>
    <cfRule type="duplicateValues" dxfId="697" priority="327047"/>
    <cfRule type="duplicateValues" dxfId="696" priority="327048"/>
  </conditionalFormatting>
  <conditionalFormatting sqref="B5:B8">
    <cfRule type="duplicateValues" dxfId="695" priority="327081"/>
  </conditionalFormatting>
  <conditionalFormatting sqref="B5:B8">
    <cfRule type="duplicateValues" dxfId="694" priority="327082"/>
    <cfRule type="duplicateValues" dxfId="693" priority="327083"/>
    <cfRule type="duplicateValues" dxfId="692" priority="327084"/>
  </conditionalFormatting>
  <conditionalFormatting sqref="B5:B8">
    <cfRule type="duplicateValues" dxfId="691" priority="327085"/>
    <cfRule type="duplicateValues" dxfId="690" priority="327086"/>
  </conditionalFormatting>
  <conditionalFormatting sqref="E5:E8">
    <cfRule type="duplicateValues" dxfId="689" priority="327087"/>
  </conditionalFormatting>
  <conditionalFormatting sqref="E5:E8">
    <cfRule type="duplicateValues" dxfId="688" priority="327088"/>
    <cfRule type="duplicateValues" dxfId="687" priority="327089"/>
  </conditionalFormatting>
  <conditionalFormatting sqref="E5:E8">
    <cfRule type="duplicateValues" dxfId="686" priority="327090"/>
    <cfRule type="duplicateValues" dxfId="685" priority="327091"/>
    <cfRule type="duplicateValues" dxfId="684" priority="327092"/>
    <cfRule type="duplicateValues" dxfId="683" priority="327093"/>
    <cfRule type="duplicateValues" dxfId="682" priority="327094"/>
    <cfRule type="duplicateValues" dxfId="681" priority="327095"/>
  </conditionalFormatting>
  <conditionalFormatting sqref="B94:B96">
    <cfRule type="duplicateValues" dxfId="680" priority="540"/>
  </conditionalFormatting>
  <conditionalFormatting sqref="E94:E96">
    <cfRule type="duplicateValues" dxfId="679" priority="539"/>
  </conditionalFormatting>
  <conditionalFormatting sqref="B94:B96">
    <cfRule type="duplicateValues" dxfId="678" priority="538"/>
  </conditionalFormatting>
  <conditionalFormatting sqref="B94:B96">
    <cfRule type="duplicateValues" dxfId="677" priority="535"/>
    <cfRule type="duplicateValues" dxfId="676" priority="536"/>
    <cfRule type="duplicateValues" dxfId="675" priority="537"/>
  </conditionalFormatting>
  <conditionalFormatting sqref="B94:B96">
    <cfRule type="duplicateValues" dxfId="674" priority="533"/>
    <cfRule type="duplicateValues" dxfId="673" priority="534"/>
  </conditionalFormatting>
  <conditionalFormatting sqref="B94:B96">
    <cfRule type="duplicateValues" dxfId="672" priority="530"/>
    <cfRule type="duplicateValues" dxfId="671" priority="531"/>
    <cfRule type="duplicateValues" dxfId="670" priority="532"/>
  </conditionalFormatting>
  <conditionalFormatting sqref="E94:E96">
    <cfRule type="duplicateValues" dxfId="669" priority="528"/>
    <cfRule type="duplicateValues" dxfId="668" priority="529"/>
  </conditionalFormatting>
  <conditionalFormatting sqref="E94:E96">
    <cfRule type="duplicateValues" dxfId="667" priority="526"/>
    <cfRule type="duplicateValues" dxfId="666" priority="527"/>
  </conditionalFormatting>
  <conditionalFormatting sqref="E94:E96">
    <cfRule type="duplicateValues" dxfId="665" priority="525"/>
  </conditionalFormatting>
  <conditionalFormatting sqref="E94:E96">
    <cfRule type="duplicateValues" dxfId="664" priority="522"/>
    <cfRule type="duplicateValues" dxfId="663" priority="523"/>
    <cfRule type="duplicateValues" dxfId="662" priority="524"/>
  </conditionalFormatting>
  <conditionalFormatting sqref="E94:E96">
    <cfRule type="duplicateValues" dxfId="661" priority="519"/>
    <cfRule type="duplicateValues" dxfId="660" priority="520"/>
    <cfRule type="duplicateValues" dxfId="659" priority="521"/>
  </conditionalFormatting>
  <conditionalFormatting sqref="E94:E96">
    <cfRule type="duplicateValues" dxfId="658" priority="518"/>
  </conditionalFormatting>
  <conditionalFormatting sqref="E94:E96">
    <cfRule type="duplicateValues" dxfId="657" priority="517"/>
  </conditionalFormatting>
  <conditionalFormatting sqref="B94:B96">
    <cfRule type="duplicateValues" dxfId="656" priority="514"/>
    <cfRule type="duplicateValues" dxfId="655" priority="515"/>
    <cfRule type="duplicateValues" dxfId="654" priority="516"/>
  </conditionalFormatting>
  <conditionalFormatting sqref="B94:B96">
    <cfRule type="duplicateValues" dxfId="653" priority="513"/>
  </conditionalFormatting>
  <conditionalFormatting sqref="B94:B96">
    <cfRule type="duplicateValues" dxfId="652" priority="512"/>
  </conditionalFormatting>
  <conditionalFormatting sqref="B94:B96">
    <cfRule type="duplicateValues" dxfId="651" priority="509"/>
    <cfRule type="duplicateValues" dxfId="650" priority="510"/>
    <cfRule type="duplicateValues" dxfId="649" priority="511"/>
  </conditionalFormatting>
  <conditionalFormatting sqref="B94:B96">
    <cfRule type="duplicateValues" dxfId="648" priority="507"/>
    <cfRule type="duplicateValues" dxfId="647" priority="508"/>
  </conditionalFormatting>
  <conditionalFormatting sqref="E94:E96">
    <cfRule type="duplicateValues" dxfId="646" priority="506"/>
  </conditionalFormatting>
  <conditionalFormatting sqref="E94:E96">
    <cfRule type="duplicateValues" dxfId="645" priority="504"/>
    <cfRule type="duplicateValues" dxfId="644" priority="505"/>
  </conditionalFormatting>
  <conditionalFormatting sqref="E94:E96">
    <cfRule type="duplicateValues" dxfId="643" priority="501"/>
    <cfRule type="duplicateValues" dxfId="642" priority="502"/>
    <cfRule type="duplicateValues" dxfId="641" priority="503"/>
  </conditionalFormatting>
  <conditionalFormatting sqref="E94:E96">
    <cfRule type="duplicateValues" dxfId="640" priority="495"/>
    <cfRule type="duplicateValues" dxfId="639" priority="496"/>
    <cfRule type="duplicateValues" dxfId="638" priority="497"/>
    <cfRule type="duplicateValues" dxfId="637" priority="498"/>
    <cfRule type="duplicateValues" dxfId="636" priority="499"/>
    <cfRule type="duplicateValues" dxfId="635" priority="500"/>
  </conditionalFormatting>
  <conditionalFormatting sqref="B94:B96">
    <cfRule type="duplicateValues" dxfId="634" priority="494"/>
  </conditionalFormatting>
  <conditionalFormatting sqref="B94:B96">
    <cfRule type="duplicateValues" dxfId="633" priority="491"/>
    <cfRule type="duplicateValues" dxfId="632" priority="492"/>
    <cfRule type="duplicateValues" dxfId="631" priority="493"/>
  </conditionalFormatting>
  <conditionalFormatting sqref="B94:B96">
    <cfRule type="duplicateValues" dxfId="630" priority="489"/>
    <cfRule type="duplicateValues" dxfId="629" priority="490"/>
  </conditionalFormatting>
  <conditionalFormatting sqref="B97:B120">
    <cfRule type="duplicateValues" dxfId="628" priority="486"/>
  </conditionalFormatting>
  <conditionalFormatting sqref="E97:E120">
    <cfRule type="duplicateValues" dxfId="627" priority="485"/>
  </conditionalFormatting>
  <conditionalFormatting sqref="B97:B120">
    <cfRule type="duplicateValues" dxfId="626" priority="484"/>
  </conditionalFormatting>
  <conditionalFormatting sqref="B97:B120">
    <cfRule type="duplicateValues" dxfId="625" priority="481"/>
    <cfRule type="duplicateValues" dxfId="624" priority="482"/>
    <cfRule type="duplicateValues" dxfId="623" priority="483"/>
  </conditionalFormatting>
  <conditionalFormatting sqref="B97:B120">
    <cfRule type="duplicateValues" dxfId="622" priority="479"/>
    <cfRule type="duplicateValues" dxfId="621" priority="480"/>
  </conditionalFormatting>
  <conditionalFormatting sqref="B97:B120">
    <cfRule type="duplicateValues" dxfId="620" priority="476"/>
    <cfRule type="duplicateValues" dxfId="619" priority="477"/>
    <cfRule type="duplicateValues" dxfId="618" priority="478"/>
  </conditionalFormatting>
  <conditionalFormatting sqref="E97:E120">
    <cfRule type="duplicateValues" dxfId="617" priority="474"/>
    <cfRule type="duplicateValues" dxfId="616" priority="475"/>
  </conditionalFormatting>
  <conditionalFormatting sqref="E97:E120">
    <cfRule type="duplicateValues" dxfId="615" priority="472"/>
    <cfRule type="duplicateValues" dxfId="614" priority="473"/>
  </conditionalFormatting>
  <conditionalFormatting sqref="E97:E120">
    <cfRule type="duplicateValues" dxfId="613" priority="471"/>
  </conditionalFormatting>
  <conditionalFormatting sqref="E97:E120">
    <cfRule type="duplicateValues" dxfId="612" priority="468"/>
    <cfRule type="duplicateValues" dxfId="611" priority="469"/>
    <cfRule type="duplicateValues" dxfId="610" priority="470"/>
  </conditionalFormatting>
  <conditionalFormatting sqref="E97:E120">
    <cfRule type="duplicateValues" dxfId="609" priority="465"/>
    <cfRule type="duplicateValues" dxfId="608" priority="466"/>
    <cfRule type="duplicateValues" dxfId="607" priority="467"/>
  </conditionalFormatting>
  <conditionalFormatting sqref="E97:E120">
    <cfRule type="duplicateValues" dxfId="606" priority="464"/>
  </conditionalFormatting>
  <conditionalFormatting sqref="E97:E120">
    <cfRule type="duplicateValues" dxfId="605" priority="463"/>
  </conditionalFormatting>
  <conditionalFormatting sqref="B97:B120">
    <cfRule type="duplicateValues" dxfId="604" priority="460"/>
    <cfRule type="duplicateValues" dxfId="603" priority="461"/>
    <cfRule type="duplicateValues" dxfId="602" priority="462"/>
  </conditionalFormatting>
  <conditionalFormatting sqref="B97:B120">
    <cfRule type="duplicateValues" dxfId="601" priority="459"/>
  </conditionalFormatting>
  <conditionalFormatting sqref="B97:B120">
    <cfRule type="duplicateValues" dxfId="600" priority="458"/>
  </conditionalFormatting>
  <conditionalFormatting sqref="B97:B120">
    <cfRule type="duplicateValues" dxfId="599" priority="455"/>
    <cfRule type="duplicateValues" dxfId="598" priority="456"/>
    <cfRule type="duplicateValues" dxfId="597" priority="457"/>
  </conditionalFormatting>
  <conditionalFormatting sqref="B97:B120">
    <cfRule type="duplicateValues" dxfId="596" priority="453"/>
    <cfRule type="duplicateValues" dxfId="595" priority="454"/>
  </conditionalFormatting>
  <conditionalFormatting sqref="E97:E120">
    <cfRule type="duplicateValues" dxfId="594" priority="452"/>
  </conditionalFormatting>
  <conditionalFormatting sqref="E97:E120">
    <cfRule type="duplicateValues" dxfId="593" priority="450"/>
    <cfRule type="duplicateValues" dxfId="592" priority="451"/>
  </conditionalFormatting>
  <conditionalFormatting sqref="E97:E120">
    <cfRule type="duplicateValues" dxfId="591" priority="447"/>
    <cfRule type="duplicateValues" dxfId="590" priority="448"/>
    <cfRule type="duplicateValues" dxfId="589" priority="449"/>
  </conditionalFormatting>
  <conditionalFormatting sqref="E97:E120">
    <cfRule type="duplicateValues" dxfId="588" priority="441"/>
    <cfRule type="duplicateValues" dxfId="587" priority="442"/>
    <cfRule type="duplicateValues" dxfId="586" priority="443"/>
    <cfRule type="duplicateValues" dxfId="585" priority="444"/>
    <cfRule type="duplicateValues" dxfId="584" priority="445"/>
    <cfRule type="duplicateValues" dxfId="583" priority="446"/>
  </conditionalFormatting>
  <conditionalFormatting sqref="B97:B120">
    <cfRule type="duplicateValues" dxfId="582" priority="440"/>
  </conditionalFormatting>
  <conditionalFormatting sqref="B97:B120">
    <cfRule type="duplicateValues" dxfId="581" priority="437"/>
    <cfRule type="duplicateValues" dxfId="580" priority="438"/>
    <cfRule type="duplicateValues" dxfId="579" priority="439"/>
  </conditionalFormatting>
  <conditionalFormatting sqref="B97:B120">
    <cfRule type="duplicateValues" dxfId="578" priority="435"/>
    <cfRule type="duplicateValues" dxfId="577" priority="436"/>
  </conditionalFormatting>
  <conditionalFormatting sqref="E97:E120">
    <cfRule type="duplicateValues" dxfId="576" priority="434"/>
  </conditionalFormatting>
  <conditionalFormatting sqref="B97:B120">
    <cfRule type="duplicateValues" dxfId="575" priority="433"/>
  </conditionalFormatting>
  <conditionalFormatting sqref="B146:B149">
    <cfRule type="duplicateValues" dxfId="574" priority="328"/>
  </conditionalFormatting>
  <conditionalFormatting sqref="E146:E149">
    <cfRule type="duplicateValues" dxfId="573" priority="327"/>
  </conditionalFormatting>
  <conditionalFormatting sqref="B146:B149">
    <cfRule type="duplicateValues" dxfId="572" priority="326"/>
  </conditionalFormatting>
  <conditionalFormatting sqref="B146:B149">
    <cfRule type="duplicateValues" dxfId="571" priority="323"/>
    <cfRule type="duplicateValues" dxfId="570" priority="324"/>
    <cfRule type="duplicateValues" dxfId="569" priority="325"/>
  </conditionalFormatting>
  <conditionalFormatting sqref="B146:B149">
    <cfRule type="duplicateValues" dxfId="568" priority="321"/>
    <cfRule type="duplicateValues" dxfId="567" priority="322"/>
  </conditionalFormatting>
  <conditionalFormatting sqref="B146:B149">
    <cfRule type="duplicateValues" dxfId="566" priority="318"/>
    <cfRule type="duplicateValues" dxfId="565" priority="319"/>
    <cfRule type="duplicateValues" dxfId="564" priority="320"/>
  </conditionalFormatting>
  <conditionalFormatting sqref="E146:E149">
    <cfRule type="duplicateValues" dxfId="563" priority="316"/>
    <cfRule type="duplicateValues" dxfId="562" priority="317"/>
  </conditionalFormatting>
  <conditionalFormatting sqref="E146:E149">
    <cfRule type="duplicateValues" dxfId="561" priority="314"/>
    <cfRule type="duplicateValues" dxfId="560" priority="315"/>
  </conditionalFormatting>
  <conditionalFormatting sqref="E146:E149">
    <cfRule type="duplicateValues" dxfId="559" priority="313"/>
  </conditionalFormatting>
  <conditionalFormatting sqref="E146:E149">
    <cfRule type="duplicateValues" dxfId="558" priority="310"/>
    <cfRule type="duplicateValues" dxfId="557" priority="311"/>
    <cfRule type="duplicateValues" dxfId="556" priority="312"/>
  </conditionalFormatting>
  <conditionalFormatting sqref="E146:E149">
    <cfRule type="duplicateValues" dxfId="555" priority="307"/>
    <cfRule type="duplicateValues" dxfId="554" priority="308"/>
    <cfRule type="duplicateValues" dxfId="553" priority="309"/>
  </conditionalFormatting>
  <conditionalFormatting sqref="E146:E149">
    <cfRule type="duplicateValues" dxfId="552" priority="306"/>
  </conditionalFormatting>
  <conditionalFormatting sqref="E146:E149">
    <cfRule type="duplicateValues" dxfId="551" priority="305"/>
  </conditionalFormatting>
  <conditionalFormatting sqref="B146:B149">
    <cfRule type="duplicateValues" dxfId="550" priority="302"/>
    <cfRule type="duplicateValues" dxfId="549" priority="303"/>
    <cfRule type="duplicateValues" dxfId="548" priority="304"/>
  </conditionalFormatting>
  <conditionalFormatting sqref="B146:B149">
    <cfRule type="duplicateValues" dxfId="547" priority="301"/>
  </conditionalFormatting>
  <conditionalFormatting sqref="B146:B149">
    <cfRule type="duplicateValues" dxfId="546" priority="300"/>
  </conditionalFormatting>
  <conditionalFormatting sqref="B146:B149">
    <cfRule type="duplicateValues" dxfId="545" priority="297"/>
    <cfRule type="duplicateValues" dxfId="544" priority="298"/>
    <cfRule type="duplicateValues" dxfId="543" priority="299"/>
  </conditionalFormatting>
  <conditionalFormatting sqref="B146:B149">
    <cfRule type="duplicateValues" dxfId="542" priority="295"/>
    <cfRule type="duplicateValues" dxfId="541" priority="296"/>
  </conditionalFormatting>
  <conditionalFormatting sqref="E146:E149">
    <cfRule type="duplicateValues" dxfId="540" priority="294"/>
  </conditionalFormatting>
  <conditionalFormatting sqref="E146:E149">
    <cfRule type="duplicateValues" dxfId="539" priority="292"/>
    <cfRule type="duplicateValues" dxfId="538" priority="293"/>
  </conditionalFormatting>
  <conditionalFormatting sqref="E146:E149">
    <cfRule type="duplicateValues" dxfId="537" priority="289"/>
    <cfRule type="duplicateValues" dxfId="536" priority="290"/>
    <cfRule type="duplicateValues" dxfId="535" priority="291"/>
  </conditionalFormatting>
  <conditionalFormatting sqref="E146:E149">
    <cfRule type="duplicateValues" dxfId="534" priority="283"/>
    <cfRule type="duplicateValues" dxfId="533" priority="284"/>
    <cfRule type="duplicateValues" dxfId="532" priority="285"/>
    <cfRule type="duplicateValues" dxfId="531" priority="286"/>
    <cfRule type="duplicateValues" dxfId="530" priority="287"/>
    <cfRule type="duplicateValues" dxfId="529" priority="288"/>
  </conditionalFormatting>
  <conditionalFormatting sqref="B146:B149">
    <cfRule type="duplicateValues" dxfId="528" priority="282"/>
  </conditionalFormatting>
  <conditionalFormatting sqref="B146:B149">
    <cfRule type="duplicateValues" dxfId="527" priority="279"/>
    <cfRule type="duplicateValues" dxfId="526" priority="280"/>
    <cfRule type="duplicateValues" dxfId="525" priority="281"/>
  </conditionalFormatting>
  <conditionalFormatting sqref="B146:B149">
    <cfRule type="duplicateValues" dxfId="524" priority="277"/>
    <cfRule type="duplicateValues" dxfId="523" priority="278"/>
  </conditionalFormatting>
  <conditionalFormatting sqref="E146:E149">
    <cfRule type="duplicateValues" dxfId="522" priority="276"/>
  </conditionalFormatting>
  <conditionalFormatting sqref="B146:B149">
    <cfRule type="duplicateValues" dxfId="521" priority="275"/>
  </conditionalFormatting>
  <conditionalFormatting sqref="B150:B166">
    <cfRule type="duplicateValues" dxfId="520" priority="271"/>
  </conditionalFormatting>
  <conditionalFormatting sqref="E150:E179">
    <cfRule type="duplicateValues" dxfId="519" priority="270"/>
  </conditionalFormatting>
  <conditionalFormatting sqref="B150:B166">
    <cfRule type="duplicateValues" dxfId="518" priority="269"/>
  </conditionalFormatting>
  <conditionalFormatting sqref="B150:B166">
    <cfRule type="duplicateValues" dxfId="517" priority="266"/>
    <cfRule type="duplicateValues" dxfId="516" priority="267"/>
    <cfRule type="duplicateValues" dxfId="515" priority="268"/>
  </conditionalFormatting>
  <conditionalFormatting sqref="B150:B166">
    <cfRule type="duplicateValues" dxfId="514" priority="264"/>
    <cfRule type="duplicateValues" dxfId="513" priority="265"/>
  </conditionalFormatting>
  <conditionalFormatting sqref="B150:B166">
    <cfRule type="duplicateValues" dxfId="512" priority="261"/>
    <cfRule type="duplicateValues" dxfId="511" priority="262"/>
    <cfRule type="duplicateValues" dxfId="510" priority="263"/>
  </conditionalFormatting>
  <conditionalFormatting sqref="E150:E179">
    <cfRule type="duplicateValues" dxfId="509" priority="259"/>
    <cfRule type="duplicateValues" dxfId="508" priority="260"/>
  </conditionalFormatting>
  <conditionalFormatting sqref="E150:E179">
    <cfRule type="duplicateValues" dxfId="507" priority="257"/>
    <cfRule type="duplicateValues" dxfId="506" priority="258"/>
  </conditionalFormatting>
  <conditionalFormatting sqref="E150:E179">
    <cfRule type="duplicateValues" dxfId="505" priority="256"/>
  </conditionalFormatting>
  <conditionalFormatting sqref="E150:E179">
    <cfRule type="duplicateValues" dxfId="504" priority="253"/>
    <cfRule type="duplicateValues" dxfId="503" priority="254"/>
    <cfRule type="duplicateValues" dxfId="502" priority="255"/>
  </conditionalFormatting>
  <conditionalFormatting sqref="E150:E179">
    <cfRule type="duplicateValues" dxfId="501" priority="250"/>
    <cfRule type="duplicateValues" dxfId="500" priority="251"/>
    <cfRule type="duplicateValues" dxfId="499" priority="252"/>
  </conditionalFormatting>
  <conditionalFormatting sqref="E150:E179">
    <cfRule type="duplicateValues" dxfId="498" priority="249"/>
  </conditionalFormatting>
  <conditionalFormatting sqref="E150:E179">
    <cfRule type="duplicateValues" dxfId="497" priority="248"/>
  </conditionalFormatting>
  <conditionalFormatting sqref="B150:B166">
    <cfRule type="duplicateValues" dxfId="496" priority="245"/>
    <cfRule type="duplicateValues" dxfId="495" priority="246"/>
    <cfRule type="duplicateValues" dxfId="494" priority="247"/>
  </conditionalFormatting>
  <conditionalFormatting sqref="B150:B166">
    <cfRule type="duplicateValues" dxfId="493" priority="244"/>
  </conditionalFormatting>
  <conditionalFormatting sqref="B150:B166">
    <cfRule type="duplicateValues" dxfId="492" priority="243"/>
  </conditionalFormatting>
  <conditionalFormatting sqref="B150:B166">
    <cfRule type="duplicateValues" dxfId="491" priority="240"/>
    <cfRule type="duplicateValues" dxfId="490" priority="241"/>
    <cfRule type="duplicateValues" dxfId="489" priority="242"/>
  </conditionalFormatting>
  <conditionalFormatting sqref="B150:B166">
    <cfRule type="duplicateValues" dxfId="488" priority="238"/>
    <cfRule type="duplicateValues" dxfId="487" priority="239"/>
  </conditionalFormatting>
  <conditionalFormatting sqref="E150:E179">
    <cfRule type="duplicateValues" dxfId="486" priority="237"/>
  </conditionalFormatting>
  <conditionalFormatting sqref="E150:E179">
    <cfRule type="duplicateValues" dxfId="485" priority="235"/>
    <cfRule type="duplicateValues" dxfId="484" priority="236"/>
  </conditionalFormatting>
  <conditionalFormatting sqref="E150:E179">
    <cfRule type="duplicateValues" dxfId="483" priority="232"/>
    <cfRule type="duplicateValues" dxfId="482" priority="233"/>
    <cfRule type="duplicateValues" dxfId="481" priority="234"/>
  </conditionalFormatting>
  <conditionalFormatting sqref="E150:E179">
    <cfRule type="duplicateValues" dxfId="480" priority="226"/>
    <cfRule type="duplicateValues" dxfId="479" priority="227"/>
    <cfRule type="duplicateValues" dxfId="478" priority="228"/>
    <cfRule type="duplicateValues" dxfId="477" priority="229"/>
    <cfRule type="duplicateValues" dxfId="476" priority="230"/>
    <cfRule type="duplicateValues" dxfId="475" priority="231"/>
  </conditionalFormatting>
  <conditionalFormatting sqref="B150:B166">
    <cfRule type="duplicateValues" dxfId="474" priority="225"/>
  </conditionalFormatting>
  <conditionalFormatting sqref="B150:B166">
    <cfRule type="duplicateValues" dxfId="473" priority="222"/>
    <cfRule type="duplicateValues" dxfId="472" priority="223"/>
    <cfRule type="duplicateValues" dxfId="471" priority="224"/>
  </conditionalFormatting>
  <conditionalFormatting sqref="B150:B166">
    <cfRule type="duplicateValues" dxfId="470" priority="220"/>
    <cfRule type="duplicateValues" dxfId="469" priority="221"/>
  </conditionalFormatting>
  <conditionalFormatting sqref="E150:E179">
    <cfRule type="duplicateValues" dxfId="468" priority="219"/>
  </conditionalFormatting>
  <conditionalFormatting sqref="B150:B166">
    <cfRule type="duplicateValues" dxfId="467" priority="218"/>
  </conditionalFormatting>
  <conditionalFormatting sqref="E150:E179">
    <cfRule type="duplicateValues" dxfId="466" priority="217"/>
  </conditionalFormatting>
  <conditionalFormatting sqref="B150:B166">
    <cfRule type="duplicateValues" dxfId="465" priority="215"/>
    <cfRule type="duplicateValues" dxfId="464" priority="216"/>
  </conditionalFormatting>
  <conditionalFormatting sqref="B167:B179">
    <cfRule type="duplicateValues" dxfId="463" priority="214"/>
  </conditionalFormatting>
  <conditionalFormatting sqref="B167:B179">
    <cfRule type="duplicateValues" dxfId="462" priority="213"/>
  </conditionalFormatting>
  <conditionalFormatting sqref="B167:B179">
    <cfRule type="duplicateValues" dxfId="461" priority="210"/>
    <cfRule type="duplicateValues" dxfId="460" priority="211"/>
    <cfRule type="duplicateValues" dxfId="459" priority="212"/>
  </conditionalFormatting>
  <conditionalFormatting sqref="B167:B179">
    <cfRule type="duplicateValues" dxfId="458" priority="208"/>
    <cfRule type="duplicateValues" dxfId="457" priority="209"/>
  </conditionalFormatting>
  <conditionalFormatting sqref="B167:B179">
    <cfRule type="duplicateValues" dxfId="456" priority="205"/>
    <cfRule type="duplicateValues" dxfId="455" priority="206"/>
    <cfRule type="duplicateValues" dxfId="454" priority="207"/>
  </conditionalFormatting>
  <conditionalFormatting sqref="B167:B179">
    <cfRule type="duplicateValues" dxfId="453" priority="202"/>
    <cfRule type="duplicateValues" dxfId="452" priority="203"/>
    <cfRule type="duplicateValues" dxfId="451" priority="204"/>
  </conditionalFormatting>
  <conditionalFormatting sqref="B167:B179">
    <cfRule type="duplicateValues" dxfId="450" priority="201"/>
  </conditionalFormatting>
  <conditionalFormatting sqref="B167:B179">
    <cfRule type="duplicateValues" dxfId="449" priority="200"/>
  </conditionalFormatting>
  <conditionalFormatting sqref="B167:B179">
    <cfRule type="duplicateValues" dxfId="448" priority="197"/>
    <cfRule type="duplicateValues" dxfId="447" priority="198"/>
    <cfRule type="duplicateValues" dxfId="446" priority="199"/>
  </conditionalFormatting>
  <conditionalFormatting sqref="B167:B179">
    <cfRule type="duplicateValues" dxfId="445" priority="195"/>
    <cfRule type="duplicateValues" dxfId="444" priority="196"/>
  </conditionalFormatting>
  <conditionalFormatting sqref="B167:B179">
    <cfRule type="duplicateValues" dxfId="443" priority="194"/>
  </conditionalFormatting>
  <conditionalFormatting sqref="B167:B179">
    <cfRule type="duplicateValues" dxfId="442" priority="191"/>
    <cfRule type="duplicateValues" dxfId="441" priority="192"/>
    <cfRule type="duplicateValues" dxfId="440" priority="193"/>
  </conditionalFormatting>
  <conditionalFormatting sqref="B167:B179">
    <cfRule type="duplicateValues" dxfId="439" priority="189"/>
    <cfRule type="duplicateValues" dxfId="438" priority="190"/>
  </conditionalFormatting>
  <conditionalFormatting sqref="B167:B179">
    <cfRule type="duplicateValues" dxfId="437" priority="188"/>
  </conditionalFormatting>
  <conditionalFormatting sqref="B167:B179">
    <cfRule type="duplicateValues" dxfId="436" priority="186"/>
    <cfRule type="duplicateValues" dxfId="435" priority="187"/>
  </conditionalFormatting>
  <conditionalFormatting sqref="B44:B93">
    <cfRule type="duplicateValues" dxfId="434" priority="327566"/>
  </conditionalFormatting>
  <conditionalFormatting sqref="B44:B93">
    <cfRule type="duplicateValues" dxfId="433" priority="327568"/>
    <cfRule type="duplicateValues" dxfId="432" priority="327569"/>
    <cfRule type="duplicateValues" dxfId="431" priority="327570"/>
  </conditionalFormatting>
  <conditionalFormatting sqref="B44:B93">
    <cfRule type="duplicateValues" dxfId="430" priority="327574"/>
    <cfRule type="duplicateValues" dxfId="429" priority="327575"/>
  </conditionalFormatting>
  <conditionalFormatting sqref="E44:E93">
    <cfRule type="duplicateValues" dxfId="428" priority="327578"/>
  </conditionalFormatting>
  <conditionalFormatting sqref="E44:E93">
    <cfRule type="duplicateValues" dxfId="427" priority="327580"/>
    <cfRule type="duplicateValues" dxfId="426" priority="327581"/>
  </conditionalFormatting>
  <conditionalFormatting sqref="E44:E93">
    <cfRule type="duplicateValues" dxfId="425" priority="327584"/>
    <cfRule type="duplicateValues" dxfId="424" priority="327585"/>
    <cfRule type="duplicateValues" dxfId="423" priority="327586"/>
  </conditionalFormatting>
  <conditionalFormatting sqref="E44:E93">
    <cfRule type="duplicateValues" dxfId="422" priority="327590"/>
    <cfRule type="duplicateValues" dxfId="421" priority="327591"/>
    <cfRule type="duplicateValues" dxfId="420" priority="327592"/>
    <cfRule type="duplicateValues" dxfId="419" priority="327593"/>
    <cfRule type="duplicateValues" dxfId="418" priority="327594"/>
    <cfRule type="duplicateValues" dxfId="417" priority="327595"/>
  </conditionalFormatting>
  <conditionalFormatting sqref="B20:B93">
    <cfRule type="duplicateValues" dxfId="416" priority="327602"/>
  </conditionalFormatting>
  <conditionalFormatting sqref="B20:B93">
    <cfRule type="duplicateValues" dxfId="415" priority="327604"/>
    <cfRule type="duplicateValues" dxfId="414" priority="327605"/>
    <cfRule type="duplicateValues" dxfId="413" priority="327606"/>
  </conditionalFormatting>
  <conditionalFormatting sqref="B20:B93">
    <cfRule type="duplicateValues" dxfId="412" priority="327610"/>
    <cfRule type="duplicateValues" dxfId="411" priority="327611"/>
  </conditionalFormatting>
  <conditionalFormatting sqref="E1:E1048576">
    <cfRule type="duplicateValues" dxfId="410" priority="173"/>
  </conditionalFormatting>
  <conditionalFormatting sqref="B190:B1048576 B1:B179">
    <cfRule type="duplicateValues" dxfId="409" priority="172"/>
  </conditionalFormatting>
  <conditionalFormatting sqref="B190:B1048576 B66:B93 B1:B4">
    <cfRule type="duplicateValues" dxfId="408" priority="327612"/>
  </conditionalFormatting>
  <conditionalFormatting sqref="B190:B1048576 B66:B93">
    <cfRule type="duplicateValues" dxfId="407" priority="327621"/>
  </conditionalFormatting>
  <conditionalFormatting sqref="B190:B1048576 B66:B93 B1:B4">
    <cfRule type="duplicateValues" dxfId="406" priority="327624"/>
    <cfRule type="duplicateValues" dxfId="405" priority="327625"/>
    <cfRule type="duplicateValues" dxfId="404" priority="327626"/>
  </conditionalFormatting>
  <conditionalFormatting sqref="B190:B1048576 B66:B93 B1:B4">
    <cfRule type="duplicateValues" dxfId="403" priority="327636"/>
    <cfRule type="duplicateValues" dxfId="402" priority="327637"/>
  </conditionalFormatting>
  <conditionalFormatting sqref="B190:B1048576 B66:B93">
    <cfRule type="duplicateValues" dxfId="401" priority="327644"/>
    <cfRule type="duplicateValues" dxfId="400" priority="327645"/>
    <cfRule type="duplicateValues" dxfId="399" priority="327646"/>
  </conditionalFormatting>
  <conditionalFormatting sqref="E1:E1048576">
    <cfRule type="duplicateValues" dxfId="398" priority="327653"/>
    <cfRule type="duplicateValues" dxfId="397" priority="327654"/>
  </conditionalFormatting>
  <conditionalFormatting sqref="E5:E1048576">
    <cfRule type="duplicateValues" dxfId="396" priority="327663"/>
    <cfRule type="duplicateValues" dxfId="395" priority="327664"/>
  </conditionalFormatting>
  <conditionalFormatting sqref="E5:E1048576">
    <cfRule type="duplicateValues" dxfId="394" priority="327673"/>
  </conditionalFormatting>
  <conditionalFormatting sqref="E1:E1048576">
    <cfRule type="duplicateValues" dxfId="393" priority="327678"/>
    <cfRule type="duplicateValues" dxfId="392" priority="327679"/>
    <cfRule type="duplicateValues" dxfId="391" priority="327680"/>
  </conditionalFormatting>
  <conditionalFormatting sqref="E5:E1048576">
    <cfRule type="duplicateValues" dxfId="390" priority="327693"/>
    <cfRule type="duplicateValues" dxfId="389" priority="327694"/>
    <cfRule type="duplicateValues" dxfId="388" priority="327695"/>
  </conditionalFormatting>
  <conditionalFormatting sqref="E167:E1048576 E66:E93">
    <cfRule type="duplicateValues" dxfId="387" priority="327708"/>
  </conditionalFormatting>
  <conditionalFormatting sqref="E167:E1048576">
    <cfRule type="duplicateValues" dxfId="386" priority="327712"/>
  </conditionalFormatting>
  <conditionalFormatting sqref="B190:B1048576">
    <cfRule type="duplicateValues" dxfId="385" priority="327715"/>
    <cfRule type="duplicateValues" dxfId="384" priority="327716"/>
    <cfRule type="duplicateValues" dxfId="383" priority="327717"/>
  </conditionalFormatting>
  <conditionalFormatting sqref="B190:B1048576">
    <cfRule type="duplicateValues" dxfId="382" priority="327721"/>
  </conditionalFormatting>
  <conditionalFormatting sqref="B190:B1048576 B1:B96">
    <cfRule type="duplicateValues" dxfId="381" priority="327727"/>
  </conditionalFormatting>
  <conditionalFormatting sqref="B190:B1048576 B1:B149">
    <cfRule type="duplicateValues" dxfId="380" priority="327734"/>
    <cfRule type="duplicateValues" dxfId="379" priority="327735"/>
  </conditionalFormatting>
  <conditionalFormatting sqref="B190:B1048576">
    <cfRule type="duplicateValues" dxfId="378" priority="159"/>
  </conditionalFormatting>
  <conditionalFormatting sqref="B180">
    <cfRule type="duplicateValues" dxfId="377" priority="158"/>
  </conditionalFormatting>
  <conditionalFormatting sqref="B180">
    <cfRule type="duplicateValues" dxfId="376" priority="157"/>
  </conditionalFormatting>
  <conditionalFormatting sqref="B180">
    <cfRule type="duplicateValues" dxfId="375" priority="154"/>
    <cfRule type="duplicateValues" dxfId="374" priority="155"/>
    <cfRule type="duplicateValues" dxfId="373" priority="156"/>
  </conditionalFormatting>
  <conditionalFormatting sqref="B180">
    <cfRule type="duplicateValues" dxfId="372" priority="152"/>
    <cfRule type="duplicateValues" dxfId="371" priority="153"/>
  </conditionalFormatting>
  <conditionalFormatting sqref="B180">
    <cfRule type="duplicateValues" dxfId="370" priority="149"/>
    <cfRule type="duplicateValues" dxfId="369" priority="150"/>
    <cfRule type="duplicateValues" dxfId="368" priority="151"/>
  </conditionalFormatting>
  <conditionalFormatting sqref="B180">
    <cfRule type="duplicateValues" dxfId="367" priority="146"/>
    <cfRule type="duplicateValues" dxfId="366" priority="147"/>
    <cfRule type="duplicateValues" dxfId="365" priority="148"/>
  </conditionalFormatting>
  <conditionalFormatting sqref="B180">
    <cfRule type="duplicateValues" dxfId="364" priority="145"/>
  </conditionalFormatting>
  <conditionalFormatting sqref="B180">
    <cfRule type="duplicateValues" dxfId="363" priority="144"/>
  </conditionalFormatting>
  <conditionalFormatting sqref="B180">
    <cfRule type="duplicateValues" dxfId="362" priority="141"/>
    <cfRule type="duplicateValues" dxfId="361" priority="142"/>
    <cfRule type="duplicateValues" dxfId="360" priority="143"/>
  </conditionalFormatting>
  <conditionalFormatting sqref="B180">
    <cfRule type="duplicateValues" dxfId="359" priority="139"/>
    <cfRule type="duplicateValues" dxfId="358" priority="140"/>
  </conditionalFormatting>
  <conditionalFormatting sqref="B180">
    <cfRule type="duplicateValues" dxfId="357" priority="138"/>
  </conditionalFormatting>
  <conditionalFormatting sqref="B180">
    <cfRule type="duplicateValues" dxfId="356" priority="135"/>
    <cfRule type="duplicateValues" dxfId="355" priority="136"/>
    <cfRule type="duplicateValues" dxfId="354" priority="137"/>
  </conditionalFormatting>
  <conditionalFormatting sqref="B180">
    <cfRule type="duplicateValues" dxfId="353" priority="133"/>
    <cfRule type="duplicateValues" dxfId="352" priority="134"/>
  </conditionalFormatting>
  <conditionalFormatting sqref="B180">
    <cfRule type="duplicateValues" dxfId="351" priority="132"/>
  </conditionalFormatting>
  <conditionalFormatting sqref="B180">
    <cfRule type="duplicateValues" dxfId="350" priority="130"/>
    <cfRule type="duplicateValues" dxfId="349" priority="131"/>
  </conditionalFormatting>
  <conditionalFormatting sqref="B180">
    <cfRule type="duplicateValues" dxfId="348" priority="129"/>
  </conditionalFormatting>
  <conditionalFormatting sqref="B180">
    <cfRule type="duplicateValues" dxfId="347" priority="128"/>
  </conditionalFormatting>
  <conditionalFormatting sqref="E180:E189">
    <cfRule type="duplicateValues" dxfId="346" priority="127"/>
  </conditionalFormatting>
  <conditionalFormatting sqref="E180:E189">
    <cfRule type="duplicateValues" dxfId="345" priority="125"/>
    <cfRule type="duplicateValues" dxfId="344" priority="126"/>
  </conditionalFormatting>
  <conditionalFormatting sqref="E180:E189">
    <cfRule type="duplicateValues" dxfId="343" priority="123"/>
    <cfRule type="duplicateValues" dxfId="342" priority="124"/>
  </conditionalFormatting>
  <conditionalFormatting sqref="E180:E189">
    <cfRule type="duplicateValues" dxfId="341" priority="122"/>
  </conditionalFormatting>
  <conditionalFormatting sqref="E180:E189">
    <cfRule type="duplicateValues" dxfId="340" priority="119"/>
    <cfRule type="duplicateValues" dxfId="339" priority="120"/>
    <cfRule type="duplicateValues" dxfId="338" priority="121"/>
  </conditionalFormatting>
  <conditionalFormatting sqref="E180:E189">
    <cfRule type="duplicateValues" dxfId="337" priority="116"/>
    <cfRule type="duplicateValues" dxfId="336" priority="117"/>
    <cfRule type="duplicateValues" dxfId="335" priority="118"/>
  </conditionalFormatting>
  <conditionalFormatting sqref="E180:E189">
    <cfRule type="duplicateValues" dxfId="334" priority="115"/>
  </conditionalFormatting>
  <conditionalFormatting sqref="E180:E189">
    <cfRule type="duplicateValues" dxfId="333" priority="114"/>
  </conditionalFormatting>
  <conditionalFormatting sqref="E180:E189">
    <cfRule type="duplicateValues" dxfId="332" priority="113"/>
  </conditionalFormatting>
  <conditionalFormatting sqref="E180:E189">
    <cfRule type="duplicateValues" dxfId="331" priority="111"/>
    <cfRule type="duplicateValues" dxfId="330" priority="112"/>
  </conditionalFormatting>
  <conditionalFormatting sqref="E180:E189">
    <cfRule type="duplicateValues" dxfId="329" priority="108"/>
    <cfRule type="duplicateValues" dxfId="328" priority="109"/>
    <cfRule type="duplicateValues" dxfId="327" priority="110"/>
  </conditionalFormatting>
  <conditionalFormatting sqref="E180:E189">
    <cfRule type="duplicateValues" dxfId="326" priority="102"/>
    <cfRule type="duplicateValues" dxfId="325" priority="103"/>
    <cfRule type="duplicateValues" dxfId="324" priority="104"/>
    <cfRule type="duplicateValues" dxfId="323" priority="105"/>
    <cfRule type="duplicateValues" dxfId="322" priority="106"/>
    <cfRule type="duplicateValues" dxfId="321" priority="107"/>
  </conditionalFormatting>
  <conditionalFormatting sqref="E180:E189">
    <cfRule type="duplicateValues" dxfId="320" priority="101"/>
  </conditionalFormatting>
  <conditionalFormatting sqref="E180:E189">
    <cfRule type="duplicateValues" dxfId="319" priority="100"/>
  </conditionalFormatting>
  <conditionalFormatting sqref="E181">
    <cfRule type="duplicateValues" dxfId="318" priority="99"/>
  </conditionalFormatting>
  <conditionalFormatting sqref="E181">
    <cfRule type="duplicateValues" dxfId="317" priority="97"/>
    <cfRule type="duplicateValues" dxfId="316" priority="98"/>
  </conditionalFormatting>
  <conditionalFormatting sqref="E181">
    <cfRule type="duplicateValues" dxfId="315" priority="91"/>
    <cfRule type="duplicateValues" dxfId="314" priority="92"/>
    <cfRule type="duplicateValues" dxfId="313" priority="93"/>
    <cfRule type="duplicateValues" dxfId="312" priority="94"/>
    <cfRule type="duplicateValues" dxfId="311" priority="95"/>
    <cfRule type="duplicateValues" dxfId="310" priority="96"/>
  </conditionalFormatting>
  <conditionalFormatting sqref="E181">
    <cfRule type="duplicateValues" dxfId="309" priority="90"/>
  </conditionalFormatting>
  <conditionalFormatting sqref="E181">
    <cfRule type="duplicateValues" dxfId="308" priority="88"/>
    <cfRule type="duplicateValues" dxfId="307" priority="89"/>
  </conditionalFormatting>
  <conditionalFormatting sqref="E181">
    <cfRule type="duplicateValues" dxfId="306" priority="86"/>
    <cfRule type="duplicateValues" dxfId="305" priority="87"/>
  </conditionalFormatting>
  <conditionalFormatting sqref="E181">
    <cfRule type="duplicateValues" dxfId="304" priority="85"/>
  </conditionalFormatting>
  <conditionalFormatting sqref="E181">
    <cfRule type="duplicateValues" dxfId="303" priority="82"/>
    <cfRule type="duplicateValues" dxfId="302" priority="83"/>
    <cfRule type="duplicateValues" dxfId="301" priority="84"/>
  </conditionalFormatting>
  <conditionalFormatting sqref="E181">
    <cfRule type="duplicateValues" dxfId="300" priority="79"/>
    <cfRule type="duplicateValues" dxfId="299" priority="80"/>
    <cfRule type="duplicateValues" dxfId="298" priority="81"/>
  </conditionalFormatting>
  <conditionalFormatting sqref="E181">
    <cfRule type="duplicateValues" dxfId="297" priority="78"/>
  </conditionalFormatting>
  <conditionalFormatting sqref="E181">
    <cfRule type="duplicateValues" dxfId="296" priority="77"/>
  </conditionalFormatting>
  <conditionalFormatting sqref="E181">
    <cfRule type="duplicateValues" dxfId="295" priority="76"/>
  </conditionalFormatting>
  <conditionalFormatting sqref="E181">
    <cfRule type="duplicateValues" dxfId="294" priority="74"/>
    <cfRule type="duplicateValues" dxfId="293" priority="75"/>
  </conditionalFormatting>
  <conditionalFormatting sqref="E181">
    <cfRule type="duplicateValues" dxfId="292" priority="71"/>
    <cfRule type="duplicateValues" dxfId="291" priority="72"/>
    <cfRule type="duplicateValues" dxfId="290" priority="73"/>
  </conditionalFormatting>
  <conditionalFormatting sqref="E181">
    <cfRule type="duplicateValues" dxfId="289" priority="65"/>
    <cfRule type="duplicateValues" dxfId="288" priority="66"/>
    <cfRule type="duplicateValues" dxfId="287" priority="67"/>
    <cfRule type="duplicateValues" dxfId="286" priority="68"/>
    <cfRule type="duplicateValues" dxfId="285" priority="69"/>
    <cfRule type="duplicateValues" dxfId="284" priority="70"/>
  </conditionalFormatting>
  <conditionalFormatting sqref="E181">
    <cfRule type="duplicateValues" dxfId="283" priority="64"/>
  </conditionalFormatting>
  <conditionalFormatting sqref="E181">
    <cfRule type="duplicateValues" dxfId="282" priority="63"/>
  </conditionalFormatting>
  <conditionalFormatting sqref="B181">
    <cfRule type="duplicateValues" dxfId="281" priority="62"/>
  </conditionalFormatting>
  <conditionalFormatting sqref="B181">
    <cfRule type="duplicateValues" dxfId="280" priority="61"/>
  </conditionalFormatting>
  <conditionalFormatting sqref="B181">
    <cfRule type="duplicateValues" dxfId="279" priority="58"/>
    <cfRule type="duplicateValues" dxfId="278" priority="59"/>
    <cfRule type="duplicateValues" dxfId="277" priority="60"/>
  </conditionalFormatting>
  <conditionalFormatting sqref="B181">
    <cfRule type="duplicateValues" dxfId="276" priority="56"/>
    <cfRule type="duplicateValues" dxfId="275" priority="57"/>
  </conditionalFormatting>
  <conditionalFormatting sqref="B181">
    <cfRule type="duplicateValues" dxfId="274" priority="53"/>
    <cfRule type="duplicateValues" dxfId="273" priority="54"/>
    <cfRule type="duplicateValues" dxfId="272" priority="55"/>
  </conditionalFormatting>
  <conditionalFormatting sqref="B181">
    <cfRule type="duplicateValues" dxfId="271" priority="50"/>
    <cfRule type="duplicateValues" dxfId="270" priority="51"/>
    <cfRule type="duplicateValues" dxfId="269" priority="52"/>
  </conditionalFormatting>
  <conditionalFormatting sqref="B181">
    <cfRule type="duplicateValues" dxfId="268" priority="49"/>
  </conditionalFormatting>
  <conditionalFormatting sqref="B181">
    <cfRule type="duplicateValues" dxfId="267" priority="48"/>
  </conditionalFormatting>
  <conditionalFormatting sqref="B181">
    <cfRule type="duplicateValues" dxfId="266" priority="45"/>
    <cfRule type="duplicateValues" dxfId="265" priority="46"/>
    <cfRule type="duplicateValues" dxfId="264" priority="47"/>
  </conditionalFormatting>
  <conditionalFormatting sqref="B181">
    <cfRule type="duplicateValues" dxfId="263" priority="43"/>
    <cfRule type="duplicateValues" dxfId="262" priority="44"/>
  </conditionalFormatting>
  <conditionalFormatting sqref="B181">
    <cfRule type="duplicateValues" dxfId="261" priority="42"/>
  </conditionalFormatting>
  <conditionalFormatting sqref="B181">
    <cfRule type="duplicateValues" dxfId="260" priority="39"/>
    <cfRule type="duplicateValues" dxfId="259" priority="40"/>
    <cfRule type="duplicateValues" dxfId="258" priority="41"/>
  </conditionalFormatting>
  <conditionalFormatting sqref="B181">
    <cfRule type="duplicateValues" dxfId="257" priority="37"/>
    <cfRule type="duplicateValues" dxfId="256" priority="38"/>
  </conditionalFormatting>
  <conditionalFormatting sqref="B181">
    <cfRule type="duplicateValues" dxfId="255" priority="36"/>
  </conditionalFormatting>
  <conditionalFormatting sqref="B181">
    <cfRule type="duplicateValues" dxfId="254" priority="34"/>
    <cfRule type="duplicateValues" dxfId="253" priority="35"/>
  </conditionalFormatting>
  <conditionalFormatting sqref="B181">
    <cfRule type="duplicateValues" dxfId="252" priority="33"/>
  </conditionalFormatting>
  <conditionalFormatting sqref="B181">
    <cfRule type="duplicateValues" dxfId="251" priority="32"/>
  </conditionalFormatting>
  <conditionalFormatting sqref="B182:B189">
    <cfRule type="duplicateValues" dxfId="250" priority="31"/>
  </conditionalFormatting>
  <conditionalFormatting sqref="B182:B189">
    <cfRule type="duplicateValues" dxfId="249" priority="30"/>
  </conditionalFormatting>
  <conditionalFormatting sqref="B182:B189">
    <cfRule type="duplicateValues" dxfId="248" priority="27"/>
    <cfRule type="duplicateValues" dxfId="247" priority="28"/>
    <cfRule type="duplicateValues" dxfId="246" priority="29"/>
  </conditionalFormatting>
  <conditionalFormatting sqref="B182:B189">
    <cfRule type="duplicateValues" dxfId="245" priority="25"/>
    <cfRule type="duplicateValues" dxfId="244" priority="26"/>
  </conditionalFormatting>
  <conditionalFormatting sqref="B182:B189">
    <cfRule type="duplicateValues" dxfId="243" priority="22"/>
    <cfRule type="duplicateValues" dxfId="242" priority="23"/>
    <cfRule type="duplicateValues" dxfId="241" priority="24"/>
  </conditionalFormatting>
  <conditionalFormatting sqref="B182:B189">
    <cfRule type="duplicateValues" dxfId="240" priority="19"/>
    <cfRule type="duplicateValues" dxfId="239" priority="20"/>
    <cfRule type="duplicateValues" dxfId="238" priority="21"/>
  </conditionalFormatting>
  <conditionalFormatting sqref="B182:B189">
    <cfRule type="duplicateValues" dxfId="237" priority="18"/>
  </conditionalFormatting>
  <conditionalFormatting sqref="B182:B189">
    <cfRule type="duplicateValues" dxfId="236" priority="17"/>
  </conditionalFormatting>
  <conditionalFormatting sqref="B182:B189">
    <cfRule type="duplicateValues" dxfId="235" priority="14"/>
    <cfRule type="duplicateValues" dxfId="234" priority="15"/>
    <cfRule type="duplicateValues" dxfId="233" priority="16"/>
  </conditionalFormatting>
  <conditionalFormatting sqref="B182:B189">
    <cfRule type="duplicateValues" dxfId="232" priority="12"/>
    <cfRule type="duplicateValues" dxfId="231" priority="13"/>
  </conditionalFormatting>
  <conditionalFormatting sqref="B182:B189">
    <cfRule type="duplicateValues" dxfId="230" priority="11"/>
  </conditionalFormatting>
  <conditionalFormatting sqref="B182:B189">
    <cfRule type="duplicateValues" dxfId="229" priority="8"/>
    <cfRule type="duplicateValues" dxfId="228" priority="9"/>
    <cfRule type="duplicateValues" dxfId="227" priority="10"/>
  </conditionalFormatting>
  <conditionalFormatting sqref="B182:B189">
    <cfRule type="duplicateValues" dxfId="226" priority="6"/>
    <cfRule type="duplicateValues" dxfId="225" priority="7"/>
  </conditionalFormatting>
  <conditionalFormatting sqref="B182:B189">
    <cfRule type="duplicateValues" dxfId="224" priority="5"/>
  </conditionalFormatting>
  <conditionalFormatting sqref="B182:B189">
    <cfRule type="duplicateValues" dxfId="223" priority="3"/>
    <cfRule type="duplicateValues" dxfId="222" priority="4"/>
  </conditionalFormatting>
  <conditionalFormatting sqref="B182:B189">
    <cfRule type="duplicateValues" dxfId="221" priority="2"/>
  </conditionalFormatting>
  <conditionalFormatting sqref="B182:B189">
    <cfRule type="duplicateValues" dxfId="220" priority="1"/>
  </conditionalFormatting>
  <conditionalFormatting sqref="E9:E189">
    <cfRule type="duplicateValues" dxfId="219" priority="327949"/>
  </conditionalFormatting>
  <conditionalFormatting sqref="E9:E189">
    <cfRule type="duplicateValues" dxfId="218" priority="327951"/>
    <cfRule type="duplicateValues" dxfId="217" priority="327952"/>
  </conditionalFormatting>
  <conditionalFormatting sqref="E9:E189">
    <cfRule type="duplicateValues" dxfId="216" priority="327955"/>
    <cfRule type="duplicateValues" dxfId="215" priority="327956"/>
    <cfRule type="duplicateValues" dxfId="214" priority="327957"/>
    <cfRule type="duplicateValues" dxfId="213" priority="327958"/>
    <cfRule type="duplicateValues" dxfId="212" priority="327959"/>
    <cfRule type="duplicateValues" dxfId="211" priority="327960"/>
  </conditionalFormatting>
  <conditionalFormatting sqref="B121:B145">
    <cfRule type="duplicateValues" dxfId="210" priority="328036"/>
  </conditionalFormatting>
  <conditionalFormatting sqref="E121:E145">
    <cfRule type="duplicateValues" dxfId="209" priority="328038"/>
  </conditionalFormatting>
  <conditionalFormatting sqref="B121:B145">
    <cfRule type="duplicateValues" dxfId="208" priority="328040"/>
    <cfRule type="duplicateValues" dxfId="207" priority="328041"/>
    <cfRule type="duplicateValues" dxfId="206" priority="328042"/>
  </conditionalFormatting>
  <conditionalFormatting sqref="B121:B145">
    <cfRule type="duplicateValues" dxfId="205" priority="328046"/>
    <cfRule type="duplicateValues" dxfId="204" priority="328047"/>
  </conditionalFormatting>
  <conditionalFormatting sqref="E121:E145">
    <cfRule type="duplicateValues" dxfId="203" priority="328050"/>
    <cfRule type="duplicateValues" dxfId="202" priority="328051"/>
  </conditionalFormatting>
  <conditionalFormatting sqref="E121:E145">
    <cfRule type="duplicateValues" dxfId="201" priority="328054"/>
    <cfRule type="duplicateValues" dxfId="200" priority="328055"/>
    <cfRule type="duplicateValues" dxfId="199" priority="328056"/>
  </conditionalFormatting>
  <conditionalFormatting sqref="E121:E145">
    <cfRule type="duplicateValues" dxfId="198" priority="328060"/>
    <cfRule type="duplicateValues" dxfId="197" priority="328061"/>
    <cfRule type="duplicateValues" dxfId="196" priority="328062"/>
    <cfRule type="duplicateValues" dxfId="195" priority="328063"/>
    <cfRule type="duplicateValues" dxfId="194" priority="328064"/>
    <cfRule type="duplicateValues" dxfId="193" priority="32806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zoomScale="80" zoomScaleNormal="80" workbookViewId="0">
      <selection activeCell="H139" sqref="H139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10" customWidth="1"/>
    <col min="6" max="6" width="13.5703125" style="87" customWidth="1"/>
    <col min="7" max="16384" width="52.7109375" style="87"/>
  </cols>
  <sheetData>
    <row r="1" spans="1:5" ht="22.5" x14ac:dyDescent="0.25">
      <c r="A1" s="146" t="s">
        <v>2479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33" t="s">
        <v>2479</v>
      </c>
      <c r="B3" s="134"/>
      <c r="C3" s="134"/>
      <c r="D3" s="134"/>
      <c r="E3" s="135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2510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2515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SUR</v>
      </c>
      <c r="B10" s="100">
        <v>252</v>
      </c>
      <c r="C10" s="115" t="str">
        <f>VLOOKUP(B10,'[1]LISTADO ATM'!$A$2:$B$816,2,0)</f>
        <v xml:space="preserve">ATM Banco Agrícola (Barahona) </v>
      </c>
      <c r="D10" s="101" t="s">
        <v>2485</v>
      </c>
      <c r="E10" s="159">
        <v>335769594</v>
      </c>
    </row>
    <row r="11" spans="1:5" ht="18" x14ac:dyDescent="0.25">
      <c r="A11" s="100" t="str">
        <f>VLOOKUP(B11,'[1]LISTADO ATM'!$A$2:$C$817,3,0)</f>
        <v>DISTRITO NACIONAL</v>
      </c>
      <c r="B11" s="100">
        <v>957</v>
      </c>
      <c r="C11" s="115" t="str">
        <f>VLOOKUP(B11,'[1]LISTADO ATM'!$A$2:$B$816,2,0)</f>
        <v xml:space="preserve">ATM Oficina Venezuela </v>
      </c>
      <c r="D11" s="101" t="s">
        <v>2485</v>
      </c>
      <c r="E11" s="159">
        <v>335769643</v>
      </c>
    </row>
    <row r="12" spans="1:5" ht="18" x14ac:dyDescent="0.25">
      <c r="A12" s="100" t="str">
        <f>VLOOKUP(B12,'[1]LISTADO ATM'!$A$2:$C$817,3,0)</f>
        <v>ESTE</v>
      </c>
      <c r="B12" s="100">
        <v>211</v>
      </c>
      <c r="C12" s="115" t="str">
        <f>VLOOKUP(B12,'[1]LISTADO ATM'!$A$2:$B$816,2,0)</f>
        <v xml:space="preserve">ATM Oficina La Romana I </v>
      </c>
      <c r="D12" s="101" t="s">
        <v>2485</v>
      </c>
      <c r="E12" s="159">
        <v>335769544</v>
      </c>
    </row>
    <row r="13" spans="1:5" ht="18" x14ac:dyDescent="0.25">
      <c r="A13" s="100" t="str">
        <f>VLOOKUP(B13,'[1]LISTADO ATM'!$A$2:$C$817,3,0)</f>
        <v>ESTE</v>
      </c>
      <c r="B13" s="100">
        <v>399</v>
      </c>
      <c r="C13" s="115" t="str">
        <f>VLOOKUP(B13,'[1]LISTADO ATM'!$A$2:$B$816,2,0)</f>
        <v xml:space="preserve">ATM Oficina La Romana II </v>
      </c>
      <c r="D13" s="101" t="s">
        <v>2485</v>
      </c>
      <c r="E13" s="159">
        <v>335769634</v>
      </c>
    </row>
    <row r="14" spans="1:5" ht="18" x14ac:dyDescent="0.25">
      <c r="A14" s="100" t="str">
        <f>VLOOKUP(B14,'[1]LISTADO ATM'!$A$2:$C$817,3,0)</f>
        <v>DISTRITO NACIONAL</v>
      </c>
      <c r="B14" s="100">
        <v>516</v>
      </c>
      <c r="C14" s="115" t="str">
        <f>VLOOKUP(B14,'[1]LISTADO ATM'!$A$2:$B$816,2,0)</f>
        <v xml:space="preserve">ATM Oficina Gascue </v>
      </c>
      <c r="D14" s="101" t="s">
        <v>2485</v>
      </c>
      <c r="E14" s="159">
        <v>335769653</v>
      </c>
    </row>
    <row r="15" spans="1:5" ht="18" x14ac:dyDescent="0.25">
      <c r="A15" s="100" t="str">
        <f>VLOOKUP(B15,'[1]LISTADO ATM'!$A$2:$C$817,3,0)</f>
        <v>ESTE</v>
      </c>
      <c r="B15" s="100">
        <v>609</v>
      </c>
      <c r="C15" s="115" t="str">
        <f>VLOOKUP(B15,'[1]LISTADO ATM'!$A$2:$B$816,2,0)</f>
        <v xml:space="preserve">ATM S/M Jumbo (San Pedro) </v>
      </c>
      <c r="D15" s="101" t="s">
        <v>2485</v>
      </c>
      <c r="E15" s="159">
        <v>335769615</v>
      </c>
    </row>
    <row r="16" spans="1:5" ht="18" x14ac:dyDescent="0.25">
      <c r="A16" s="100" t="str">
        <f>VLOOKUP(B16,'[1]LISTADO ATM'!$A$2:$C$817,3,0)</f>
        <v>DISTRITO NACIONAL</v>
      </c>
      <c r="B16" s="100">
        <v>713</v>
      </c>
      <c r="C16" s="115" t="str">
        <f>VLOOKUP(B16,'[1]LISTADO ATM'!$A$2:$B$816,2,0)</f>
        <v xml:space="preserve">ATM Oficina Las Américas </v>
      </c>
      <c r="D16" s="101" t="s">
        <v>2485</v>
      </c>
      <c r="E16" s="159">
        <v>335769637</v>
      </c>
    </row>
    <row r="17" spans="1:5" ht="18" x14ac:dyDescent="0.25">
      <c r="A17" s="100" t="str">
        <f>VLOOKUP(B17,'[1]LISTADO ATM'!$A$2:$C$817,3,0)</f>
        <v>DISTRITO NACIONAL</v>
      </c>
      <c r="B17" s="100">
        <v>721</v>
      </c>
      <c r="C17" s="115" t="str">
        <f>VLOOKUP(B17,'[1]LISTADO ATM'!$A$2:$B$816,2,0)</f>
        <v xml:space="preserve">ATM Oficina Charles de Gaulle II </v>
      </c>
      <c r="D17" s="101" t="s">
        <v>2485</v>
      </c>
      <c r="E17" s="159">
        <v>335769589</v>
      </c>
    </row>
    <row r="18" spans="1:5" ht="18" x14ac:dyDescent="0.25">
      <c r="A18" s="100" t="str">
        <f>VLOOKUP(B18,'[1]LISTADO ATM'!$A$2:$C$817,3,0)</f>
        <v>SUR</v>
      </c>
      <c r="B18" s="100">
        <v>780</v>
      </c>
      <c r="C18" s="115" t="str">
        <f>VLOOKUP(B18,'[1]LISTADO ATM'!$A$2:$B$816,2,0)</f>
        <v xml:space="preserve">ATM Oficina Barahona I </v>
      </c>
      <c r="D18" s="101" t="s">
        <v>2485</v>
      </c>
      <c r="E18" s="159">
        <v>335769623</v>
      </c>
    </row>
    <row r="19" spans="1:5" ht="18" x14ac:dyDescent="0.25">
      <c r="A19" s="100" t="str">
        <f>VLOOKUP(B19,'[1]LISTADO ATM'!$A$2:$C$817,3,0)</f>
        <v>SUR</v>
      </c>
      <c r="B19" s="100">
        <v>870</v>
      </c>
      <c r="C19" s="115" t="str">
        <f>VLOOKUP(B19,'[1]LISTADO ATM'!$A$2:$B$816,2,0)</f>
        <v xml:space="preserve">ATM Willbes Dominicana (Barahona) </v>
      </c>
      <c r="D19" s="101" t="s">
        <v>2485</v>
      </c>
      <c r="E19" s="159">
        <v>335769541</v>
      </c>
    </row>
    <row r="20" spans="1:5" ht="18" x14ac:dyDescent="0.25">
      <c r="A20" s="100" t="str">
        <f>VLOOKUP(B20,'[1]LISTADO ATM'!$A$2:$C$817,3,0)</f>
        <v>SUR</v>
      </c>
      <c r="B20" s="100">
        <v>880</v>
      </c>
      <c r="C20" s="115" t="str">
        <f>VLOOKUP(B20,'[1]LISTADO ATM'!$A$2:$B$816,2,0)</f>
        <v xml:space="preserve">ATM Autoservicio Barahona II </v>
      </c>
      <c r="D20" s="101" t="s">
        <v>2485</v>
      </c>
      <c r="E20" s="159">
        <v>335769640</v>
      </c>
    </row>
    <row r="21" spans="1:5" ht="18" x14ac:dyDescent="0.25">
      <c r="A21" s="100" t="str">
        <f>VLOOKUP(B21,'[1]LISTADO ATM'!$A$2:$C$817,3,0)</f>
        <v>DISTRITO NACIONAL</v>
      </c>
      <c r="B21" s="100">
        <v>24</v>
      </c>
      <c r="C21" s="115" t="str">
        <f>VLOOKUP(B21,'[1]LISTADO ATM'!$A$2:$B$816,2,0)</f>
        <v xml:space="preserve">ATM Oficina Eusebio Manzueta </v>
      </c>
      <c r="D21" s="101" t="s">
        <v>2485</v>
      </c>
      <c r="E21" s="159">
        <v>335769905</v>
      </c>
    </row>
    <row r="22" spans="1:5" ht="18" x14ac:dyDescent="0.25">
      <c r="A22" s="100" t="str">
        <f>VLOOKUP(B22,'[1]LISTADO ATM'!$A$2:$C$817,3,0)</f>
        <v>DISTRITO NACIONAL</v>
      </c>
      <c r="B22" s="100">
        <v>325</v>
      </c>
      <c r="C22" s="115" t="str">
        <f>VLOOKUP(B22,'[1]LISTADO ATM'!$A$2:$B$816,2,0)</f>
        <v>ATM Casa Edwin</v>
      </c>
      <c r="D22" s="101" t="s">
        <v>2485</v>
      </c>
      <c r="E22" s="100">
        <v>335769482</v>
      </c>
    </row>
    <row r="23" spans="1:5" ht="18" x14ac:dyDescent="0.25">
      <c r="A23" s="100" t="str">
        <f>VLOOKUP(B23,'[1]LISTADO ATM'!$A$2:$C$817,3,0)</f>
        <v>DISTRITO NACIONAL</v>
      </c>
      <c r="B23" s="100">
        <v>527</v>
      </c>
      <c r="C23" s="115" t="str">
        <f>VLOOKUP(B23,'[1]LISTADO ATM'!$A$2:$B$816,2,0)</f>
        <v>ATM Oficina Zona Oriental II</v>
      </c>
      <c r="D23" s="101" t="s">
        <v>2485</v>
      </c>
      <c r="E23" s="159">
        <v>335769629</v>
      </c>
    </row>
    <row r="24" spans="1:5" ht="18" x14ac:dyDescent="0.25">
      <c r="A24" s="100" t="str">
        <f>VLOOKUP(B24,'[1]LISTADO ATM'!$A$2:$C$817,3,0)</f>
        <v>DISTRITO NACIONAL</v>
      </c>
      <c r="B24" s="100">
        <v>539</v>
      </c>
      <c r="C24" s="115" t="str">
        <f>VLOOKUP(B24,'[1]LISTADO ATM'!$A$2:$B$816,2,0)</f>
        <v>ATM S/M La Cadena Los Proceres</v>
      </c>
      <c r="D24" s="101" t="s">
        <v>2485</v>
      </c>
      <c r="E24" s="159">
        <v>335770042</v>
      </c>
    </row>
    <row r="25" spans="1:5" ht="18" x14ac:dyDescent="0.25">
      <c r="A25" s="100" t="str">
        <f>VLOOKUP(B25,'[1]LISTADO ATM'!$A$2:$C$817,3,0)</f>
        <v>DISTRITO NACIONAL</v>
      </c>
      <c r="B25" s="100">
        <v>549</v>
      </c>
      <c r="C25" s="115" t="str">
        <f>VLOOKUP(B25,'[1]LISTADO ATM'!$A$2:$B$816,2,0)</f>
        <v xml:space="preserve">ATM Ministerio de Turismo (Oficinas Gubernamentales) </v>
      </c>
      <c r="D25" s="101" t="s">
        <v>2485</v>
      </c>
      <c r="E25" s="159">
        <v>335769924</v>
      </c>
    </row>
    <row r="26" spans="1:5" ht="18" x14ac:dyDescent="0.25">
      <c r="A26" s="100" t="str">
        <f>VLOOKUP(B26,'[1]LISTADO ATM'!$A$2:$C$817,3,0)</f>
        <v>DISTRITO NACIONAL</v>
      </c>
      <c r="B26" s="100">
        <v>578</v>
      </c>
      <c r="C26" s="115" t="str">
        <f>VLOOKUP(B26,'[1]LISTADO ATM'!$A$2:$B$816,2,0)</f>
        <v xml:space="preserve">ATM Procuraduría General de la República </v>
      </c>
      <c r="D26" s="101" t="s">
        <v>2485</v>
      </c>
      <c r="E26" s="159">
        <v>335770043</v>
      </c>
    </row>
    <row r="27" spans="1:5" ht="18" x14ac:dyDescent="0.25">
      <c r="A27" s="100" t="str">
        <f>VLOOKUP(B27,'[1]LISTADO ATM'!$A$2:$C$817,3,0)</f>
        <v>ESTE</v>
      </c>
      <c r="B27" s="100">
        <v>612</v>
      </c>
      <c r="C27" s="115" t="str">
        <f>VLOOKUP(B27,'[1]LISTADO ATM'!$A$2:$B$816,2,0)</f>
        <v xml:space="preserve">ATM Plaza Orense (La Romana) </v>
      </c>
      <c r="D27" s="101" t="s">
        <v>2485</v>
      </c>
      <c r="E27" s="159">
        <v>335769946</v>
      </c>
    </row>
    <row r="28" spans="1:5" ht="18" x14ac:dyDescent="0.25">
      <c r="A28" s="100" t="str">
        <f>VLOOKUP(B28,'[1]LISTADO ATM'!$A$2:$C$817,3,0)</f>
        <v>SUR</v>
      </c>
      <c r="B28" s="100">
        <v>615</v>
      </c>
      <c r="C28" s="115" t="str">
        <f>VLOOKUP(B28,'[1]LISTADO ATM'!$A$2:$B$816,2,0)</f>
        <v xml:space="preserve">ATM Estación Sunix Cabral (Barahona) </v>
      </c>
      <c r="D28" s="101" t="s">
        <v>2485</v>
      </c>
      <c r="E28" s="159">
        <v>335769636</v>
      </c>
    </row>
    <row r="29" spans="1:5" ht="18" x14ac:dyDescent="0.25">
      <c r="A29" s="100" t="str">
        <f>VLOOKUP(B29,'[1]LISTADO ATM'!$A$2:$C$817,3,0)</f>
        <v>ESTE</v>
      </c>
      <c r="B29" s="100">
        <v>630</v>
      </c>
      <c r="C29" s="115" t="str">
        <f>VLOOKUP(B29,'[1]LISTADO ATM'!$A$2:$B$816,2,0)</f>
        <v xml:space="preserve">ATM Oficina Plaza Zaglul (SPM) </v>
      </c>
      <c r="D29" s="101" t="s">
        <v>2485</v>
      </c>
      <c r="E29" s="159">
        <v>335769883</v>
      </c>
    </row>
    <row r="30" spans="1:5" ht="18" x14ac:dyDescent="0.25">
      <c r="A30" s="100" t="str">
        <f>VLOOKUP(B30,'[1]LISTADO ATM'!$A$2:$C$817,3,0)</f>
        <v>ESTE</v>
      </c>
      <c r="B30" s="100">
        <v>631</v>
      </c>
      <c r="C30" s="115" t="str">
        <f>VLOOKUP(B30,'[1]LISTADO ATM'!$A$2:$B$816,2,0)</f>
        <v xml:space="preserve">ATM ASOCODEQUI (San Pedro) </v>
      </c>
      <c r="D30" s="101" t="s">
        <v>2485</v>
      </c>
      <c r="E30" s="159">
        <v>335769546</v>
      </c>
    </row>
    <row r="31" spans="1:5" ht="18" x14ac:dyDescent="0.25">
      <c r="A31" s="100" t="str">
        <f>VLOOKUP(B31,'[1]LISTADO ATM'!$A$2:$C$817,3,0)</f>
        <v>DISTRITO NACIONAL</v>
      </c>
      <c r="B31" s="100">
        <v>710</v>
      </c>
      <c r="C31" s="115" t="str">
        <f>VLOOKUP(B31,'[1]LISTADO ATM'!$A$2:$B$816,2,0)</f>
        <v xml:space="preserve">ATM S/M Soberano </v>
      </c>
      <c r="D31" s="101" t="s">
        <v>2485</v>
      </c>
      <c r="E31" s="159">
        <v>335769611</v>
      </c>
    </row>
    <row r="32" spans="1:5" ht="18" x14ac:dyDescent="0.25">
      <c r="A32" s="100" t="str">
        <f>VLOOKUP(B32,'[1]LISTADO ATM'!$A$2:$C$817,3,0)</f>
        <v>DISTRITO NACIONAL</v>
      </c>
      <c r="B32" s="100">
        <v>725</v>
      </c>
      <c r="C32" s="115" t="str">
        <f>VLOOKUP(B32,'[1]LISTADO ATM'!$A$2:$B$816,2,0)</f>
        <v xml:space="preserve">ATM El Huacal II  </v>
      </c>
      <c r="D32" s="101" t="s">
        <v>2485</v>
      </c>
      <c r="E32" s="159">
        <v>335769824</v>
      </c>
    </row>
    <row r="33" spans="1:5" ht="18" x14ac:dyDescent="0.25">
      <c r="A33" s="100" t="str">
        <f>VLOOKUP(B33,'[1]LISTADO ATM'!$A$2:$C$817,3,0)</f>
        <v>NORTE</v>
      </c>
      <c r="B33" s="100">
        <v>728</v>
      </c>
      <c r="C33" s="115" t="str">
        <f>VLOOKUP(B33,'[1]LISTADO ATM'!$A$2:$B$816,2,0)</f>
        <v xml:space="preserve">ATM UNP La Vega Oficina Regional Norcentral </v>
      </c>
      <c r="D33" s="101" t="s">
        <v>2485</v>
      </c>
      <c r="E33" s="159">
        <v>335770047</v>
      </c>
    </row>
    <row r="34" spans="1:5" ht="18" x14ac:dyDescent="0.25">
      <c r="A34" s="100" t="str">
        <f>VLOOKUP(B34,'[1]LISTADO ATM'!$A$2:$C$817,3,0)</f>
        <v>DISTRITO NACIONAL</v>
      </c>
      <c r="B34" s="100">
        <v>883</v>
      </c>
      <c r="C34" s="115" t="str">
        <f>VLOOKUP(B34,'[1]LISTADO ATM'!$A$2:$B$816,2,0)</f>
        <v xml:space="preserve">ATM Oficina Filadelfia Plaza </v>
      </c>
      <c r="D34" s="101" t="s">
        <v>2485</v>
      </c>
      <c r="E34" s="159">
        <v>335769642</v>
      </c>
    </row>
    <row r="35" spans="1:5" ht="18" x14ac:dyDescent="0.25">
      <c r="A35" s="100" t="str">
        <f>VLOOKUP(B35,'[1]LISTADO ATM'!$A$2:$C$817,3,0)</f>
        <v>NORTE</v>
      </c>
      <c r="B35" s="100">
        <v>895</v>
      </c>
      <c r="C35" s="115" t="str">
        <f>VLOOKUP(B35,'[1]LISTADO ATM'!$A$2:$B$816,2,0)</f>
        <v xml:space="preserve">ATM S/M Bravo (Santiago) </v>
      </c>
      <c r="D35" s="101" t="s">
        <v>2485</v>
      </c>
      <c r="E35" s="159">
        <v>335769850</v>
      </c>
    </row>
    <row r="36" spans="1:5" ht="18" x14ac:dyDescent="0.25">
      <c r="A36" s="100" t="str">
        <f>VLOOKUP(B36,'[1]LISTADO ATM'!$A$2:$C$817,3,0)</f>
        <v>DISTRITO NACIONAL</v>
      </c>
      <c r="B36" s="100">
        <v>194</v>
      </c>
      <c r="C36" s="115" t="str">
        <f>VLOOKUP(B36,'[1]LISTADO ATM'!$A$2:$B$816,2,0)</f>
        <v xml:space="preserve">ATM UNP Pantoja </v>
      </c>
      <c r="D36" s="101" t="s">
        <v>2485</v>
      </c>
      <c r="E36" s="160">
        <v>335769627</v>
      </c>
    </row>
    <row r="37" spans="1:5" ht="18" x14ac:dyDescent="0.25">
      <c r="A37" s="100" t="str">
        <f>VLOOKUP(B37,'[1]LISTADO ATM'!$A$2:$C$817,3,0)</f>
        <v>DISTRITO NACIONAL</v>
      </c>
      <c r="B37" s="100">
        <v>231</v>
      </c>
      <c r="C37" s="115" t="str">
        <f>VLOOKUP(B37,'[1]LISTADO ATM'!$A$2:$B$816,2,0)</f>
        <v xml:space="preserve">ATM Oficina Zona Oriental </v>
      </c>
      <c r="D37" s="101" t="s">
        <v>2485</v>
      </c>
      <c r="E37" s="161">
        <v>335769592</v>
      </c>
    </row>
    <row r="38" spans="1:5" ht="18" x14ac:dyDescent="0.25">
      <c r="A38" s="100" t="str">
        <f>VLOOKUP(B38,'[1]LISTADO ATM'!$A$2:$C$817,3,0)</f>
        <v>NORTE</v>
      </c>
      <c r="B38" s="100">
        <v>703</v>
      </c>
      <c r="C38" s="115" t="str">
        <f>VLOOKUP(B38,'[1]LISTADO ATM'!$A$2:$B$816,2,0)</f>
        <v xml:space="preserve">ATM Oficina El Mamey Los Hidalgos </v>
      </c>
      <c r="D38" s="101" t="s">
        <v>2485</v>
      </c>
      <c r="E38" s="160">
        <v>335769894</v>
      </c>
    </row>
    <row r="39" spans="1:5" ht="18" x14ac:dyDescent="0.25">
      <c r="A39" s="100" t="str">
        <f>VLOOKUP(B39,'[1]LISTADO ATM'!$A$2:$C$817,3,0)</f>
        <v>NORTE</v>
      </c>
      <c r="B39" s="100">
        <v>747</v>
      </c>
      <c r="C39" s="115" t="str">
        <f>VLOOKUP(B39,'[1]LISTADO ATM'!$A$2:$B$816,2,0)</f>
        <v xml:space="preserve">ATM Club BR (Santiago) </v>
      </c>
      <c r="D39" s="101" t="s">
        <v>2485</v>
      </c>
      <c r="E39" s="160">
        <v>335769638</v>
      </c>
    </row>
    <row r="40" spans="1:5" ht="18" x14ac:dyDescent="0.25">
      <c r="A40" s="100" t="str">
        <f>VLOOKUP(B40,'[1]LISTADO ATM'!$A$2:$C$817,3,0)</f>
        <v>SUR</v>
      </c>
      <c r="B40" s="100">
        <v>751</v>
      </c>
      <c r="C40" s="115" t="str">
        <f>VLOOKUP(B40,'[1]LISTADO ATM'!$A$2:$B$816,2,0)</f>
        <v>ATM Eco Petroleo Camilo</v>
      </c>
      <c r="D40" s="101" t="s">
        <v>2485</v>
      </c>
      <c r="E40" s="161">
        <v>335769614</v>
      </c>
    </row>
    <row r="41" spans="1:5" ht="18" x14ac:dyDescent="0.25">
      <c r="A41" s="100" t="str">
        <f>VLOOKUP(B41,'[1]LISTADO ATM'!$A$2:$C$817,3,0)</f>
        <v>ESTE</v>
      </c>
      <c r="B41" s="100">
        <v>843</v>
      </c>
      <c r="C41" s="115" t="str">
        <f>VLOOKUP(B41,'[1]LISTADO ATM'!$A$2:$B$816,2,0)</f>
        <v xml:space="preserve">ATM Oficina Romana Centro </v>
      </c>
      <c r="D41" s="101" t="s">
        <v>2485</v>
      </c>
      <c r="E41" s="77">
        <v>335769386</v>
      </c>
    </row>
    <row r="42" spans="1:5" ht="18" x14ac:dyDescent="0.25">
      <c r="A42" s="100" t="str">
        <f>VLOOKUP(B42,'[1]LISTADO ATM'!$A$2:$C$817,3,0)</f>
        <v>NORTE</v>
      </c>
      <c r="B42" s="100">
        <v>969</v>
      </c>
      <c r="C42" s="115" t="str">
        <f>VLOOKUP(B42,'[1]LISTADO ATM'!$A$2:$B$816,2,0)</f>
        <v xml:space="preserve">ATM Oficina El Sol I (Santiago) </v>
      </c>
      <c r="D42" s="101" t="s">
        <v>2485</v>
      </c>
      <c r="E42" s="159">
        <v>335769633</v>
      </c>
    </row>
    <row r="43" spans="1:5" ht="18" x14ac:dyDescent="0.25">
      <c r="A43" s="100" t="str">
        <f>VLOOKUP(B43,'[1]LISTADO ATM'!$A$2:$C$817,3,0)</f>
        <v>DISTRITO NACIONAL</v>
      </c>
      <c r="B43" s="100">
        <v>976</v>
      </c>
      <c r="C43" s="115" t="str">
        <f>VLOOKUP(B43,'[1]LISTADO ATM'!$A$2:$B$816,2,0)</f>
        <v xml:space="preserve">ATM Oficina Diamond Plaza I </v>
      </c>
      <c r="D43" s="101" t="s">
        <v>2485</v>
      </c>
      <c r="E43" s="160">
        <v>335769630</v>
      </c>
    </row>
    <row r="44" spans="1:5" ht="18" x14ac:dyDescent="0.25">
      <c r="A44" s="100" t="str">
        <f>VLOOKUP(B44,'[1]LISTADO ATM'!$A$2:$C$817,3,0)</f>
        <v>ESTE</v>
      </c>
      <c r="B44" s="100">
        <v>114</v>
      </c>
      <c r="C44" s="115" t="str">
        <f>VLOOKUP(B44,'[1]LISTADO ATM'!$A$2:$B$816,2,0)</f>
        <v xml:space="preserve">ATM Oficina Hato Mayor </v>
      </c>
      <c r="D44" s="101" t="s">
        <v>2485</v>
      </c>
      <c r="E44" s="159">
        <v>335769616</v>
      </c>
    </row>
    <row r="45" spans="1:5" ht="18" x14ac:dyDescent="0.25">
      <c r="A45" s="100" t="str">
        <f>VLOOKUP(B45,'[1]LISTADO ATM'!$A$2:$C$817,3,0)</f>
        <v>ESTE</v>
      </c>
      <c r="B45" s="100">
        <v>427</v>
      </c>
      <c r="C45" s="115" t="str">
        <f>VLOOKUP(B45,'[1]LISTADO ATM'!$A$2:$B$816,2,0)</f>
        <v xml:space="preserve">ATM Almacenes Iberia (Hato Mayor) </v>
      </c>
      <c r="D45" s="101" t="s">
        <v>2485</v>
      </c>
      <c r="E45" s="159">
        <v>335769856</v>
      </c>
    </row>
    <row r="46" spans="1:5" ht="18" x14ac:dyDescent="0.25">
      <c r="A46" s="100" t="str">
        <f>VLOOKUP(B46,'[1]LISTADO ATM'!$A$2:$C$817,3,0)</f>
        <v>NORTE</v>
      </c>
      <c r="B46" s="100">
        <v>731</v>
      </c>
      <c r="C46" s="115" t="str">
        <f>VLOOKUP(B46,'[1]LISTADO ATM'!$A$2:$B$816,2,0)</f>
        <v xml:space="preserve">ATM UNP Villa González </v>
      </c>
      <c r="D46" s="101" t="s">
        <v>2485</v>
      </c>
      <c r="E46" s="100">
        <v>335770467</v>
      </c>
    </row>
    <row r="47" spans="1:5" ht="18" x14ac:dyDescent="0.25">
      <c r="A47" s="100" t="str">
        <f>VLOOKUP(B47,'[1]LISTADO ATM'!$A$2:$C$817,3,0)</f>
        <v>ESTE</v>
      </c>
      <c r="B47" s="100">
        <v>613</v>
      </c>
      <c r="C47" s="115" t="str">
        <f>VLOOKUP(B47,'[1]LISTADO ATM'!$A$2:$B$816,2,0)</f>
        <v xml:space="preserve">ATM Almacenes Zaglul (La Altagracia) </v>
      </c>
      <c r="D47" s="101" t="s">
        <v>2485</v>
      </c>
      <c r="E47" s="159">
        <v>335769545</v>
      </c>
    </row>
    <row r="48" spans="1:5" ht="18" x14ac:dyDescent="0.25">
      <c r="A48" s="100" t="str">
        <f>VLOOKUP(B48,'[1]LISTADO ATM'!$A$2:$C$817,3,0)</f>
        <v>DISTRITO NACIONAL</v>
      </c>
      <c r="B48" s="100">
        <v>900</v>
      </c>
      <c r="C48" s="115" t="str">
        <f>VLOOKUP(B48,'[1]LISTADO ATM'!$A$2:$B$816,2,0)</f>
        <v xml:space="preserve">ATM UNP Merca Santo Domingo </v>
      </c>
      <c r="D48" s="101" t="s">
        <v>2485</v>
      </c>
      <c r="E48" s="159">
        <v>335769820</v>
      </c>
    </row>
    <row r="49" spans="1:5" ht="18" x14ac:dyDescent="0.25">
      <c r="A49" s="100" t="str">
        <f>VLOOKUP(B49,'[1]LISTADO ATM'!$A$2:$C$817,3,0)</f>
        <v>DISTRITO NACIONAL</v>
      </c>
      <c r="B49" s="100">
        <v>955</v>
      </c>
      <c r="C49" s="115" t="str">
        <f>VLOOKUP(B49,'[1]LISTADO ATM'!$A$2:$B$816,2,0)</f>
        <v xml:space="preserve">ATM Oficina Americana Independencia II </v>
      </c>
      <c r="D49" s="101" t="s">
        <v>2485</v>
      </c>
      <c r="E49" s="100">
        <v>335769149</v>
      </c>
    </row>
    <row r="50" spans="1:5" ht="18" x14ac:dyDescent="0.25">
      <c r="A50" s="100" t="str">
        <f>VLOOKUP(B50,'[1]LISTADO ATM'!$A$2:$C$817,3,0)</f>
        <v>SUR</v>
      </c>
      <c r="B50" s="100">
        <v>968</v>
      </c>
      <c r="C50" s="115" t="str">
        <f>VLOOKUP(B50,'[1]LISTADO ATM'!$A$2:$B$816,2,0)</f>
        <v xml:space="preserve">ATM UNP Mercado Baní </v>
      </c>
      <c r="D50" s="101" t="s">
        <v>2485</v>
      </c>
      <c r="E50" s="100">
        <v>335770502</v>
      </c>
    </row>
    <row r="51" spans="1:5" ht="18" x14ac:dyDescent="0.25">
      <c r="A51" s="100" t="str">
        <f>VLOOKUP(B51,'[1]LISTADO ATM'!$A$2:$C$817,3,0)</f>
        <v>DISTRITO NACIONAL</v>
      </c>
      <c r="B51" s="100">
        <v>938</v>
      </c>
      <c r="C51" s="115" t="str">
        <f>VLOOKUP(B51,'[1]LISTADO ATM'!$A$2:$B$816,2,0)</f>
        <v xml:space="preserve">ATM Autobanco Oficina Filadelfia Plaza </v>
      </c>
      <c r="D51" s="101" t="s">
        <v>2485</v>
      </c>
      <c r="E51" s="159">
        <v>335769548</v>
      </c>
    </row>
    <row r="52" spans="1:5" ht="18" x14ac:dyDescent="0.25">
      <c r="A52" s="100" t="str">
        <f>VLOOKUP(B52,'[1]LISTADO ATM'!$A$2:$C$817,3,0)</f>
        <v>NORTE</v>
      </c>
      <c r="B52" s="100">
        <v>315</v>
      </c>
      <c r="C52" s="115" t="str">
        <f>VLOOKUP(B52,'[1]LISTADO ATM'!$A$2:$B$816,2,0)</f>
        <v xml:space="preserve">ATM Oficina Estrella Sadalá </v>
      </c>
      <c r="D52" s="101" t="s">
        <v>2485</v>
      </c>
      <c r="E52" s="159">
        <v>335770356</v>
      </c>
    </row>
    <row r="53" spans="1:5" ht="18" x14ac:dyDescent="0.25">
      <c r="A53" s="100" t="str">
        <f>VLOOKUP(B53,'[1]LISTADO ATM'!$A$2:$C$817,3,0)</f>
        <v>DISTRITO NACIONAL</v>
      </c>
      <c r="B53" s="100">
        <v>435</v>
      </c>
      <c r="C53" s="115" t="str">
        <f>VLOOKUP(B53,'[1]LISTADO ATM'!$A$2:$B$816,2,0)</f>
        <v xml:space="preserve">ATM Autobanco Torre I </v>
      </c>
      <c r="D53" s="101" t="s">
        <v>2485</v>
      </c>
      <c r="E53" s="159">
        <v>335769958</v>
      </c>
    </row>
    <row r="54" spans="1:5" ht="18" x14ac:dyDescent="0.25">
      <c r="A54" s="100" t="str">
        <f>VLOOKUP(B54,'[1]LISTADO ATM'!$A$2:$C$817,3,0)</f>
        <v>DISTRITO NACIONAL</v>
      </c>
      <c r="B54" s="100">
        <v>875</v>
      </c>
      <c r="C54" s="115" t="str">
        <f>VLOOKUP(B54,'[1]LISTADO ATM'!$A$2:$B$816,2,0)</f>
        <v xml:space="preserve">ATM Texaco Aut. Duarte KM 14 1/2 (Los Alcarrizos) </v>
      </c>
      <c r="D54" s="101" t="s">
        <v>2485</v>
      </c>
      <c r="E54" s="159">
        <v>335770048</v>
      </c>
    </row>
    <row r="55" spans="1:5" ht="18" x14ac:dyDescent="0.25">
      <c r="A55" s="100" t="str">
        <f>VLOOKUP(B55,'[1]LISTADO ATM'!$A$2:$C$817,3,0)</f>
        <v>NORTE</v>
      </c>
      <c r="B55" s="100">
        <v>304</v>
      </c>
      <c r="C55" s="115" t="str">
        <f>VLOOKUP(B55,'[1]LISTADO ATM'!$A$2:$B$816,2,0)</f>
        <v xml:space="preserve">ATM Multicentro La Sirena Estrella Sadhala </v>
      </c>
      <c r="D55" s="101" t="s">
        <v>2485</v>
      </c>
      <c r="E55" s="159">
        <v>335770051</v>
      </c>
    </row>
    <row r="56" spans="1:5" ht="18" x14ac:dyDescent="0.25">
      <c r="A56" s="100" t="str">
        <f>VLOOKUP(B56,'[1]LISTADO ATM'!$A$2:$C$817,3,0)</f>
        <v>NORTE</v>
      </c>
      <c r="B56" s="100">
        <v>862</v>
      </c>
      <c r="C56" s="115" t="str">
        <f>VLOOKUP(B56,'[1]LISTADO ATM'!$A$2:$B$816,2,0)</f>
        <v xml:space="preserve">ATM S/M Doble A (Sabaneta) </v>
      </c>
      <c r="D56" s="101" t="s">
        <v>2485</v>
      </c>
      <c r="E56" s="159">
        <v>335770053</v>
      </c>
    </row>
    <row r="57" spans="1:5" ht="18" x14ac:dyDescent="0.25">
      <c r="A57" s="100" t="e">
        <f>VLOOKUP(B57,'[1]LISTADO ATM'!$A$2:$C$817,3,0)</f>
        <v>#N/A</v>
      </c>
      <c r="B57" s="100"/>
      <c r="C57" s="115" t="e">
        <f>VLOOKUP(B57,'[1]LISTADO ATM'!$A$2:$B$816,2,0)</f>
        <v>#N/A</v>
      </c>
      <c r="D57" s="101" t="s">
        <v>2485</v>
      </c>
      <c r="E57" s="159"/>
    </row>
    <row r="58" spans="1:5" ht="18.75" thickBot="1" x14ac:dyDescent="0.3">
      <c r="A58" s="100" t="e">
        <f>VLOOKUP(B58,'[1]LISTADO ATM'!$A$2:$C$817,3,0)</f>
        <v>#N/A</v>
      </c>
      <c r="B58" s="100"/>
      <c r="C58" s="115" t="e">
        <f>VLOOKUP(B58,'[1]LISTADO ATM'!$A$2:$B$816,2,0)</f>
        <v>#N/A</v>
      </c>
      <c r="D58" s="101" t="s">
        <v>2485</v>
      </c>
      <c r="E58" s="159"/>
    </row>
    <row r="59" spans="1:5" ht="18.75" thickBot="1" x14ac:dyDescent="0.3">
      <c r="A59" s="96" t="s">
        <v>2428</v>
      </c>
      <c r="B59" s="120">
        <f>COUNT(B10:B58)</f>
        <v>47</v>
      </c>
      <c r="C59" s="139"/>
      <c r="D59" s="140"/>
      <c r="E59" s="141"/>
    </row>
    <row r="60" spans="1:5" ht="15.75" thickBot="1" x14ac:dyDescent="0.3">
      <c r="B60" s="110"/>
    </row>
    <row r="61" spans="1:5" ht="18.75" thickBot="1" x14ac:dyDescent="0.3">
      <c r="A61" s="136" t="s">
        <v>2430</v>
      </c>
      <c r="B61" s="137"/>
      <c r="C61" s="137"/>
      <c r="D61" s="137"/>
      <c r="E61" s="138"/>
    </row>
    <row r="62" spans="1:5" ht="18" x14ac:dyDescent="0.25">
      <c r="A62" s="92" t="s">
        <v>15</v>
      </c>
      <c r="B62" s="97" t="s">
        <v>2426</v>
      </c>
      <c r="C62" s="93" t="s">
        <v>46</v>
      </c>
      <c r="D62" s="93" t="s">
        <v>2433</v>
      </c>
      <c r="E62" s="93" t="s">
        <v>2427</v>
      </c>
    </row>
    <row r="63" spans="1:5" ht="18" x14ac:dyDescent="0.25">
      <c r="A63" s="100" t="str">
        <f>VLOOKUP(B63,'[1]LISTADO ATM'!$A$2:$C$817,3,0)</f>
        <v>DISTRITO NACIONAL</v>
      </c>
      <c r="B63" s="100">
        <v>318</v>
      </c>
      <c r="C63" s="115" t="str">
        <f>VLOOKUP(B63,'[1]LISTADO ATM'!$A$2:$B$816,2,0)</f>
        <v>ATM Autoservicio Lope de Vega</v>
      </c>
      <c r="D63" s="102" t="s">
        <v>2455</v>
      </c>
      <c r="E63" s="100">
        <v>335770457</v>
      </c>
    </row>
    <row r="64" spans="1:5" ht="18" x14ac:dyDescent="0.25">
      <c r="A64" s="100" t="str">
        <f>VLOOKUP(B64,'[1]LISTADO ATM'!$A$2:$C$817,3,0)</f>
        <v>ESTE</v>
      </c>
      <c r="B64" s="100">
        <v>158</v>
      </c>
      <c r="C64" s="115" t="str">
        <f>VLOOKUP(B64,'[1]LISTADO ATM'!$A$2:$B$816,2,0)</f>
        <v xml:space="preserve">ATM Oficina Romana Norte </v>
      </c>
      <c r="D64" s="116" t="s">
        <v>2455</v>
      </c>
      <c r="E64" s="159">
        <v>335769631</v>
      </c>
    </row>
    <row r="65" spans="1:5" ht="18" x14ac:dyDescent="0.25">
      <c r="A65" s="100" t="str">
        <f>VLOOKUP(B65,'[1]LISTADO ATM'!$A$2:$C$817,3,0)</f>
        <v>DISTRITO NACIONAL</v>
      </c>
      <c r="B65" s="100">
        <v>554</v>
      </c>
      <c r="C65" s="115" t="str">
        <f>VLOOKUP(B65,'[1]LISTADO ATM'!$A$2:$B$816,2,0)</f>
        <v xml:space="preserve">ATM Oficina Isabel La Católica I </v>
      </c>
      <c r="D65" s="116" t="s">
        <v>2455</v>
      </c>
      <c r="E65" s="100">
        <v>335770459</v>
      </c>
    </row>
    <row r="66" spans="1:5" ht="18" x14ac:dyDescent="0.25">
      <c r="A66" s="100" t="str">
        <f>VLOOKUP(B66,'[1]LISTADO ATM'!$A$2:$C$817,3,0)</f>
        <v>DISTRITO NACIONAL</v>
      </c>
      <c r="B66" s="100">
        <v>377</v>
      </c>
      <c r="C66" s="115" t="str">
        <f>VLOOKUP(B66,'[1]LISTADO ATM'!$A$2:$B$816,2,0)</f>
        <v>ATM Estación del Metro Eduardo Brito</v>
      </c>
      <c r="D66" s="116" t="s">
        <v>2455</v>
      </c>
      <c r="E66" s="100">
        <v>335769464</v>
      </c>
    </row>
    <row r="67" spans="1:5" ht="18" x14ac:dyDescent="0.25">
      <c r="A67" s="100" t="str">
        <f>VLOOKUP(B67,'[1]LISTADO ATM'!$A$2:$C$817,3,0)</f>
        <v>DISTRITO NACIONAL</v>
      </c>
      <c r="B67" s="100">
        <v>437</v>
      </c>
      <c r="C67" s="115" t="str">
        <f>VLOOKUP(B67,'[1]LISTADO ATM'!$A$2:$B$816,2,0)</f>
        <v xml:space="preserve">ATM Autobanco Torre III </v>
      </c>
      <c r="D67" s="116" t="s">
        <v>2455</v>
      </c>
      <c r="E67" s="159">
        <v>335769937</v>
      </c>
    </row>
    <row r="68" spans="1:5" ht="18" x14ac:dyDescent="0.25">
      <c r="A68" s="100" t="str">
        <f>VLOOKUP(B68,'[1]LISTADO ATM'!$A$2:$C$817,3,0)</f>
        <v>DISTRITO NACIONAL</v>
      </c>
      <c r="B68" s="100">
        <v>642</v>
      </c>
      <c r="C68" s="115" t="str">
        <f>VLOOKUP(B68,'[1]LISTADO ATM'!$A$2:$B$816,2,0)</f>
        <v xml:space="preserve">ATM OMSA Sto. Dgo. </v>
      </c>
      <c r="D68" s="116" t="s">
        <v>2455</v>
      </c>
      <c r="E68" s="100">
        <v>335770465</v>
      </c>
    </row>
    <row r="69" spans="1:5" ht="18" x14ac:dyDescent="0.25">
      <c r="A69" s="100" t="str">
        <f>VLOOKUP(B69,'[1]LISTADO ATM'!$A$2:$C$817,3,0)</f>
        <v>DISTRITO NACIONAL</v>
      </c>
      <c r="B69" s="100">
        <v>753</v>
      </c>
      <c r="C69" s="115" t="str">
        <f>VLOOKUP(B69,'[1]LISTADO ATM'!$A$2:$B$816,2,0)</f>
        <v xml:space="preserve">ATM S/M Nacional Tiradentes </v>
      </c>
      <c r="D69" s="116" t="s">
        <v>2455</v>
      </c>
      <c r="E69" s="100">
        <v>335770471</v>
      </c>
    </row>
    <row r="70" spans="1:5" ht="18" x14ac:dyDescent="0.25">
      <c r="A70" s="100" t="str">
        <f>VLOOKUP(B70,'[1]LISTADO ATM'!$A$2:$C$817,3,0)</f>
        <v>NORTE</v>
      </c>
      <c r="B70" s="100">
        <v>950</v>
      </c>
      <c r="C70" s="115" t="str">
        <f>VLOOKUP(B70,'[1]LISTADO ATM'!$A$2:$B$816,2,0)</f>
        <v xml:space="preserve">ATM Oficina Monterrico </v>
      </c>
      <c r="D70" s="116" t="s">
        <v>2455</v>
      </c>
      <c r="E70" s="100">
        <v>335770479</v>
      </c>
    </row>
    <row r="71" spans="1:5" ht="18" x14ac:dyDescent="0.25">
      <c r="A71" s="100" t="str">
        <f>VLOOKUP(B71,'[1]LISTADO ATM'!$A$2:$C$817,3,0)</f>
        <v>ESTE</v>
      </c>
      <c r="B71" s="100">
        <v>660</v>
      </c>
      <c r="C71" s="115" t="str">
        <f>VLOOKUP(B71,'[1]LISTADO ATM'!$A$2:$B$816,2,0)</f>
        <v>ATM Oficina Romana Norte II</v>
      </c>
      <c r="D71" s="116" t="s">
        <v>2455</v>
      </c>
      <c r="E71" s="159">
        <v>335769632</v>
      </c>
    </row>
    <row r="72" spans="1:5" ht="18" x14ac:dyDescent="0.25">
      <c r="A72" s="100" t="str">
        <f>VLOOKUP(B72,'[1]LISTADO ATM'!$A$2:$C$817,3,0)</f>
        <v>ESTE</v>
      </c>
      <c r="B72" s="100">
        <v>742</v>
      </c>
      <c r="C72" s="115" t="str">
        <f>VLOOKUP(B72,'[1]LISTADO ATM'!$A$2:$B$816,2,0)</f>
        <v xml:space="preserve">ATM Oficina Plaza del Rey (La Romana) </v>
      </c>
      <c r="D72" s="116" t="s">
        <v>2455</v>
      </c>
      <c r="E72" s="159">
        <v>335769625</v>
      </c>
    </row>
    <row r="73" spans="1:5" ht="18" x14ac:dyDescent="0.25">
      <c r="A73" s="100" t="str">
        <f>VLOOKUP(B73,'[1]LISTADO ATM'!$A$2:$C$817,3,0)</f>
        <v>DISTRITO NACIONAL</v>
      </c>
      <c r="B73" s="100">
        <v>743</v>
      </c>
      <c r="C73" s="115" t="str">
        <f>VLOOKUP(B73,'[1]LISTADO ATM'!$A$2:$B$816,2,0)</f>
        <v xml:space="preserve">ATM Oficina Los Frailes </v>
      </c>
      <c r="D73" s="116" t="s">
        <v>2455</v>
      </c>
      <c r="E73" s="100">
        <v>335769350</v>
      </c>
    </row>
    <row r="74" spans="1:5" ht="18" x14ac:dyDescent="0.25">
      <c r="A74" s="100" t="str">
        <f>VLOOKUP(B74,'[1]LISTADO ATM'!$A$2:$C$817,3,0)</f>
        <v>DISTRITO NACIONAL</v>
      </c>
      <c r="B74" s="100">
        <v>678</v>
      </c>
      <c r="C74" s="115" t="str">
        <f>VLOOKUP(B74,'[1]LISTADO ATM'!$A$2:$B$816,2,0)</f>
        <v>ATM Eco Petroleo San Isidro</v>
      </c>
      <c r="D74" s="116" t="s">
        <v>2455</v>
      </c>
      <c r="E74" s="100">
        <v>335770367</v>
      </c>
    </row>
    <row r="75" spans="1:5" ht="18" x14ac:dyDescent="0.25">
      <c r="A75" s="100" t="str">
        <f>VLOOKUP(B75,'[1]LISTADO ATM'!$A$2:$C$817,3,0)</f>
        <v>DISTRITO NACIONAL</v>
      </c>
      <c r="B75" s="100">
        <v>927</v>
      </c>
      <c r="C75" s="115" t="str">
        <f>VLOOKUP(B75,'[1]LISTADO ATM'!$A$2:$B$816,2,0)</f>
        <v>ATM S/M Bravo La Esperilla</v>
      </c>
      <c r="D75" s="116" t="s">
        <v>2455</v>
      </c>
      <c r="E75" s="100">
        <v>335770376</v>
      </c>
    </row>
    <row r="76" spans="1:5" ht="18" x14ac:dyDescent="0.25">
      <c r="A76" s="100" t="str">
        <f>VLOOKUP(B76,'[1]LISTADO ATM'!$A$2:$C$817,3,0)</f>
        <v>DISTRITO NACIONAL</v>
      </c>
      <c r="B76" s="100">
        <v>823</v>
      </c>
      <c r="C76" s="115" t="str">
        <f>VLOOKUP(B76,'[1]LISTADO ATM'!$A$2:$B$816,2,0)</f>
        <v xml:space="preserve">ATM UNP El Carril (Haina) </v>
      </c>
      <c r="D76" s="116" t="s">
        <v>2455</v>
      </c>
      <c r="E76" s="100">
        <v>335770379</v>
      </c>
    </row>
    <row r="77" spans="1:5" ht="18" x14ac:dyDescent="0.25">
      <c r="A77" s="100" t="str">
        <f>VLOOKUP(B77,'[1]LISTADO ATM'!$A$2:$C$817,3,0)</f>
        <v>DISTRITO NACIONAL</v>
      </c>
      <c r="B77" s="100">
        <v>559</v>
      </c>
      <c r="C77" s="115" t="str">
        <f>VLOOKUP(B77,'[1]LISTADO ATM'!$A$2:$B$816,2,0)</f>
        <v xml:space="preserve">ATM UNP Metro I </v>
      </c>
      <c r="D77" s="116" t="s">
        <v>2455</v>
      </c>
      <c r="E77" s="100">
        <v>335770605</v>
      </c>
    </row>
    <row r="78" spans="1:5" ht="18" x14ac:dyDescent="0.25">
      <c r="A78" s="100" t="str">
        <f>VLOOKUP(B78,'[1]LISTADO ATM'!$A$2:$C$817,3,0)</f>
        <v>DISTRITO NACIONAL</v>
      </c>
      <c r="B78" s="100">
        <v>438</v>
      </c>
      <c r="C78" s="115" t="str">
        <f>VLOOKUP(B78,'[1]LISTADO ATM'!$A$2:$B$816,2,0)</f>
        <v xml:space="preserve">ATM Autobanco Torre IV </v>
      </c>
      <c r="D78" s="116" t="s">
        <v>2455</v>
      </c>
      <c r="E78" s="100">
        <v>335770483</v>
      </c>
    </row>
    <row r="79" spans="1:5" ht="18" x14ac:dyDescent="0.25">
      <c r="A79" s="100" t="str">
        <f>VLOOKUP(B79,'[1]LISTADO ATM'!$A$2:$C$817,3,0)</f>
        <v>ESTE</v>
      </c>
      <c r="B79" s="100">
        <v>429</v>
      </c>
      <c r="C79" s="115" t="str">
        <f>VLOOKUP(B79,'[1]LISTADO ATM'!$A$2:$B$816,2,0)</f>
        <v xml:space="preserve">ATM Oficina Jumbo La Romana </v>
      </c>
      <c r="D79" s="116" t="s">
        <v>2455</v>
      </c>
      <c r="E79" s="100">
        <v>335769613</v>
      </c>
    </row>
    <row r="80" spans="1:5" ht="18" x14ac:dyDescent="0.25">
      <c r="A80" s="100" t="str">
        <f>VLOOKUP(B80,'[1]LISTADO ATM'!$A$2:$C$817,3,0)</f>
        <v>ESTE</v>
      </c>
      <c r="B80" s="100">
        <v>330</v>
      </c>
      <c r="C80" s="115" t="str">
        <f>VLOOKUP(B80,'[1]LISTADO ATM'!$A$2:$B$816,2,0)</f>
        <v xml:space="preserve">ATM Oficina Boulevard (Higuey) </v>
      </c>
      <c r="D80" s="116" t="s">
        <v>2455</v>
      </c>
      <c r="E80" s="100">
        <v>335770618</v>
      </c>
    </row>
    <row r="81" spans="1:5" ht="18" x14ac:dyDescent="0.25">
      <c r="A81" s="100" t="str">
        <f>VLOOKUP(B81,'[1]LISTADO ATM'!$A$2:$C$817,3,0)</f>
        <v>DISTRITO NACIONAL</v>
      </c>
      <c r="B81" s="100">
        <v>560</v>
      </c>
      <c r="C81" s="115" t="str">
        <f>VLOOKUP(B81,'[1]LISTADO ATM'!$A$2:$B$816,2,0)</f>
        <v xml:space="preserve">ATM Junta Central Electoral </v>
      </c>
      <c r="D81" s="116" t="s">
        <v>2455</v>
      </c>
      <c r="E81" s="100">
        <v>335770667</v>
      </c>
    </row>
    <row r="82" spans="1:5" ht="18" x14ac:dyDescent="0.25">
      <c r="A82" s="100" t="str">
        <f>VLOOKUP(B82,'[1]LISTADO ATM'!$A$2:$C$817,3,0)</f>
        <v>DISTRITO NACIONAL</v>
      </c>
      <c r="B82" s="100">
        <v>238</v>
      </c>
      <c r="C82" s="115" t="str">
        <f>VLOOKUP(B82,'[1]LISTADO ATM'!$A$2:$B$816,2,0)</f>
        <v xml:space="preserve">ATM Multicentro La Sirena Charles de Gaulle </v>
      </c>
      <c r="D82" s="116" t="s">
        <v>2455</v>
      </c>
      <c r="E82" s="100">
        <v>335770049</v>
      </c>
    </row>
    <row r="83" spans="1:5" ht="18" x14ac:dyDescent="0.25">
      <c r="A83" s="100" t="str">
        <f>VLOOKUP(B83,'[1]LISTADO ATM'!$A$2:$C$817,3,0)</f>
        <v>ESTE</v>
      </c>
      <c r="B83" s="100">
        <v>963</v>
      </c>
      <c r="C83" s="115" t="str">
        <f>VLOOKUP(B83,'[1]LISTADO ATM'!$A$2:$B$816,2,0)</f>
        <v xml:space="preserve">ATM Multiplaza La Romana </v>
      </c>
      <c r="D83" s="116" t="s">
        <v>2455</v>
      </c>
      <c r="E83" s="100">
        <v>335770305</v>
      </c>
    </row>
    <row r="84" spans="1:5" ht="18" x14ac:dyDescent="0.25">
      <c r="A84" s="100" t="str">
        <f>VLOOKUP(B84,'[1]LISTADO ATM'!$A$2:$C$817,3,0)</f>
        <v>SUR</v>
      </c>
      <c r="B84" s="100">
        <v>592</v>
      </c>
      <c r="C84" s="115" t="str">
        <f>VLOOKUP(B84,'[1]LISTADO ATM'!$A$2:$B$816,2,0)</f>
        <v xml:space="preserve">ATM Centro de Caja San Cristóbal I </v>
      </c>
      <c r="D84" s="116" t="s">
        <v>2455</v>
      </c>
      <c r="E84" s="100">
        <v>335770685</v>
      </c>
    </row>
    <row r="85" spans="1:5" ht="18" x14ac:dyDescent="0.25">
      <c r="A85" s="100" t="str">
        <f>VLOOKUP(B85,'[1]LISTADO ATM'!$A$2:$C$817,3,0)</f>
        <v>NORTE</v>
      </c>
      <c r="B85" s="100">
        <v>687</v>
      </c>
      <c r="C85" s="115" t="str">
        <f>VLOOKUP(B85,'[1]LISTADO ATM'!$A$2:$B$816,2,0)</f>
        <v>ATM Oficina Monterrico II</v>
      </c>
      <c r="D85" s="116" t="s">
        <v>2455</v>
      </c>
      <c r="E85" s="100">
        <v>335770688</v>
      </c>
    </row>
    <row r="86" spans="1:5" ht="18" x14ac:dyDescent="0.25">
      <c r="A86" s="100" t="str">
        <f>VLOOKUP(B86,'[1]LISTADO ATM'!$A$2:$C$817,3,0)</f>
        <v>NORTE</v>
      </c>
      <c r="B86" s="100">
        <v>171</v>
      </c>
      <c r="C86" s="115" t="str">
        <f>VLOOKUP(B86,'[1]LISTADO ATM'!$A$2:$B$816,2,0)</f>
        <v xml:space="preserve">ATM Oficina Moca </v>
      </c>
      <c r="D86" s="116" t="s">
        <v>2455</v>
      </c>
      <c r="E86" s="100">
        <v>335770689</v>
      </c>
    </row>
    <row r="87" spans="1:5" ht="18" x14ac:dyDescent="0.25">
      <c r="A87" s="100" t="str">
        <f>VLOOKUP(B87,'[1]LISTADO ATM'!$A$2:$C$817,3,0)</f>
        <v>SUR</v>
      </c>
      <c r="B87" s="100">
        <v>995</v>
      </c>
      <c r="C87" s="115" t="s">
        <v>2519</v>
      </c>
      <c r="D87" s="116" t="s">
        <v>2455</v>
      </c>
      <c r="E87" s="100">
        <v>335770696</v>
      </c>
    </row>
    <row r="88" spans="1:5" ht="18" x14ac:dyDescent="0.25">
      <c r="A88" s="100" t="e">
        <f>VLOOKUP(B88,'[1]LISTADO ATM'!$A$2:$C$817,3,0)</f>
        <v>#N/A</v>
      </c>
      <c r="B88" s="100"/>
      <c r="C88" s="115" t="e">
        <f>VLOOKUP(B88,'[1]LISTADO ATM'!$A$2:$B$816,2,0)</f>
        <v>#N/A</v>
      </c>
      <c r="D88" s="116" t="s">
        <v>2455</v>
      </c>
      <c r="E88" s="100"/>
    </row>
    <row r="89" spans="1:5" ht="18" x14ac:dyDescent="0.25">
      <c r="A89" s="100" t="e">
        <f>VLOOKUP(B89,'[1]LISTADO ATM'!$A$2:$C$817,3,0)</f>
        <v>#N/A</v>
      </c>
      <c r="B89" s="100"/>
      <c r="C89" s="115" t="e">
        <f>VLOOKUP(B89,'[1]LISTADO ATM'!$A$2:$B$816,2,0)</f>
        <v>#N/A</v>
      </c>
      <c r="D89" s="116" t="s">
        <v>2455</v>
      </c>
      <c r="E89" s="100"/>
    </row>
    <row r="90" spans="1:5" ht="18" x14ac:dyDescent="0.25">
      <c r="A90" s="100" t="e">
        <f>VLOOKUP(B90,'[1]LISTADO ATM'!$A$2:$C$817,3,0)</f>
        <v>#N/A</v>
      </c>
      <c r="B90" s="100"/>
      <c r="C90" s="115" t="e">
        <f>VLOOKUP(B90,'[1]LISTADO ATM'!$A$2:$B$816,2,0)</f>
        <v>#N/A</v>
      </c>
      <c r="D90" s="116" t="s">
        <v>2455</v>
      </c>
      <c r="E90" s="100"/>
    </row>
    <row r="91" spans="1:5" ht="18.75" thickBot="1" x14ac:dyDescent="0.3">
      <c r="A91" s="100" t="e">
        <f>VLOOKUP(B91,'[1]LISTADO ATM'!$A$2:$C$817,3,0)</f>
        <v>#N/A</v>
      </c>
      <c r="B91" s="100"/>
      <c r="C91" s="115" t="e">
        <f>VLOOKUP(B91,'[1]LISTADO ATM'!$A$2:$B$816,2,0)</f>
        <v>#N/A</v>
      </c>
      <c r="D91" s="116" t="s">
        <v>2455</v>
      </c>
      <c r="E91" s="100"/>
    </row>
    <row r="92" spans="1:5" ht="18.75" thickBot="1" x14ac:dyDescent="0.3">
      <c r="A92" s="117" t="s">
        <v>2428</v>
      </c>
      <c r="B92" s="120">
        <f>COUNT(B63:B91)</f>
        <v>25</v>
      </c>
      <c r="C92" s="118"/>
      <c r="D92" s="118"/>
      <c r="E92" s="118"/>
    </row>
    <row r="93" spans="1:5" ht="15.75" thickBot="1" x14ac:dyDescent="0.3">
      <c r="B93" s="110"/>
    </row>
    <row r="94" spans="1:5" ht="18.75" thickBot="1" x14ac:dyDescent="0.3">
      <c r="A94" s="136" t="s">
        <v>2431</v>
      </c>
      <c r="B94" s="137"/>
      <c r="C94" s="137"/>
      <c r="D94" s="137"/>
      <c r="E94" s="138"/>
    </row>
    <row r="95" spans="1:5" ht="18" x14ac:dyDescent="0.25">
      <c r="A95" s="92" t="s">
        <v>15</v>
      </c>
      <c r="B95" s="97" t="s">
        <v>2426</v>
      </c>
      <c r="C95" s="93" t="s">
        <v>46</v>
      </c>
      <c r="D95" s="93" t="s">
        <v>2433</v>
      </c>
      <c r="E95" s="93" t="s">
        <v>2427</v>
      </c>
    </row>
    <row r="96" spans="1:5" ht="18" x14ac:dyDescent="0.25">
      <c r="A96" s="100" t="str">
        <f>VLOOKUP(B96,'[1]LISTADO ATM'!$A$2:$C$817,3,0)</f>
        <v>NORTE</v>
      </c>
      <c r="B96" s="100">
        <v>882</v>
      </c>
      <c r="C96" s="115" t="str">
        <f>VLOOKUP(B96,'[1]LISTADO ATM'!$A$2:$B$816,2,0)</f>
        <v xml:space="preserve">ATM Oficina Moca II </v>
      </c>
      <c r="D96" s="100" t="s">
        <v>2459</v>
      </c>
      <c r="E96" s="100">
        <v>335770676</v>
      </c>
    </row>
    <row r="97" spans="1:5" ht="18" x14ac:dyDescent="0.25">
      <c r="A97" s="100" t="str">
        <f>VLOOKUP(B97,'[1]LISTADO ATM'!$A$2:$C$817,3,0)</f>
        <v>DISTRITO NACIONAL</v>
      </c>
      <c r="B97" s="100">
        <v>355</v>
      </c>
      <c r="C97" s="115" t="str">
        <f>VLOOKUP(B97,'[1]LISTADO ATM'!$A$2:$B$816,2,0)</f>
        <v xml:space="preserve">ATM UNP Metro II </v>
      </c>
      <c r="D97" s="100" t="s">
        <v>2459</v>
      </c>
      <c r="E97" s="159">
        <v>335769628</v>
      </c>
    </row>
    <row r="98" spans="1:5" ht="18" x14ac:dyDescent="0.25">
      <c r="A98" s="100" t="str">
        <f>VLOOKUP(B98,'[1]LISTADO ATM'!$A$2:$C$817,3,0)</f>
        <v>DISTRITO NACIONAL</v>
      </c>
      <c r="B98" s="100">
        <v>577</v>
      </c>
      <c r="C98" s="115" t="str">
        <f>VLOOKUP(B98,'[1]LISTADO ATM'!$A$2:$B$816,2,0)</f>
        <v xml:space="preserve">ATM Olé Ave. Duarte </v>
      </c>
      <c r="D98" s="100" t="s">
        <v>2459</v>
      </c>
      <c r="E98" s="159">
        <v>335769635</v>
      </c>
    </row>
    <row r="99" spans="1:5" ht="18" x14ac:dyDescent="0.25">
      <c r="A99" s="100" t="str">
        <f>VLOOKUP(B99,'[1]LISTADO ATM'!$A$2:$C$817,3,0)</f>
        <v>ESTE</v>
      </c>
      <c r="B99" s="100">
        <v>673</v>
      </c>
      <c r="C99" s="115" t="str">
        <f>VLOOKUP(B99,'[1]LISTADO ATM'!$A$2:$B$816,2,0)</f>
        <v>ATM Clínica Dr. Cruz Jiminián</v>
      </c>
      <c r="D99" s="100" t="s">
        <v>2459</v>
      </c>
      <c r="E99" s="159">
        <v>335769626</v>
      </c>
    </row>
    <row r="100" spans="1:5" ht="18" x14ac:dyDescent="0.25">
      <c r="A100" s="100" t="str">
        <f>VLOOKUP(B100,'[1]LISTADO ATM'!$A$2:$C$817,3,0)</f>
        <v>DISTRITO NACIONAL</v>
      </c>
      <c r="B100" s="100">
        <v>931</v>
      </c>
      <c r="C100" s="115" t="str">
        <f>VLOOKUP(B100,'[1]LISTADO ATM'!$A$2:$B$816,2,0)</f>
        <v xml:space="preserve">ATM Autobanco Luperón I </v>
      </c>
      <c r="D100" s="100" t="s">
        <v>2459</v>
      </c>
      <c r="E100" s="100">
        <v>335770488</v>
      </c>
    </row>
    <row r="101" spans="1:5" ht="18" x14ac:dyDescent="0.25">
      <c r="A101" s="100" t="str">
        <f>VLOOKUP(B101,'[1]LISTADO ATM'!$A$2:$C$817,3,0)</f>
        <v>DISTRITO NACIONAL</v>
      </c>
      <c r="B101" s="100">
        <v>719</v>
      </c>
      <c r="C101" s="115" t="str">
        <f>VLOOKUP(B101,'[1]LISTADO ATM'!$A$2:$B$816,2,0)</f>
        <v xml:space="preserve">ATM Ayuntamiento Municipal San Luís </v>
      </c>
      <c r="D101" s="100" t="s">
        <v>2459</v>
      </c>
      <c r="E101" s="159">
        <v>335769547</v>
      </c>
    </row>
    <row r="102" spans="1:5" ht="18" x14ac:dyDescent="0.25">
      <c r="A102" s="100" t="str">
        <f>VLOOKUP(B102,'[1]LISTADO ATM'!$A$2:$C$817,3,0)</f>
        <v>DISTRITO NACIONAL</v>
      </c>
      <c r="B102" s="100">
        <v>958</v>
      </c>
      <c r="C102" s="115" t="str">
        <f>VLOOKUP(B102,'[1]LISTADO ATM'!$A$2:$B$816,2,0)</f>
        <v xml:space="preserve">ATM Olé Aut. San Isidro </v>
      </c>
      <c r="D102" s="100" t="s">
        <v>2459</v>
      </c>
      <c r="E102" s="100">
        <v>335770494</v>
      </c>
    </row>
    <row r="103" spans="1:5" ht="18" x14ac:dyDescent="0.25">
      <c r="A103" s="100" t="e">
        <f>VLOOKUP(B103,'[1]LISTADO ATM'!$A$2:$C$817,3,0)</f>
        <v>#N/A</v>
      </c>
      <c r="B103" s="100">
        <v>600</v>
      </c>
      <c r="C103" s="115" t="e">
        <f>VLOOKUP(B103,'[1]LISTADO ATM'!$A$2:$B$816,2,0)</f>
        <v>#N/A</v>
      </c>
      <c r="D103" s="100" t="s">
        <v>2459</v>
      </c>
      <c r="E103" s="159">
        <v>335770500</v>
      </c>
    </row>
    <row r="104" spans="1:5" ht="18" x14ac:dyDescent="0.25">
      <c r="A104" s="100" t="str">
        <f>VLOOKUP(B104,'[1]LISTADO ATM'!$A$2:$C$817,3,0)</f>
        <v>DISTRITO NACIONAL</v>
      </c>
      <c r="B104" s="100">
        <v>354</v>
      </c>
      <c r="C104" s="115" t="str">
        <f>VLOOKUP(B104,'[1]LISTADO ATM'!$A$2:$B$816,2,0)</f>
        <v xml:space="preserve">ATM Oficina Núñez de Cáceres II </v>
      </c>
      <c r="D104" s="100" t="s">
        <v>2459</v>
      </c>
      <c r="E104" s="160">
        <v>335770665</v>
      </c>
    </row>
    <row r="105" spans="1:5" ht="18" x14ac:dyDescent="0.25">
      <c r="A105" s="100" t="str">
        <f>VLOOKUP(B105,'[1]LISTADO ATM'!$A$2:$C$817,3,0)</f>
        <v>DISTRITO NACIONAL</v>
      </c>
      <c r="B105" s="100">
        <v>860</v>
      </c>
      <c r="C105" s="115" t="str">
        <f>VLOOKUP(B105,'[1]LISTADO ATM'!$A$2:$B$816,2,0)</f>
        <v xml:space="preserve">ATM Oficina Bella Vista 27 de Febrero I </v>
      </c>
      <c r="D105" s="100" t="s">
        <v>2459</v>
      </c>
      <c r="E105" s="160">
        <v>335770668</v>
      </c>
    </row>
    <row r="106" spans="1:5" ht="18" x14ac:dyDescent="0.25">
      <c r="A106" s="100" t="str">
        <f>VLOOKUP(B106,'[1]LISTADO ATM'!$A$2:$C$817,3,0)</f>
        <v>DISTRITO NACIONAL</v>
      </c>
      <c r="B106" s="100">
        <v>302</v>
      </c>
      <c r="C106" s="115" t="str">
        <f>VLOOKUP(B106,'[1]LISTADO ATM'!$A$2:$B$816,2,0)</f>
        <v xml:space="preserve">ATM S/M Aprezio Los Mameyes  </v>
      </c>
      <c r="D106" s="100" t="s">
        <v>2459</v>
      </c>
      <c r="E106" s="160">
        <v>335770692</v>
      </c>
    </row>
    <row r="107" spans="1:5" ht="18" x14ac:dyDescent="0.25">
      <c r="A107" s="100" t="str">
        <f>VLOOKUP(B107,'[1]LISTADO ATM'!$A$2:$C$817,3,0)</f>
        <v>DISTRITO NACIONAL</v>
      </c>
      <c r="B107" s="100">
        <v>826</v>
      </c>
      <c r="C107" s="115" t="str">
        <f>VLOOKUP(B107,'[1]LISTADO ATM'!$A$2:$B$816,2,0)</f>
        <v xml:space="preserve">ATM Oficina Diamond Plaza II </v>
      </c>
      <c r="D107" s="100" t="s">
        <v>2459</v>
      </c>
      <c r="E107" s="160">
        <v>335770695</v>
      </c>
    </row>
    <row r="108" spans="1:5" ht="18" x14ac:dyDescent="0.25">
      <c r="A108" s="100" t="e">
        <f>VLOOKUP(B108,'[1]LISTADO ATM'!$A$2:$C$817,3,0)</f>
        <v>#N/A</v>
      </c>
      <c r="B108" s="100"/>
      <c r="C108" s="115" t="e">
        <f>VLOOKUP(B108,'[1]LISTADO ATM'!$A$2:$B$816,2,0)</f>
        <v>#N/A</v>
      </c>
      <c r="D108" s="100" t="s">
        <v>2459</v>
      </c>
      <c r="E108" s="160"/>
    </row>
    <row r="109" spans="1:5" ht="18" x14ac:dyDescent="0.25">
      <c r="A109" s="100" t="e">
        <f>VLOOKUP(B109,'[1]LISTADO ATM'!$A$2:$C$817,3,0)</f>
        <v>#N/A</v>
      </c>
      <c r="B109" s="100"/>
      <c r="C109" s="115" t="e">
        <f>VLOOKUP(B109,'[1]LISTADO ATM'!$A$2:$B$816,2,0)</f>
        <v>#N/A</v>
      </c>
      <c r="D109" s="100" t="s">
        <v>2459</v>
      </c>
      <c r="E109" s="160"/>
    </row>
    <row r="110" spans="1:5" ht="18" x14ac:dyDescent="0.25">
      <c r="A110" s="100" t="e">
        <f>VLOOKUP(B110,'[1]LISTADO ATM'!$A$2:$C$817,3,0)</f>
        <v>#N/A</v>
      </c>
      <c r="B110" s="100"/>
      <c r="C110" s="115" t="e">
        <f>VLOOKUP(B110,'[1]LISTADO ATM'!$A$2:$B$816,2,0)</f>
        <v>#N/A</v>
      </c>
      <c r="D110" s="100" t="s">
        <v>2459</v>
      </c>
      <c r="E110" s="160"/>
    </row>
    <row r="111" spans="1:5" ht="18" x14ac:dyDescent="0.25">
      <c r="A111" s="100" t="e">
        <f>VLOOKUP(B111,'[1]LISTADO ATM'!$A$2:$C$817,3,0)</f>
        <v>#N/A</v>
      </c>
      <c r="B111" s="100"/>
      <c r="C111" s="115" t="e">
        <f>VLOOKUP(B111,'[1]LISTADO ATM'!$A$2:$B$816,2,0)</f>
        <v>#N/A</v>
      </c>
      <c r="D111" s="100" t="s">
        <v>2459</v>
      </c>
      <c r="E111" s="160"/>
    </row>
    <row r="112" spans="1:5" ht="18" x14ac:dyDescent="0.25">
      <c r="A112" s="100" t="e">
        <f>VLOOKUP(B112,'[1]LISTADO ATM'!$A$2:$C$817,3,0)</f>
        <v>#N/A</v>
      </c>
      <c r="B112" s="100"/>
      <c r="C112" s="115" t="e">
        <f>VLOOKUP(B112,'[1]LISTADO ATM'!$A$2:$B$816,2,0)</f>
        <v>#N/A</v>
      </c>
      <c r="D112" s="100" t="s">
        <v>2459</v>
      </c>
      <c r="E112" s="160"/>
    </row>
    <row r="113" spans="1:5" ht="18.75" thickBot="1" x14ac:dyDescent="0.3">
      <c r="A113" s="100" t="e">
        <f>VLOOKUP(B113,'[1]LISTADO ATM'!$A$2:$C$817,3,0)</f>
        <v>#N/A</v>
      </c>
      <c r="B113" s="100"/>
      <c r="C113" s="115" t="e">
        <f>VLOOKUP(B113,'[1]LISTADO ATM'!$A$2:$B$816,2,0)</f>
        <v>#N/A</v>
      </c>
      <c r="D113" s="100" t="s">
        <v>2459</v>
      </c>
      <c r="E113" s="160"/>
    </row>
    <row r="114" spans="1:5" ht="18.75" thickBot="1" x14ac:dyDescent="0.3">
      <c r="A114" s="96" t="s">
        <v>2428</v>
      </c>
      <c r="B114" s="120">
        <f>COUNT(B96:B113)</f>
        <v>12</v>
      </c>
      <c r="C114" s="94"/>
      <c r="D114" s="94"/>
      <c r="E114" s="95"/>
    </row>
    <row r="115" spans="1:5" ht="15.75" thickBot="1" x14ac:dyDescent="0.3">
      <c r="B115" s="110"/>
    </row>
    <row r="116" spans="1:5" ht="18.75" thickBot="1" x14ac:dyDescent="0.3">
      <c r="A116" s="142" t="s">
        <v>2429</v>
      </c>
      <c r="B116" s="143"/>
    </row>
    <row r="117" spans="1:5" ht="18.75" thickBot="1" x14ac:dyDescent="0.3">
      <c r="A117" s="144">
        <f>+B92+B114</f>
        <v>37</v>
      </c>
      <c r="B117" s="145"/>
    </row>
    <row r="118" spans="1:5" ht="15.75" thickBot="1" x14ac:dyDescent="0.3">
      <c r="B118" s="110"/>
    </row>
    <row r="119" spans="1:5" ht="18.75" thickBot="1" x14ac:dyDescent="0.3">
      <c r="A119" s="136" t="s">
        <v>2432</v>
      </c>
      <c r="B119" s="137"/>
      <c r="C119" s="137"/>
      <c r="D119" s="137"/>
      <c r="E119" s="138"/>
    </row>
    <row r="120" spans="1:5" ht="18" x14ac:dyDescent="0.25">
      <c r="A120" s="92" t="s">
        <v>15</v>
      </c>
      <c r="B120" s="97" t="s">
        <v>2426</v>
      </c>
      <c r="C120" s="97" t="s">
        <v>46</v>
      </c>
      <c r="D120" s="129" t="s">
        <v>2433</v>
      </c>
      <c r="E120" s="130"/>
    </row>
    <row r="121" spans="1:5" ht="18" x14ac:dyDescent="0.25">
      <c r="A121" s="100" t="str">
        <f>VLOOKUP(B121,'[1]LISTADO ATM'!$A$2:$C$817,3,0)</f>
        <v>DISTRITO NACIONAL</v>
      </c>
      <c r="B121" s="100">
        <v>175</v>
      </c>
      <c r="C121" s="115" t="str">
        <f>VLOOKUP(B121,'[1]LISTADO ATM'!$A$2:$B$816,2,0)</f>
        <v xml:space="preserve">ATM Dirección de Ingeniería </v>
      </c>
      <c r="D121" s="131" t="s">
        <v>2476</v>
      </c>
      <c r="E121" s="132"/>
    </row>
    <row r="122" spans="1:5" ht="18" x14ac:dyDescent="0.25">
      <c r="A122" s="100" t="str">
        <f>VLOOKUP(B122,'[1]LISTADO ATM'!$A$2:$C$817,3,0)</f>
        <v>DISTRITO NACIONAL</v>
      </c>
      <c r="B122" s="100">
        <v>835</v>
      </c>
      <c r="C122" s="115" t="str">
        <f>VLOOKUP(B122,'[1]LISTADO ATM'!$A$2:$B$816,2,0)</f>
        <v xml:space="preserve">ATM UNP Megacentro </v>
      </c>
      <c r="D122" s="131" t="s">
        <v>2476</v>
      </c>
      <c r="E122" s="132"/>
    </row>
    <row r="123" spans="1:5" ht="18" x14ac:dyDescent="0.25">
      <c r="A123" s="100" t="str">
        <f>VLOOKUP(B123,'[1]LISTADO ATM'!$A$2:$C$817,3,0)</f>
        <v>NORTE</v>
      </c>
      <c r="B123" s="100">
        <v>857</v>
      </c>
      <c r="C123" s="115" t="str">
        <f>VLOOKUP(B123,'[1]LISTADO ATM'!$A$2:$B$816,2,0)</f>
        <v xml:space="preserve">ATM Oficina Los Alamos </v>
      </c>
      <c r="D123" s="131" t="s">
        <v>2476</v>
      </c>
      <c r="E123" s="132"/>
    </row>
    <row r="124" spans="1:5" ht="18" x14ac:dyDescent="0.25">
      <c r="A124" s="100" t="str">
        <f>VLOOKUP(B124,'[1]LISTADO ATM'!$A$2:$C$817,3,0)</f>
        <v>DISTRITO NACIONAL</v>
      </c>
      <c r="B124" s="100">
        <v>415</v>
      </c>
      <c r="C124" s="115" t="str">
        <f>VLOOKUP(B124,'[1]LISTADO ATM'!$A$2:$B$816,2,0)</f>
        <v xml:space="preserve">ATM Autobanco San Martín I </v>
      </c>
      <c r="D124" s="131" t="s">
        <v>2518</v>
      </c>
      <c r="E124" s="132"/>
    </row>
    <row r="125" spans="1:5" ht="18" x14ac:dyDescent="0.25">
      <c r="A125" s="100" t="str">
        <f>VLOOKUP(B125,'[1]LISTADO ATM'!$A$2:$C$817,3,0)</f>
        <v>DISTRITO NACIONAL</v>
      </c>
      <c r="B125" s="100">
        <v>461</v>
      </c>
      <c r="C125" s="115" t="str">
        <f>VLOOKUP(B125,'[1]LISTADO ATM'!$A$2:$B$816,2,0)</f>
        <v xml:space="preserve">ATM Autobanco Sarasota I </v>
      </c>
      <c r="D125" s="131" t="s">
        <v>2476</v>
      </c>
      <c r="E125" s="132"/>
    </row>
    <row r="126" spans="1:5" ht="18" x14ac:dyDescent="0.25">
      <c r="A126" s="100" t="str">
        <f>VLOOKUP(B126,'[1]LISTADO ATM'!$A$2:$C$817,3,0)</f>
        <v>DISTRITO NACIONAL</v>
      </c>
      <c r="B126" s="100">
        <v>494</v>
      </c>
      <c r="C126" s="115" t="str">
        <f>VLOOKUP(B126,'[1]LISTADO ATM'!$A$2:$B$816,2,0)</f>
        <v xml:space="preserve">ATM Oficina Blue Mall </v>
      </c>
      <c r="D126" s="131" t="s">
        <v>2476</v>
      </c>
      <c r="E126" s="132"/>
    </row>
    <row r="127" spans="1:5" ht="18" x14ac:dyDescent="0.25">
      <c r="A127" s="100" t="str">
        <f>VLOOKUP(B127,'[1]LISTADO ATM'!$A$2:$C$817,3,0)</f>
        <v>DISTRITO NACIONAL</v>
      </c>
      <c r="B127" s="100">
        <v>557</v>
      </c>
      <c r="C127" s="115" t="str">
        <f>VLOOKUP(B127,'[1]LISTADO ATM'!$A$2:$B$816,2,0)</f>
        <v xml:space="preserve">ATM Multicentro La Sirena Ave. Mella </v>
      </c>
      <c r="D127" s="131" t="s">
        <v>2518</v>
      </c>
      <c r="E127" s="132"/>
    </row>
    <row r="128" spans="1:5" ht="18" x14ac:dyDescent="0.25">
      <c r="A128" s="100" t="str">
        <f>VLOOKUP(B128,'[1]LISTADO ATM'!$A$2:$C$817,3,0)</f>
        <v>NORTE</v>
      </c>
      <c r="B128" s="100">
        <v>752</v>
      </c>
      <c r="C128" s="115" t="str">
        <f>VLOOKUP(B128,'[1]LISTADO ATM'!$A$2:$B$816,2,0)</f>
        <v xml:space="preserve">ATM UNP Las Carolinas (La Vega) </v>
      </c>
      <c r="D128" s="131" t="s">
        <v>2518</v>
      </c>
      <c r="E128" s="132"/>
    </row>
    <row r="129" spans="1:5" ht="18" x14ac:dyDescent="0.25">
      <c r="A129" s="100" t="str">
        <f>VLOOKUP(B129,'[1]LISTADO ATM'!$A$2:$C$817,3,0)</f>
        <v>DISTRITO NACIONAL</v>
      </c>
      <c r="B129" s="100">
        <v>839</v>
      </c>
      <c r="C129" s="115" t="str">
        <f>VLOOKUP(B129,'[1]LISTADO ATM'!$A$2:$B$816,2,0)</f>
        <v xml:space="preserve">ATM INAPA </v>
      </c>
      <c r="D129" s="131" t="s">
        <v>2476</v>
      </c>
      <c r="E129" s="132"/>
    </row>
    <row r="130" spans="1:5" ht="18" x14ac:dyDescent="0.25">
      <c r="A130" s="100" t="str">
        <f>VLOOKUP(B130,'[1]LISTADO ATM'!$A$2:$C$817,3,0)</f>
        <v>ESTE</v>
      </c>
      <c r="B130" s="100">
        <v>842</v>
      </c>
      <c r="C130" s="115" t="str">
        <f>VLOOKUP(B130,'[1]LISTADO ATM'!$A$2:$B$816,2,0)</f>
        <v xml:space="preserve">ATM Plaza Orense II (La Romana) </v>
      </c>
      <c r="D130" s="131" t="s">
        <v>2476</v>
      </c>
      <c r="E130" s="132"/>
    </row>
    <row r="131" spans="1:5" ht="18" x14ac:dyDescent="0.25">
      <c r="A131" s="100" t="str">
        <f>VLOOKUP(B131,'[1]LISTADO ATM'!$A$2:$C$817,3,0)</f>
        <v>NORTE</v>
      </c>
      <c r="B131" s="100">
        <v>888</v>
      </c>
      <c r="C131" s="115" t="str">
        <f>VLOOKUP(B131,'[1]LISTADO ATM'!$A$2:$B$816,2,0)</f>
        <v>ATM Oficina galeria 56 II (SFM)</v>
      </c>
      <c r="D131" s="131" t="s">
        <v>2518</v>
      </c>
      <c r="E131" s="132"/>
    </row>
    <row r="132" spans="1:5" ht="18" x14ac:dyDescent="0.25">
      <c r="A132" s="100" t="str">
        <f>VLOOKUP(B132,'[1]LISTADO ATM'!$A$2:$C$817,3,0)</f>
        <v>NORTE</v>
      </c>
      <c r="B132" s="100">
        <v>649</v>
      </c>
      <c r="C132" s="115" t="str">
        <f>VLOOKUP(B132,'[1]LISTADO ATM'!$A$2:$B$816,2,0)</f>
        <v xml:space="preserve">ATM Oficina Galería 56 (San Francisco de Macorís) </v>
      </c>
      <c r="D132" s="131" t="s">
        <v>2476</v>
      </c>
      <c r="E132" s="132"/>
    </row>
    <row r="133" spans="1:5" ht="18" x14ac:dyDescent="0.25">
      <c r="A133" s="100" t="e">
        <f>VLOOKUP(B133,'[1]LISTADO ATM'!$A$2:$C$817,3,0)</f>
        <v>#N/A</v>
      </c>
      <c r="B133" s="100"/>
      <c r="C133" s="115" t="e">
        <f>VLOOKUP(B133,'[1]LISTADO ATM'!$A$2:$B$816,2,0)</f>
        <v>#N/A</v>
      </c>
      <c r="D133" s="164"/>
      <c r="E133" s="165"/>
    </row>
    <row r="134" spans="1:5" ht="18" x14ac:dyDescent="0.25">
      <c r="A134" s="100" t="e">
        <f>VLOOKUP(B134,'[1]LISTADO ATM'!$A$2:$C$817,3,0)</f>
        <v>#N/A</v>
      </c>
      <c r="B134" s="100"/>
      <c r="C134" s="115" t="e">
        <f>VLOOKUP(B134,'[1]LISTADO ATM'!$A$2:$B$816,2,0)</f>
        <v>#N/A</v>
      </c>
      <c r="D134" s="164"/>
      <c r="E134" s="165"/>
    </row>
    <row r="135" spans="1:5" ht="18" x14ac:dyDescent="0.25">
      <c r="A135" s="100" t="e">
        <f>VLOOKUP(B135,'[1]LISTADO ATM'!$A$2:$C$817,3,0)</f>
        <v>#N/A</v>
      </c>
      <c r="B135" s="100"/>
      <c r="C135" s="115" t="e">
        <f>VLOOKUP(B135,'[1]LISTADO ATM'!$A$2:$B$816,2,0)</f>
        <v>#N/A</v>
      </c>
      <c r="D135" s="164"/>
      <c r="E135" s="165"/>
    </row>
    <row r="136" spans="1:5" ht="18.75" thickBot="1" x14ac:dyDescent="0.3">
      <c r="A136" s="100" t="e">
        <f>VLOOKUP(B136,'[1]LISTADO ATM'!$A$2:$C$817,3,0)</f>
        <v>#N/A</v>
      </c>
      <c r="B136" s="100"/>
      <c r="C136" s="115" t="e">
        <f>VLOOKUP(B136,'[1]LISTADO ATM'!$A$2:$B$816,2,0)</f>
        <v>#N/A</v>
      </c>
      <c r="D136" s="164"/>
      <c r="E136" s="165"/>
    </row>
    <row r="137" spans="1:5" ht="18.75" thickBot="1" x14ac:dyDescent="0.3">
      <c r="A137" s="96" t="s">
        <v>2428</v>
      </c>
      <c r="B137" s="120">
        <f>COUNT(B121:B136)</f>
        <v>12</v>
      </c>
      <c r="C137" s="94"/>
      <c r="D137" s="94"/>
      <c r="E137" s="95"/>
    </row>
  </sheetData>
  <mergeCells count="23">
    <mergeCell ref="D129:E129"/>
    <mergeCell ref="D130:E130"/>
    <mergeCell ref="D131:E131"/>
    <mergeCell ref="D132:E132"/>
    <mergeCell ref="D124:E124"/>
    <mergeCell ref="D125:E125"/>
    <mergeCell ref="D127:E127"/>
    <mergeCell ref="D126:E126"/>
    <mergeCell ref="D128:E128"/>
    <mergeCell ref="A1:E1"/>
    <mergeCell ref="A8:E8"/>
    <mergeCell ref="C59:E59"/>
    <mergeCell ref="A61:E61"/>
    <mergeCell ref="A94:E94"/>
    <mergeCell ref="D122:E122"/>
    <mergeCell ref="D123:E123"/>
    <mergeCell ref="A2:E2"/>
    <mergeCell ref="A3:E3"/>
    <mergeCell ref="D121:E121"/>
    <mergeCell ref="A117:B117"/>
    <mergeCell ref="A119:E119"/>
    <mergeCell ref="D120:E120"/>
    <mergeCell ref="A116:B116"/>
  </mergeCells>
  <phoneticPr fontId="47" type="noConversion"/>
  <conditionalFormatting sqref="B65">
    <cfRule type="duplicateValues" dxfId="192" priority="135"/>
  </conditionalFormatting>
  <conditionalFormatting sqref="B103:B113">
    <cfRule type="duplicateValues" dxfId="191" priority="134"/>
  </conditionalFormatting>
  <conditionalFormatting sqref="B98">
    <cfRule type="duplicateValues" dxfId="190" priority="132"/>
  </conditionalFormatting>
  <conditionalFormatting sqref="B97">
    <cfRule type="duplicateValues" dxfId="189" priority="131"/>
  </conditionalFormatting>
  <conditionalFormatting sqref="E10">
    <cfRule type="duplicateValues" dxfId="188" priority="130"/>
  </conditionalFormatting>
  <conditionalFormatting sqref="E10">
    <cfRule type="duplicateValues" dxfId="187" priority="129"/>
  </conditionalFormatting>
  <conditionalFormatting sqref="E10">
    <cfRule type="duplicateValues" dxfId="186" priority="128"/>
  </conditionalFormatting>
  <conditionalFormatting sqref="E10">
    <cfRule type="duplicateValues" dxfId="185" priority="126"/>
    <cfRule type="duplicateValues" dxfId="184" priority="127"/>
  </conditionalFormatting>
  <conditionalFormatting sqref="E10">
    <cfRule type="duplicateValues" dxfId="183" priority="125"/>
  </conditionalFormatting>
  <conditionalFormatting sqref="B121 B96">
    <cfRule type="duplicateValues" dxfId="182" priority="124"/>
  </conditionalFormatting>
  <conditionalFormatting sqref="B115:B119 B60:B61 B63:B64 B93:B94 B66 B1:B8">
    <cfRule type="duplicateValues" dxfId="181" priority="123"/>
  </conditionalFormatting>
  <conditionalFormatting sqref="B115:B119">
    <cfRule type="duplicateValues" dxfId="180" priority="122"/>
  </conditionalFormatting>
  <conditionalFormatting sqref="B115:B119">
    <cfRule type="duplicateValues" dxfId="179" priority="136"/>
  </conditionalFormatting>
  <conditionalFormatting sqref="B25:B26">
    <cfRule type="duplicateValues" dxfId="178" priority="121"/>
  </conditionalFormatting>
  <conditionalFormatting sqref="B27">
    <cfRule type="duplicateValues" dxfId="177" priority="120"/>
  </conditionalFormatting>
  <conditionalFormatting sqref="B28:B30">
    <cfRule type="duplicateValues" dxfId="176" priority="119"/>
  </conditionalFormatting>
  <conditionalFormatting sqref="B31">
    <cfRule type="duplicateValues" dxfId="175" priority="117"/>
  </conditionalFormatting>
  <conditionalFormatting sqref="B32:B33">
    <cfRule type="duplicateValues" dxfId="174" priority="118"/>
  </conditionalFormatting>
  <conditionalFormatting sqref="B37">
    <cfRule type="duplicateValues" dxfId="173" priority="116"/>
  </conditionalFormatting>
  <conditionalFormatting sqref="B36">
    <cfRule type="duplicateValues" dxfId="172" priority="115"/>
  </conditionalFormatting>
  <conditionalFormatting sqref="B38">
    <cfRule type="duplicateValues" dxfId="171" priority="114"/>
  </conditionalFormatting>
  <conditionalFormatting sqref="B40">
    <cfRule type="duplicateValues" dxfId="170" priority="113"/>
  </conditionalFormatting>
  <conditionalFormatting sqref="E11:E21">
    <cfRule type="duplicateValues" dxfId="169" priority="137"/>
  </conditionalFormatting>
  <conditionalFormatting sqref="E11:E21">
    <cfRule type="duplicateValues" dxfId="168" priority="138"/>
    <cfRule type="duplicateValues" dxfId="167" priority="139"/>
  </conditionalFormatting>
  <conditionalFormatting sqref="E74">
    <cfRule type="duplicateValues" dxfId="166" priority="110"/>
  </conditionalFormatting>
  <conditionalFormatting sqref="E74">
    <cfRule type="duplicateValues" dxfId="165" priority="109"/>
  </conditionalFormatting>
  <conditionalFormatting sqref="E74">
    <cfRule type="duplicateValues" dxfId="164" priority="107"/>
    <cfRule type="duplicateValues" dxfId="163" priority="108"/>
  </conditionalFormatting>
  <conditionalFormatting sqref="E74">
    <cfRule type="duplicateValues" dxfId="162" priority="106"/>
  </conditionalFormatting>
  <conditionalFormatting sqref="E74">
    <cfRule type="duplicateValues" dxfId="161" priority="111"/>
  </conditionalFormatting>
  <conditionalFormatting sqref="E74">
    <cfRule type="duplicateValues" dxfId="160" priority="112"/>
  </conditionalFormatting>
  <conditionalFormatting sqref="E44">
    <cfRule type="duplicateValues" dxfId="159" priority="103"/>
  </conditionalFormatting>
  <conditionalFormatting sqref="E44">
    <cfRule type="duplicateValues" dxfId="158" priority="104"/>
    <cfRule type="duplicateValues" dxfId="157" priority="105"/>
  </conditionalFormatting>
  <conditionalFormatting sqref="E45">
    <cfRule type="duplicateValues" dxfId="156" priority="99"/>
  </conditionalFormatting>
  <conditionalFormatting sqref="E45">
    <cfRule type="duplicateValues" dxfId="155" priority="100"/>
    <cfRule type="duplicateValues" dxfId="154" priority="101"/>
  </conditionalFormatting>
  <conditionalFormatting sqref="E46">
    <cfRule type="duplicateValues" dxfId="153" priority="96"/>
  </conditionalFormatting>
  <conditionalFormatting sqref="E46">
    <cfRule type="duplicateValues" dxfId="152" priority="97"/>
    <cfRule type="duplicateValues" dxfId="151" priority="98"/>
  </conditionalFormatting>
  <conditionalFormatting sqref="E47">
    <cfRule type="duplicateValues" dxfId="150" priority="93"/>
  </conditionalFormatting>
  <conditionalFormatting sqref="E47">
    <cfRule type="duplicateValues" dxfId="149" priority="94"/>
    <cfRule type="duplicateValues" dxfId="148" priority="95"/>
  </conditionalFormatting>
  <conditionalFormatting sqref="E48">
    <cfRule type="duplicateValues" dxfId="147" priority="90"/>
  </conditionalFormatting>
  <conditionalFormatting sqref="E48">
    <cfRule type="duplicateValues" dxfId="146" priority="91"/>
    <cfRule type="duplicateValues" dxfId="145" priority="92"/>
  </conditionalFormatting>
  <conditionalFormatting sqref="B67:B70">
    <cfRule type="duplicateValues" dxfId="144" priority="140"/>
  </conditionalFormatting>
  <conditionalFormatting sqref="B71">
    <cfRule type="duplicateValues" dxfId="143" priority="141"/>
  </conditionalFormatting>
  <conditionalFormatting sqref="E50">
    <cfRule type="duplicateValues" dxfId="142" priority="87"/>
  </conditionalFormatting>
  <conditionalFormatting sqref="E50">
    <cfRule type="duplicateValues" dxfId="141" priority="88"/>
    <cfRule type="duplicateValues" dxfId="140" priority="89"/>
  </conditionalFormatting>
  <conditionalFormatting sqref="E51">
    <cfRule type="duplicateValues" dxfId="139" priority="84"/>
  </conditionalFormatting>
  <conditionalFormatting sqref="E51">
    <cfRule type="duplicateValues" dxfId="138" priority="85"/>
    <cfRule type="duplicateValues" dxfId="137" priority="86"/>
  </conditionalFormatting>
  <conditionalFormatting sqref="E52:E58">
    <cfRule type="duplicateValues" dxfId="136" priority="81"/>
  </conditionalFormatting>
  <conditionalFormatting sqref="E52:E58">
    <cfRule type="duplicateValues" dxfId="135" priority="82"/>
    <cfRule type="duplicateValues" dxfId="134" priority="83"/>
  </conditionalFormatting>
  <conditionalFormatting sqref="B99:B113">
    <cfRule type="duplicateValues" dxfId="133" priority="142"/>
  </conditionalFormatting>
  <conditionalFormatting sqref="B103:B113">
    <cfRule type="duplicateValues" dxfId="132" priority="143"/>
    <cfRule type="duplicateValues" dxfId="131" priority="144"/>
  </conditionalFormatting>
  <conditionalFormatting sqref="B115:B119 B93:B94 B96:B98 B121 B60:B61 B1:B8 B63:B91 B10:B58">
    <cfRule type="duplicateValues" dxfId="130" priority="145"/>
  </conditionalFormatting>
  <conditionalFormatting sqref="B115:B119 B93:B94 B121 B60:B61 B1:B8 B96:B113 B63:B91 B10:B58">
    <cfRule type="duplicateValues" dxfId="129" priority="146"/>
    <cfRule type="duplicateValues" dxfId="128" priority="147"/>
  </conditionalFormatting>
  <conditionalFormatting sqref="E78">
    <cfRule type="duplicateValues" dxfId="127" priority="77"/>
  </conditionalFormatting>
  <conditionalFormatting sqref="E78">
    <cfRule type="duplicateValues" dxfId="126" priority="78"/>
    <cfRule type="duplicateValues" dxfId="125" priority="79"/>
  </conditionalFormatting>
  <conditionalFormatting sqref="E79">
    <cfRule type="duplicateValues" dxfId="124" priority="74"/>
  </conditionalFormatting>
  <conditionalFormatting sqref="E79">
    <cfRule type="duplicateValues" dxfId="123" priority="75"/>
    <cfRule type="duplicateValues" dxfId="122" priority="76"/>
  </conditionalFormatting>
  <conditionalFormatting sqref="B39 B41:B58">
    <cfRule type="duplicateValues" dxfId="121" priority="155"/>
  </conditionalFormatting>
  <conditionalFormatting sqref="E42:E43 E45:E58">
    <cfRule type="duplicateValues" dxfId="120" priority="156"/>
  </conditionalFormatting>
  <conditionalFormatting sqref="E42:E43 E45:E58">
    <cfRule type="duplicateValues" dxfId="119" priority="157"/>
    <cfRule type="duplicateValues" dxfId="118" priority="158"/>
  </conditionalFormatting>
  <conditionalFormatting sqref="B42:B58">
    <cfRule type="duplicateValues" dxfId="117" priority="159"/>
  </conditionalFormatting>
  <conditionalFormatting sqref="B42:B58">
    <cfRule type="duplicateValues" dxfId="116" priority="160"/>
    <cfRule type="duplicateValues" dxfId="115" priority="161"/>
  </conditionalFormatting>
  <conditionalFormatting sqref="B10:B58">
    <cfRule type="duplicateValues" dxfId="114" priority="162"/>
  </conditionalFormatting>
  <conditionalFormatting sqref="B34:B58">
    <cfRule type="duplicateValues" dxfId="113" priority="163"/>
  </conditionalFormatting>
  <conditionalFormatting sqref="E49:E58">
    <cfRule type="duplicateValues" dxfId="112" priority="164"/>
  </conditionalFormatting>
  <conditionalFormatting sqref="E49:E58">
    <cfRule type="duplicateValues" dxfId="111" priority="165"/>
    <cfRule type="duplicateValues" dxfId="110" priority="166"/>
  </conditionalFormatting>
  <conditionalFormatting sqref="B72:B91">
    <cfRule type="duplicateValues" dxfId="109" priority="167"/>
  </conditionalFormatting>
  <conditionalFormatting sqref="E22:E35 E63:E91">
    <cfRule type="duplicateValues" dxfId="108" priority="168"/>
  </conditionalFormatting>
  <conditionalFormatting sqref="E22:E35 E63:E91">
    <cfRule type="duplicateValues" dxfId="107" priority="169"/>
    <cfRule type="duplicateValues" dxfId="106" priority="170"/>
  </conditionalFormatting>
  <conditionalFormatting sqref="B1:B1048576">
    <cfRule type="duplicateValues" dxfId="105" priority="44"/>
  </conditionalFormatting>
  <conditionalFormatting sqref="B122:B136">
    <cfRule type="duplicateValues" dxfId="104" priority="327255"/>
  </conditionalFormatting>
  <conditionalFormatting sqref="B122:B136">
    <cfRule type="duplicateValues" dxfId="103" priority="327256"/>
    <cfRule type="duplicateValues" dxfId="102" priority="327257"/>
  </conditionalFormatting>
  <conditionalFormatting sqref="B115:B119 B93:B94 B60:B61 B1:B8 B96:B113 B63:B91 B10:B58 B121:B136">
    <cfRule type="duplicateValues" dxfId="101" priority="327258"/>
  </conditionalFormatting>
  <conditionalFormatting sqref="E53:E58">
    <cfRule type="duplicateValues" dxfId="100" priority="39"/>
  </conditionalFormatting>
  <conditionalFormatting sqref="E53:E58">
    <cfRule type="duplicateValues" dxfId="99" priority="40"/>
    <cfRule type="duplicateValues" dxfId="98" priority="41"/>
  </conditionalFormatting>
  <conditionalFormatting sqref="E96:E113">
    <cfRule type="duplicateValues" dxfId="97" priority="327633"/>
  </conditionalFormatting>
  <conditionalFormatting sqref="E96:E113">
    <cfRule type="duplicateValues" dxfId="96" priority="327635"/>
    <cfRule type="duplicateValues" dxfId="95" priority="327636"/>
  </conditionalFormatting>
  <conditionalFormatting sqref="E1:E123 E136:E137">
    <cfRule type="duplicateValues" dxfId="94" priority="327642"/>
    <cfRule type="duplicateValues" dxfId="93" priority="327643"/>
  </conditionalFormatting>
  <conditionalFormatting sqref="G113">
    <cfRule type="duplicateValues" dxfId="92" priority="38"/>
  </conditionalFormatting>
  <conditionalFormatting sqref="E83">
    <cfRule type="duplicateValues" dxfId="91" priority="29"/>
  </conditionalFormatting>
  <conditionalFormatting sqref="E83">
    <cfRule type="duplicateValues" dxfId="90" priority="30"/>
    <cfRule type="duplicateValues" dxfId="89" priority="31"/>
  </conditionalFormatting>
  <conditionalFormatting sqref="E83">
    <cfRule type="duplicateValues" dxfId="88" priority="32"/>
  </conditionalFormatting>
  <conditionalFormatting sqref="E83">
    <cfRule type="duplicateValues" dxfId="87" priority="33"/>
    <cfRule type="duplicateValues" dxfId="86" priority="34"/>
  </conditionalFormatting>
  <conditionalFormatting sqref="E83">
    <cfRule type="duplicateValues" dxfId="85" priority="35"/>
  </conditionalFormatting>
  <conditionalFormatting sqref="E83">
    <cfRule type="duplicateValues" dxfId="84" priority="36"/>
    <cfRule type="duplicateValues" dxfId="83" priority="37"/>
  </conditionalFormatting>
  <conditionalFormatting sqref="E136:E1048576 E1:E123">
    <cfRule type="duplicateValues" dxfId="82" priority="28"/>
  </conditionalFormatting>
  <conditionalFormatting sqref="E124">
    <cfRule type="duplicateValues" dxfId="81" priority="26"/>
    <cfRule type="duplicateValues" dxfId="80" priority="27"/>
  </conditionalFormatting>
  <conditionalFormatting sqref="E124">
    <cfRule type="duplicateValues" dxfId="79" priority="25"/>
  </conditionalFormatting>
  <conditionalFormatting sqref="E125">
    <cfRule type="duplicateValues" dxfId="78" priority="23"/>
    <cfRule type="duplicateValues" dxfId="77" priority="24"/>
  </conditionalFormatting>
  <conditionalFormatting sqref="E125">
    <cfRule type="duplicateValues" dxfId="76" priority="22"/>
  </conditionalFormatting>
  <conditionalFormatting sqref="E127">
    <cfRule type="duplicateValues" dxfId="75" priority="20"/>
    <cfRule type="duplicateValues" dxfId="74" priority="21"/>
  </conditionalFormatting>
  <conditionalFormatting sqref="E127">
    <cfRule type="duplicateValues" dxfId="73" priority="19"/>
  </conditionalFormatting>
  <conditionalFormatting sqref="E126">
    <cfRule type="duplicateValues" dxfId="72" priority="17"/>
    <cfRule type="duplicateValues" dxfId="71" priority="18"/>
  </conditionalFormatting>
  <conditionalFormatting sqref="E126">
    <cfRule type="duplicateValues" dxfId="70" priority="16"/>
  </conditionalFormatting>
  <conditionalFormatting sqref="E128">
    <cfRule type="duplicateValues" dxfId="69" priority="14"/>
    <cfRule type="duplicateValues" dxfId="68" priority="15"/>
  </conditionalFormatting>
  <conditionalFormatting sqref="E128">
    <cfRule type="duplicateValues" dxfId="67" priority="13"/>
  </conditionalFormatting>
  <conditionalFormatting sqref="E129">
    <cfRule type="duplicateValues" dxfId="66" priority="11"/>
    <cfRule type="duplicateValues" dxfId="65" priority="12"/>
  </conditionalFormatting>
  <conditionalFormatting sqref="E129">
    <cfRule type="duplicateValues" dxfId="64" priority="10"/>
  </conditionalFormatting>
  <conditionalFormatting sqref="E130 E133:E135">
    <cfRule type="duplicateValues" dxfId="63" priority="8"/>
    <cfRule type="duplicateValues" dxfId="62" priority="9"/>
  </conditionalFormatting>
  <conditionalFormatting sqref="E130 E133:E135">
    <cfRule type="duplicateValues" dxfId="61" priority="7"/>
  </conditionalFormatting>
  <conditionalFormatting sqref="E131">
    <cfRule type="duplicateValues" dxfId="60" priority="5"/>
    <cfRule type="duplicateValues" dxfId="59" priority="6"/>
  </conditionalFormatting>
  <conditionalFormatting sqref="E131">
    <cfRule type="duplicateValues" dxfId="58" priority="4"/>
  </conditionalFormatting>
  <conditionalFormatting sqref="E132">
    <cfRule type="duplicateValues" dxfId="57" priority="2"/>
    <cfRule type="duplicateValues" dxfId="56" priority="3"/>
  </conditionalFormatting>
  <conditionalFormatting sqref="E132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2021-01-23T03:15:50Z</dcterms:modified>
</cp:coreProperties>
</file>