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3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4" i="1" l="1"/>
  <c r="A135" i="1"/>
  <c r="A136" i="1"/>
  <c r="A137" i="1"/>
  <c r="A138" i="1"/>
  <c r="A139" i="1"/>
  <c r="A140" i="1"/>
  <c r="A141" i="1"/>
  <c r="A142" i="1"/>
  <c r="A143" i="1"/>
  <c r="A144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A52" i="1"/>
  <c r="A53" i="1"/>
  <c r="F52" i="1"/>
  <c r="G52" i="1"/>
  <c r="H52" i="1"/>
  <c r="I52" i="1"/>
  <c r="J52" i="1"/>
  <c r="K52" i="1"/>
  <c r="F53" i="1"/>
  <c r="G53" i="1"/>
  <c r="H53" i="1"/>
  <c r="I53" i="1"/>
  <c r="J53" i="1"/>
  <c r="K53" i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A73" i="16" s="1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114" i="1" l="1"/>
  <c r="A115" i="1"/>
  <c r="A116" i="1"/>
  <c r="A117" i="1"/>
  <c r="A129" i="1"/>
  <c r="A119" i="1"/>
  <c r="A120" i="1"/>
  <c r="A121" i="1"/>
  <c r="A122" i="1"/>
  <c r="A123" i="1"/>
  <c r="A124" i="1"/>
  <c r="A125" i="1"/>
  <c r="A126" i="1"/>
  <c r="A127" i="1"/>
  <c r="A128" i="1"/>
  <c r="A130" i="1"/>
  <c r="A44" i="1"/>
  <c r="A131" i="1"/>
  <c r="A132" i="1"/>
  <c r="A13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29" i="1"/>
  <c r="G129" i="1"/>
  <c r="H129" i="1"/>
  <c r="I129" i="1"/>
  <c r="J129" i="1"/>
  <c r="K129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30" i="1"/>
  <c r="G130" i="1"/>
  <c r="H130" i="1"/>
  <c r="I130" i="1"/>
  <c r="J130" i="1"/>
  <c r="K130" i="1"/>
  <c r="F44" i="1"/>
  <c r="G44" i="1"/>
  <c r="H44" i="1"/>
  <c r="I44" i="1"/>
  <c r="J44" i="1"/>
  <c r="K44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A113" i="1" l="1"/>
  <c r="A112" i="1"/>
  <c r="A111" i="1"/>
  <c r="A50" i="1"/>
  <c r="A36" i="1"/>
  <c r="A110" i="1"/>
  <c r="A109" i="1"/>
  <c r="A49" i="1"/>
  <c r="A35" i="1"/>
  <c r="A107" i="1"/>
  <c r="A34" i="1"/>
  <c r="A106" i="1"/>
  <c r="A33" i="1"/>
  <c r="A105" i="1"/>
  <c r="A104" i="1"/>
  <c r="A41" i="1"/>
  <c r="A48" i="1"/>
  <c r="A118" i="1"/>
  <c r="A32" i="1"/>
  <c r="A47" i="1"/>
  <c r="A31" i="1"/>
  <c r="A30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50" i="1"/>
  <c r="G50" i="1"/>
  <c r="H50" i="1"/>
  <c r="I50" i="1"/>
  <c r="J50" i="1"/>
  <c r="K50" i="1"/>
  <c r="F36" i="1"/>
  <c r="G36" i="1"/>
  <c r="H36" i="1"/>
  <c r="I36" i="1"/>
  <c r="J36" i="1"/>
  <c r="K3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49" i="1"/>
  <c r="G49" i="1"/>
  <c r="H49" i="1"/>
  <c r="I49" i="1"/>
  <c r="J49" i="1"/>
  <c r="K49" i="1"/>
  <c r="F35" i="1"/>
  <c r="G35" i="1"/>
  <c r="H35" i="1"/>
  <c r="I35" i="1"/>
  <c r="J35" i="1"/>
  <c r="K35" i="1"/>
  <c r="F107" i="1"/>
  <c r="G107" i="1"/>
  <c r="H107" i="1"/>
  <c r="I107" i="1"/>
  <c r="J107" i="1"/>
  <c r="K107" i="1"/>
  <c r="F34" i="1"/>
  <c r="G34" i="1"/>
  <c r="H34" i="1"/>
  <c r="I34" i="1"/>
  <c r="J34" i="1"/>
  <c r="K34" i="1"/>
  <c r="F106" i="1"/>
  <c r="G106" i="1"/>
  <c r="H106" i="1"/>
  <c r="I106" i="1"/>
  <c r="J106" i="1"/>
  <c r="K106" i="1"/>
  <c r="F33" i="1"/>
  <c r="G33" i="1"/>
  <c r="H33" i="1"/>
  <c r="I33" i="1"/>
  <c r="J33" i="1"/>
  <c r="K3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41" i="1"/>
  <c r="G41" i="1"/>
  <c r="H41" i="1"/>
  <c r="I41" i="1"/>
  <c r="J41" i="1"/>
  <c r="K41" i="1"/>
  <c r="F48" i="1"/>
  <c r="G48" i="1"/>
  <c r="H48" i="1"/>
  <c r="I48" i="1"/>
  <c r="J48" i="1"/>
  <c r="K48" i="1"/>
  <c r="F118" i="1"/>
  <c r="G118" i="1"/>
  <c r="H118" i="1"/>
  <c r="I118" i="1"/>
  <c r="J118" i="1"/>
  <c r="K118" i="1"/>
  <c r="F32" i="1"/>
  <c r="G32" i="1"/>
  <c r="H32" i="1"/>
  <c r="I32" i="1"/>
  <c r="J32" i="1"/>
  <c r="K32" i="1"/>
  <c r="F47" i="1"/>
  <c r="G47" i="1"/>
  <c r="H47" i="1"/>
  <c r="I47" i="1"/>
  <c r="J47" i="1"/>
  <c r="K47" i="1"/>
  <c r="F31" i="1"/>
  <c r="G31" i="1"/>
  <c r="H31" i="1"/>
  <c r="I31" i="1"/>
  <c r="J31" i="1"/>
  <c r="K31" i="1"/>
  <c r="F30" i="1"/>
  <c r="G30" i="1"/>
  <c r="H30" i="1"/>
  <c r="I30" i="1"/>
  <c r="J30" i="1"/>
  <c r="K30" i="1"/>
  <c r="F99" i="1" l="1"/>
  <c r="G99" i="1"/>
  <c r="H99" i="1"/>
  <c r="I99" i="1"/>
  <c r="J99" i="1"/>
  <c r="K99" i="1"/>
  <c r="A99" i="1"/>
  <c r="A29" i="1" l="1"/>
  <c r="F29" i="1"/>
  <c r="G29" i="1"/>
  <c r="H29" i="1"/>
  <c r="I29" i="1"/>
  <c r="J29" i="1"/>
  <c r="K29" i="1"/>
  <c r="A98" i="1"/>
  <c r="F98" i="1"/>
  <c r="G98" i="1"/>
  <c r="H98" i="1"/>
  <c r="I98" i="1"/>
  <c r="J98" i="1"/>
  <c r="K98" i="1"/>
  <c r="A28" i="1"/>
  <c r="F28" i="1"/>
  <c r="G28" i="1"/>
  <c r="H28" i="1"/>
  <c r="I28" i="1"/>
  <c r="J28" i="1"/>
  <c r="K28" i="1"/>
  <c r="A27" i="1" l="1"/>
  <c r="A97" i="1"/>
  <c r="A26" i="1"/>
  <c r="A51" i="1"/>
  <c r="A25" i="1"/>
  <c r="A103" i="1"/>
  <c r="A46" i="1"/>
  <c r="A24" i="1"/>
  <c r="F27" i="1"/>
  <c r="G27" i="1"/>
  <c r="H27" i="1"/>
  <c r="I27" i="1"/>
  <c r="J27" i="1"/>
  <c r="K27" i="1"/>
  <c r="F97" i="1"/>
  <c r="G97" i="1"/>
  <c r="H97" i="1"/>
  <c r="I97" i="1"/>
  <c r="J97" i="1"/>
  <c r="K97" i="1"/>
  <c r="F26" i="1"/>
  <c r="G26" i="1"/>
  <c r="H26" i="1"/>
  <c r="I26" i="1"/>
  <c r="J26" i="1"/>
  <c r="K26" i="1"/>
  <c r="F51" i="1"/>
  <c r="G51" i="1"/>
  <c r="H51" i="1"/>
  <c r="I51" i="1"/>
  <c r="J51" i="1"/>
  <c r="K51" i="1"/>
  <c r="F25" i="1"/>
  <c r="G25" i="1"/>
  <c r="H25" i="1"/>
  <c r="I25" i="1"/>
  <c r="J25" i="1"/>
  <c r="K25" i="1"/>
  <c r="F103" i="1"/>
  <c r="G103" i="1"/>
  <c r="H103" i="1"/>
  <c r="I103" i="1"/>
  <c r="J103" i="1"/>
  <c r="K103" i="1"/>
  <c r="F46" i="1"/>
  <c r="G46" i="1"/>
  <c r="H46" i="1"/>
  <c r="I46" i="1"/>
  <c r="J46" i="1"/>
  <c r="K46" i="1"/>
  <c r="F24" i="1"/>
  <c r="G24" i="1"/>
  <c r="H24" i="1"/>
  <c r="I24" i="1"/>
  <c r="J24" i="1"/>
  <c r="K24" i="1"/>
  <c r="A45" i="1"/>
  <c r="F45" i="1"/>
  <c r="G45" i="1"/>
  <c r="H45" i="1"/>
  <c r="I45" i="1"/>
  <c r="J45" i="1"/>
  <c r="K45" i="1"/>
  <c r="A92" i="1"/>
  <c r="A23" i="1"/>
  <c r="A101" i="1"/>
  <c r="A43" i="1"/>
  <c r="A95" i="1"/>
  <c r="A88" i="1"/>
  <c r="A22" i="1"/>
  <c r="A21" i="1"/>
  <c r="A20" i="1"/>
  <c r="A87" i="1"/>
  <c r="A86" i="1"/>
  <c r="A19" i="1"/>
  <c r="F92" i="1"/>
  <c r="G92" i="1"/>
  <c r="H92" i="1"/>
  <c r="I92" i="1"/>
  <c r="J92" i="1"/>
  <c r="K92" i="1"/>
  <c r="F23" i="1"/>
  <c r="G23" i="1"/>
  <c r="H23" i="1"/>
  <c r="I23" i="1"/>
  <c r="J23" i="1"/>
  <c r="K23" i="1"/>
  <c r="F101" i="1"/>
  <c r="G101" i="1"/>
  <c r="H101" i="1"/>
  <c r="I101" i="1"/>
  <c r="J101" i="1"/>
  <c r="K101" i="1"/>
  <c r="F43" i="1"/>
  <c r="G43" i="1"/>
  <c r="H43" i="1"/>
  <c r="I43" i="1"/>
  <c r="J43" i="1"/>
  <c r="K43" i="1"/>
  <c r="F95" i="1"/>
  <c r="G95" i="1"/>
  <c r="H95" i="1"/>
  <c r="I95" i="1"/>
  <c r="J95" i="1"/>
  <c r="K95" i="1"/>
  <c r="F88" i="1"/>
  <c r="G88" i="1"/>
  <c r="H88" i="1"/>
  <c r="I88" i="1"/>
  <c r="J88" i="1"/>
  <c r="K88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87" i="1"/>
  <c r="G87" i="1"/>
  <c r="H87" i="1"/>
  <c r="I87" i="1"/>
  <c r="J87" i="1"/>
  <c r="K87" i="1"/>
  <c r="F86" i="1"/>
  <c r="G86" i="1"/>
  <c r="H86" i="1"/>
  <c r="I86" i="1"/>
  <c r="J86" i="1"/>
  <c r="K86" i="1"/>
  <c r="F19" i="1"/>
  <c r="G19" i="1"/>
  <c r="H19" i="1"/>
  <c r="I19" i="1"/>
  <c r="J19" i="1"/>
  <c r="K19" i="1"/>
  <c r="A18" i="1" l="1"/>
  <c r="A85" i="1"/>
  <c r="A17" i="1"/>
  <c r="A16" i="1"/>
  <c r="A84" i="1"/>
  <c r="A83" i="1"/>
  <c r="A91" i="1"/>
  <c r="A89" i="1"/>
  <c r="A15" i="1"/>
  <c r="A108" i="1"/>
  <c r="A102" i="1"/>
  <c r="A100" i="1"/>
  <c r="A42" i="1"/>
  <c r="F18" i="1"/>
  <c r="G18" i="1"/>
  <c r="H18" i="1"/>
  <c r="I18" i="1"/>
  <c r="J18" i="1"/>
  <c r="K18" i="1"/>
  <c r="F85" i="1"/>
  <c r="G85" i="1"/>
  <c r="H85" i="1"/>
  <c r="I85" i="1"/>
  <c r="J85" i="1"/>
  <c r="K85" i="1"/>
  <c r="F17" i="1"/>
  <c r="G17" i="1"/>
  <c r="H17" i="1"/>
  <c r="I17" i="1"/>
  <c r="J17" i="1"/>
  <c r="K17" i="1"/>
  <c r="F16" i="1"/>
  <c r="G16" i="1"/>
  <c r="H16" i="1"/>
  <c r="I16" i="1"/>
  <c r="J16" i="1"/>
  <c r="K16" i="1"/>
  <c r="F84" i="1"/>
  <c r="G84" i="1"/>
  <c r="H84" i="1"/>
  <c r="I84" i="1"/>
  <c r="J84" i="1"/>
  <c r="K84" i="1"/>
  <c r="F83" i="1"/>
  <c r="G83" i="1"/>
  <c r="H83" i="1"/>
  <c r="I83" i="1"/>
  <c r="J83" i="1"/>
  <c r="K83" i="1"/>
  <c r="F91" i="1"/>
  <c r="G91" i="1"/>
  <c r="H91" i="1"/>
  <c r="I91" i="1"/>
  <c r="J91" i="1"/>
  <c r="K91" i="1"/>
  <c r="F89" i="1"/>
  <c r="G89" i="1"/>
  <c r="H89" i="1"/>
  <c r="I89" i="1"/>
  <c r="J89" i="1"/>
  <c r="K89" i="1"/>
  <c r="F15" i="1"/>
  <c r="G15" i="1"/>
  <c r="H15" i="1"/>
  <c r="I15" i="1"/>
  <c r="J15" i="1"/>
  <c r="K15" i="1"/>
  <c r="F108" i="1"/>
  <c r="G108" i="1"/>
  <c r="H108" i="1"/>
  <c r="I108" i="1"/>
  <c r="J108" i="1"/>
  <c r="K108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42" i="1"/>
  <c r="G42" i="1"/>
  <c r="H42" i="1"/>
  <c r="I42" i="1"/>
  <c r="J42" i="1"/>
  <c r="K42" i="1"/>
  <c r="F96" i="1" l="1"/>
  <c r="G96" i="1"/>
  <c r="H96" i="1"/>
  <c r="I96" i="1"/>
  <c r="J96" i="1"/>
  <c r="K96" i="1"/>
  <c r="F94" i="1"/>
  <c r="G94" i="1"/>
  <c r="H94" i="1"/>
  <c r="I94" i="1"/>
  <c r="J94" i="1"/>
  <c r="K94" i="1"/>
  <c r="F93" i="1"/>
  <c r="G93" i="1"/>
  <c r="H93" i="1"/>
  <c r="I93" i="1"/>
  <c r="J93" i="1"/>
  <c r="K93" i="1"/>
  <c r="F78" i="1"/>
  <c r="G78" i="1"/>
  <c r="H78" i="1"/>
  <c r="I78" i="1"/>
  <c r="J78" i="1"/>
  <c r="K78" i="1"/>
  <c r="F14" i="1"/>
  <c r="G14" i="1"/>
  <c r="H14" i="1"/>
  <c r="I14" i="1"/>
  <c r="J14" i="1"/>
  <c r="K14" i="1"/>
  <c r="F77" i="1"/>
  <c r="G77" i="1"/>
  <c r="H77" i="1"/>
  <c r="I77" i="1"/>
  <c r="J77" i="1"/>
  <c r="K77" i="1"/>
  <c r="F13" i="1"/>
  <c r="G13" i="1"/>
  <c r="H13" i="1"/>
  <c r="I13" i="1"/>
  <c r="J13" i="1"/>
  <c r="K13" i="1"/>
  <c r="F76" i="1"/>
  <c r="G76" i="1"/>
  <c r="H76" i="1"/>
  <c r="I76" i="1"/>
  <c r="J76" i="1"/>
  <c r="K76" i="1"/>
  <c r="F75" i="1"/>
  <c r="G75" i="1"/>
  <c r="H75" i="1"/>
  <c r="I75" i="1"/>
  <c r="J75" i="1"/>
  <c r="K75" i="1"/>
  <c r="F12" i="1"/>
  <c r="G12" i="1"/>
  <c r="H12" i="1"/>
  <c r="I12" i="1"/>
  <c r="J12" i="1"/>
  <c r="K12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11" i="1"/>
  <c r="G11" i="1"/>
  <c r="H11" i="1"/>
  <c r="I11" i="1"/>
  <c r="J11" i="1"/>
  <c r="K11" i="1"/>
  <c r="F71" i="1"/>
  <c r="G71" i="1"/>
  <c r="H71" i="1"/>
  <c r="I71" i="1"/>
  <c r="J71" i="1"/>
  <c r="K71" i="1"/>
  <c r="F10" i="1"/>
  <c r="G10" i="1"/>
  <c r="H10" i="1"/>
  <c r="I10" i="1"/>
  <c r="J10" i="1"/>
  <c r="K10" i="1"/>
  <c r="F90" i="1"/>
  <c r="G90" i="1"/>
  <c r="H90" i="1"/>
  <c r="I90" i="1"/>
  <c r="J90" i="1"/>
  <c r="K90" i="1"/>
  <c r="A96" i="1"/>
  <c r="A94" i="1"/>
  <c r="A93" i="1"/>
  <c r="A78" i="1"/>
  <c r="A14" i="1"/>
  <c r="A77" i="1"/>
  <c r="A13" i="1"/>
  <c r="A76" i="1"/>
  <c r="A75" i="1"/>
  <c r="A12" i="1"/>
  <c r="A74" i="1"/>
  <c r="A73" i="1"/>
  <c r="A72" i="1"/>
  <c r="A11" i="1"/>
  <c r="A71" i="1"/>
  <c r="A10" i="1"/>
  <c r="A90" i="1"/>
  <c r="A9" i="1" l="1"/>
  <c r="A70" i="1"/>
  <c r="A69" i="1"/>
  <c r="A68" i="1"/>
  <c r="F9" i="1"/>
  <c r="G9" i="1"/>
  <c r="H9" i="1"/>
  <c r="I9" i="1"/>
  <c r="J9" i="1"/>
  <c r="K9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67" i="1" l="1"/>
  <c r="A82" i="1"/>
  <c r="A80" i="1"/>
  <c r="A39" i="1"/>
  <c r="A40" i="1"/>
  <c r="A81" i="1"/>
  <c r="A79" i="1"/>
  <c r="A38" i="1"/>
  <c r="F67" i="1"/>
  <c r="G67" i="1"/>
  <c r="H67" i="1"/>
  <c r="I67" i="1"/>
  <c r="J67" i="1"/>
  <c r="K67" i="1"/>
  <c r="F82" i="1"/>
  <c r="G82" i="1"/>
  <c r="H82" i="1"/>
  <c r="I82" i="1"/>
  <c r="J82" i="1"/>
  <c r="K82" i="1"/>
  <c r="F80" i="1"/>
  <c r="G80" i="1"/>
  <c r="H80" i="1"/>
  <c r="I80" i="1"/>
  <c r="J80" i="1"/>
  <c r="K80" i="1"/>
  <c r="F39" i="1"/>
  <c r="G39" i="1"/>
  <c r="H39" i="1"/>
  <c r="I39" i="1"/>
  <c r="J39" i="1"/>
  <c r="K39" i="1"/>
  <c r="F40" i="1"/>
  <c r="G40" i="1"/>
  <c r="H40" i="1"/>
  <c r="I40" i="1"/>
  <c r="J40" i="1"/>
  <c r="K40" i="1"/>
  <c r="F81" i="1"/>
  <c r="G81" i="1"/>
  <c r="H81" i="1"/>
  <c r="I81" i="1"/>
  <c r="J81" i="1"/>
  <c r="K81" i="1"/>
  <c r="F79" i="1"/>
  <c r="G79" i="1"/>
  <c r="H79" i="1"/>
  <c r="I79" i="1"/>
  <c r="J79" i="1"/>
  <c r="K79" i="1"/>
  <c r="F38" i="1"/>
  <c r="G38" i="1"/>
  <c r="H38" i="1"/>
  <c r="I38" i="1"/>
  <c r="J38" i="1"/>
  <c r="K38" i="1"/>
  <c r="A8" i="1" l="1"/>
  <c r="A66" i="1"/>
  <c r="F8" i="1"/>
  <c r="G8" i="1"/>
  <c r="H8" i="1"/>
  <c r="I8" i="1"/>
  <c r="J8" i="1"/>
  <c r="K8" i="1"/>
  <c r="F66" i="1"/>
  <c r="G66" i="1"/>
  <c r="H66" i="1"/>
  <c r="I66" i="1"/>
  <c r="J66" i="1"/>
  <c r="K66" i="1"/>
  <c r="A65" i="1"/>
  <c r="A64" i="1"/>
  <c r="F64" i="1"/>
  <c r="G64" i="1"/>
  <c r="H64" i="1"/>
  <c r="I64" i="1"/>
  <c r="J64" i="1"/>
  <c r="K64" i="1"/>
  <c r="F65" i="1"/>
  <c r="G65" i="1"/>
  <c r="H65" i="1"/>
  <c r="I65" i="1"/>
  <c r="J65" i="1"/>
  <c r="K65" i="1"/>
  <c r="A63" i="1" l="1"/>
  <c r="F63" i="1"/>
  <c r="G63" i="1"/>
  <c r="H63" i="1"/>
  <c r="I63" i="1"/>
  <c r="J63" i="1"/>
  <c r="K63" i="1"/>
  <c r="K62" i="1" l="1"/>
  <c r="J62" i="1"/>
  <c r="I62" i="1"/>
  <c r="H62" i="1"/>
  <c r="G62" i="1"/>
  <c r="F62" i="1"/>
  <c r="A62" i="1"/>
  <c r="A7" i="1" l="1"/>
  <c r="A61" i="1"/>
  <c r="A60" i="1"/>
  <c r="F7" i="1"/>
  <c r="G7" i="1"/>
  <c r="H7" i="1"/>
  <c r="I7" i="1"/>
  <c r="J7" i="1"/>
  <c r="K7" i="1"/>
  <c r="F61" i="1"/>
  <c r="G61" i="1"/>
  <c r="H61" i="1"/>
  <c r="I61" i="1"/>
  <c r="J61" i="1"/>
  <c r="K61" i="1"/>
  <c r="F60" i="1"/>
  <c r="G60" i="1"/>
  <c r="H60" i="1"/>
  <c r="I60" i="1"/>
  <c r="J60" i="1"/>
  <c r="K60" i="1"/>
  <c r="A6" i="1" l="1"/>
  <c r="F6" i="1"/>
  <c r="G6" i="1"/>
  <c r="H6" i="1"/>
  <c r="I6" i="1"/>
  <c r="J6" i="1"/>
  <c r="K6" i="1"/>
  <c r="A5" i="1"/>
  <c r="A59" i="1"/>
  <c r="F5" i="1"/>
  <c r="G5" i="1"/>
  <c r="H5" i="1"/>
  <c r="I5" i="1"/>
  <c r="J5" i="1"/>
  <c r="K5" i="1"/>
  <c r="F59" i="1"/>
  <c r="G59" i="1"/>
  <c r="H59" i="1"/>
  <c r="I59" i="1"/>
  <c r="J59" i="1"/>
  <c r="K59" i="1"/>
  <c r="A37" i="1"/>
  <c r="F37" i="1"/>
  <c r="G37" i="1"/>
  <c r="H37" i="1"/>
  <c r="I37" i="1"/>
  <c r="J37" i="1"/>
  <c r="K37" i="1"/>
  <c r="F58" i="1" l="1"/>
  <c r="G58" i="1"/>
  <c r="H58" i="1"/>
  <c r="I58" i="1"/>
  <c r="J58" i="1"/>
  <c r="K58" i="1"/>
  <c r="A58" i="1"/>
  <c r="A57" i="1" l="1"/>
  <c r="F57" i="1"/>
  <c r="G57" i="1"/>
  <c r="H57" i="1"/>
  <c r="I57" i="1"/>
  <c r="J57" i="1"/>
  <c r="K57" i="1"/>
  <c r="F56" i="1" l="1"/>
  <c r="G56" i="1"/>
  <c r="H56" i="1"/>
  <c r="I56" i="1"/>
  <c r="J56" i="1"/>
  <c r="K56" i="1"/>
  <c r="A56" i="1"/>
  <c r="F55" i="1" l="1"/>
  <c r="G55" i="1"/>
  <c r="H55" i="1"/>
  <c r="I55" i="1"/>
  <c r="J55" i="1"/>
  <c r="K55" i="1"/>
  <c r="A55" i="1"/>
  <c r="A54" i="1" l="1"/>
  <c r="F54" i="1"/>
  <c r="G54" i="1"/>
  <c r="H54" i="1"/>
  <c r="I54" i="1"/>
  <c r="J54" i="1"/>
  <c r="K5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<sst xmlns="http://schemas.openxmlformats.org/spreadsheetml/2006/main" count="13564" uniqueCount="2564">
  <si>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</si>
  <si>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</si>
  <si>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</si>
  <si>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</si>
  <si>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</si>
  <si>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</si>
  <si>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</si>
  <si>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</si>
  <si>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</si>
  <si>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</si>
  <si>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</si>
  <si>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</si>
  <si>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</si>
  <si>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</si>
  <si>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</si>
  <si>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</si>
  <si>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</si>
  <si>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</si>
  <si>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</si>
  <si>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</si>
  <si>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</si>
  <si>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</si>
  <si>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</si>
  <si>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</si>
  <si>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</si>
  <si>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</si>
  <si>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</si>
  <si>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</si>
  <si>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</si>
  <si>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</si>
  <si>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</si>
  <si>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</si>
  <si>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</si>
  <si>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</si>
  <si>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</si>
  <si>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</si>
  <si>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</si>
  <si>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</si>
  <si>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</si>
  <si>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</si>
  <si>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</si>
  <si>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</si>
  <si>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</si>
  <si>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</si>
  <si>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</si>
  <si>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</si>
  <si>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</si>
  <si>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</si>
  <si>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</si>
  <si>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</si>
  <si>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</si>
  <si>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</si>
  <si>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</si>
  <si>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</si>
  <si>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</si>
  <si>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</si>
  <si>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</si>
  <si>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</si>
  <si>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</si>
  <si>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</si>
  <si>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</si>
  <si>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</si>
  <si>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</si>
  <si>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</si>
  <si>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</si>
  <si>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</si>
  <si>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</si>
  <si>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</si>
  <si>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</si>
  <si>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</si>
  <si>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</si>
  <si>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</si>
  <si>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</si>
  <si>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</si>
  <si>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</si>
  <si>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</si>
  <si>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</si>
  <si>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</si>
  <si>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</si>
  <si>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</si>
  <si>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</si>
  <si>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</si>
  <si>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</si>
  <si>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</si>
  <si>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</si>
  <si>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</si>
  <si>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</si>
  <si>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</si>
  <si>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</si>
  <si>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</si>
  <si>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</si>
  <si>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</si>
  <si>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</si>
  <si>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</si>
  <si>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</si>
  <si>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</si>
  <si>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</si>
  <si>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</si>
  <si>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</si>
  <si>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</si>
  <si>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</si>
  <si>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</si>
  <si>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</si>
  <si>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</si>
  <si>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</si>
  <si>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</si>
  <si>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</si>
  <si>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</si>
  <si>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</si>
  <si>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</si>
  <si>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</si>
  <si>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</si>
  <si>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</si>
  <si>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</si>
  <si>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</si>
  <si>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</si>
  <si>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</si>
  <si>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</si>
  <si>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</si>
  <si>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</si>
  <si>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</si>
  <si>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</si>
  <si>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</si>
  <si>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</si>
  <si>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</si>
  <si>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</si>
  <si>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</si>
  <si>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</si>
  <si>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</si>
  <si>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</si>
  <si>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</si>
  <si>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</si>
  <si>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</si>
  <si>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</si>
  <si>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</si>
  <si>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</si>
  <si>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</si>
  <si>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</si>
  <si>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</si>
  <si>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</si>
  <si>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</si>
  <si>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</si>
  <si>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</si>
  <si>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</si>
  <si>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</si>
  <si>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</si>
  <si>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</si>
  <si>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</si>
  <si>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</si>
  <si>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</si>
  <si>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</si>
  <si>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</si>
  <si>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</si>
  <si>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</si>
  <si>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</si>
  <si>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</si>
  <si>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</si>
  <si>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</si>
  <si>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</si>
  <si>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</si>
  <si>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</si>
  <si>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</si>
  <si>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</si>
  <si>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</si>
  <si>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</si>
  <si>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</si>
  <si>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</si>
  <si>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</si>
  <si>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</si>
  <si>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</si>
  <si>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</si>
  <si>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</si>
  <si>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</si>
  <si>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</si>
  <si>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</si>
  <si>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</si>
  <si>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</si>
  <si>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</si>
  <si>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</si>
  <si>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</si>
  <si>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</si>
  <si>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</si>
  <si>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</si>
  <si>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</si>
  <si>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</si>
  <si>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</si>
  <si>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</si>
  <si>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</si>
  <si>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</si>
  <si>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</si>
  <si>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</si>
  <si>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</si>
  <si>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</si>
  <si>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</si>
  <si>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</si>
  <si>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</si>
  <si>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</si>
  <si>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</si>
  <si>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</si>
  <si>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</si>
  <si>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</si>
  <si>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</si>
  <si>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</si>
  <si>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</si>
  <si>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</si>
  <si>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</si>
  <si>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</si>
  <si>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</si>
  <si>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</si>
  <si>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</si>
  <si>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</si>
  <si>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</si>
  <si>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</si>
  <si>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</si>
  <si>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</si>
  <si>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</si>
  <si>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</si>
  <si>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</si>
  <si>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</si>
  <si>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</si>
  <si>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</si>
  <si>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</si>
  <si>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</si>
  <si>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</si>
  <si>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</si>
  <si>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</si>
  <si>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</si>
  <si>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</si>
  <si>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</si>
  <si>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</si>
  <si>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</si>
  <si>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</si>
  <si>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</si>
  <si>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</si>
  <si>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</si>
  <si>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</si>
  <si>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</si>
  <si>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</si>
  <si>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</si>
  <si>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</si>
  <si>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</si>
  <si>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</si>
  <si>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</si>
  <si>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</si>
  <si>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</si>
  <si>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</si>
  <si>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</si>
  <si>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</si>
  <si>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</si>
  <si>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</si>
  <si>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</si>
  <si>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</si>
  <si>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</si>
  <si>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</si>
  <si>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</si>
  <si>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</si>
  <si>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</si>
  <si>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</si>
  <si>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</si>
  <si>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</si>
  <si>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</si>
  <si>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</si>
  <si>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</si>
  <si>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</si>
  <si>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</si>
  <si>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</si>
  <si>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</si>
  <si>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</si>
  <si>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</si>
  <si>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</si>
  <si>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</si>
  <si>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</si>
  <si>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</si>
  <si>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</si>
  <si>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</si>
  <si>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</si>
  <si>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</si>
  <si>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</si>
  <si>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</si>
  <si>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</si>
  <si>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</si>
  <si>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</si>
  <si>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</si>
  <si>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</si>
  <si>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</si>
  <si>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</si>
  <si>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</si>
  <si>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</si>
  <si>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</si>
  <si>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</si>
  <si>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</si>
  <si>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</si>
  <si>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</si>
  <si>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</si>
  <si>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</si>
  <si>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</si>
  <si>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</si>
  <si>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</si>
  <si>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</si>
  <si>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</si>
  <si>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</si>
  <si>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</si>
  <si>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</si>
  <si>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</si>
  <si>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</si>
  <si>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</si>
  <si>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</si>
  <si>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</si>
  <si>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</si>
  <si>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</si>
  <si>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</si>
  <si>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</si>
  <si>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</si>
  <si>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</si>
  <si>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</si>
  <si>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</si>
  <si>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</si>
  <si>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</si>
  <si>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</si>
  <si>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</si>
  <si>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</si>
  <si>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</si>
  <si>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</si>
  <si>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</si>
  <si>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</si>
  <si>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</si>
  <si>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</si>
  <si>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</si>
  <si>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</si>
  <si>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</si>
  <si>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</si>
  <si>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</si>
  <si>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</si>
  <si>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</si>
  <si>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</si>
  <si>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</si>
  <si>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</si>
  <si>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</si>
  <si>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</si>
  <si>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</si>
  <si>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</si>
  <si>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</si>
  <si>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</si>
  <si>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</si>
  <si>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</si>
  <si>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</si>
  <si>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</si>
  <si>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</si>
  <si>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</si>
  <si>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</si>
  <si>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</si>
  <si>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</si>
  <si>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</si>
  <si>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</si>
  <si>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</si>
  <si>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</si>
  <si>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</si>
  <si>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</si>
  <si>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</si>
  <si>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</si>
  <si>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</si>
  <si>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</si>
  <si>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</si>
  <si>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</si>
  <si>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</si>
  <si>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</si>
  <si>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</si>
  <si>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</si>
  <si>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</si>
  <si>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</si>
  <si>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</si>
  <si>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</si>
  <si>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</si>
  <si>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</si>
  <si>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</si>
  <si>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</si>
  <si>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</si>
  <si>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</si>
  <si>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</si>
  <si>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</si>
  <si>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</si>
  <si>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</si>
  <si>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</si>
  <si>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</si>
  <si>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</si>
  <si>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</si>
  <si>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</si>
  <si>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</si>
  <si>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</si>
  <si>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</si>
  <si>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</si>
  <si>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</si>
  <si>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</si>
  <si>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</si>
  <si>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</si>
  <si>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</si>
  <si>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</si>
  <si>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</si>
  <si>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</si>
  <si>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</si>
  <si>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</si>
  <si>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</si>
  <si>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</si>
  <si>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</si>
  <si>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</si>
  <si>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</si>
  <si>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</si>
  <si>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</si>
  <si>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</si>
  <si>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</si>
  <si>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</si>
  <si>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</si>
  <si>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</si>
  <si>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</si>
  <si>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</si>
  <si>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</si>
  <si>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</si>
  <si>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</si>
  <si>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</si>
  <si>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</si>
  <si>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</si>
  <si>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</si>
  <si>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</si>
  <si>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</si>
  <si>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</si>
  <si>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</si>
  <si>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</si>
  <si>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</si>
  <si>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</si>
  <si>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</si>
  <si>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</si>
  <si>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</si>
  <si>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</si>
  <si>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</si>
  <si>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</si>
  <si>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</si>
  <si>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</si>
  <si>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</si>
  <si>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</si>
  <si>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</si>
  <si>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</si>
  <si>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</si>
  <si>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</si>
  <si>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</si>
  <si>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</si>
  <si>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</si>
  <si>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</si>
  <si>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</si>
  <si>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</si>
  <si>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</si>
  <si>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</si>
  <si>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</si>
  <si>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</si>
  <si>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</si>
  <si>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</si>
  <si>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</si>
  <si>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</si>
  <si>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</si>
  <si>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</si>
  <si>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</si>
  <si>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</si>
  <si>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</si>
  <si>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</si>
  <si>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</si>
  <si>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</si>
  <si>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</si>
  <si>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</si>
  <si>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</si>
  <si>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</si>
  <si>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</si>
  <si>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</si>
  <si>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</si>
  <si>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</si>
  <si>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</si>
  <si>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</si>
  <si>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</si>
  <si>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</si>
  <si>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</si>
  <si>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</si>
  <si>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</si>
  <si>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</si>
  <si>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</si>
  <si>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</si>
  <si>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</si>
  <si>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</si>
  <si>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</si>
  <si>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</si>
  <si>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</si>
  <si>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</si>
  <si>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</si>
  <si>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</si>
  <si>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</si>
  <si>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</si>
  <si>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</si>
  <si>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</si>
  <si>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</si>
  <si>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</si>
  <si>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</si>
  <si>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</si>
  <si>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</si>
  <si>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</si>
  <si>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</si>
  <si>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</si>
  <si>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</si>
  <si>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</si>
  <si>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</si>
  <si>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</si>
  <si>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</si>
  <si>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</si>
  <si>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</si>
  <si>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</si>
  <si>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</si>
  <si>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</si>
  <si>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</si>
  <si>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</si>
  <si>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</si>
  <si>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</si>
  <si>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</si>
  <si>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</si>
  <si>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</si>
  <si>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</si>
  <si>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</si>
  <si>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</si>
  <si>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</si>
  <si>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</si>
  <si>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</si>
  <si>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</si>
  <si>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</si>
  <si>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</si>
  <si>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</si>
  <si>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</si>
  <si>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</si>
  <si>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</si>
  <si>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</si>
  <si>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</si>
  <si>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</si>
  <si>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</si>
  <si>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</si>
  <si>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</si>
  <si>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</si>
  <si>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</si>
  <si>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</si>
  <si>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</si>
  <si>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</si>
  <si>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</si>
  <si>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</si>
  <si>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</si>
  <si>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</si>
  <si>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</si>
  <si>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</si>
  <si>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</si>
  <si>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</si>
  <si>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</si>
  <si>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</si>
  <si>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</si>
  <si>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</si>
  <si>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</si>
  <si>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</si>
  <si>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</si>
  <si>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</si>
  <si>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</si>
  <si>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</si>
  <si>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</si>
  <si>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</si>
  <si>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</si>
  <si>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</si>
  <si>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</si>
  <si>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</si>
  <si>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</si>
  <si>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</si>
  <si>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</si>
  <si>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</si>
  <si>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</si>
  <si>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</si>
  <si>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</si>
  <si>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</si>
  <si>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</si>
  <si>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</si>
  <si>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</si>
  <si>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</si>
  <si>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</si>
  <si>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</si>
  <si>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</si>
  <si>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</si>
  <si>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</si>
  <si>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</si>
  <si>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</si>
  <si>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</si>
  <si>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</si>
  <si>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</si>
  <si>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</si>
  <si>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</si>
  <si>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</si>
  <si>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</si>
  <si>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</si>
  <si>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</si>
  <si>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</si>
  <si>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</si>
  <si>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</si>
  <si>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</si>
  <si>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</si>
  <si>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</si>
  <si>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</si>
  <si>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</si>
  <si>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</si>
  <si>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</si>
  <si>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</si>
  <si>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</si>
  <si>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</si>
  <si>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</si>
  <si>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</si>
  <si>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</si>
  <si>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</si>
  <si>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</si>
  <si>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</si>
  <si>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</si>
  <si>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</si>
  <si>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</si>
  <si>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</si>
  <si>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</si>
  <si>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</si>
  <si>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</si>
  <si>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</si>
  <si>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</si>
  <si>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</si>
  <si>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</si>
  <si>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</si>
  <si>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</si>
  <si>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</si>
  <si>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</si>
  <si>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</si>
  <si>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</si>
  <si>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</si>
  <si>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</si>
  <si>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</si>
  <si>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</si>
  <si>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</si>
  <si>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</si>
  <si>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</si>
  <si>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</si>
  <si>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</si>
  <si>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</si>
  <si>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</si>
  <si>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</si>
  <si>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</si>
  <si>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</si>
  <si>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</si>
  <si>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</si>
  <si>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</si>
  <si>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</si>
  <si>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</si>
  <si>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</si>
  <si>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</si>
  <si>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</si>
  <si>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</si>
  <si>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</si>
  <si>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</si>
  <si>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</si>
  <si>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</si>
  <si>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</si>
  <si>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</si>
  <si>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</si>
  <si>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</si>
  <si>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</si>
  <si>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</si>
  <si>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</si>
  <si>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</si>
  <si>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</si>
  <si>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</si>
  <si>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</si>
  <si>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</si>
  <si>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</si>
  <si>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</si>
  <si>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</si>
  <si>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</si>
  <si>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</si>
  <si>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</si>
  <si>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</si>
  <si>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</si>
  <si>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</si>
  <si>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</si>
  <si>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</si>
  <si>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</si>
  <si>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</si>
  <si>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</si>
  <si>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</si>
  <si>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</si>
  <si>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</si>
  <si>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</si>
  <si>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</si>
  <si>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</si>
  <si>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</si>
  <si>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</si>
  <si>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</si>
  <si>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</si>
  <si>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</si>
  <si>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</si>
  <si>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</si>
  <si>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</si>
  <si>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</si>
  <si>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</si>
  <si>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</si>
  <si>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</si>
  <si>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</si>
  <si>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</si>
  <si>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</si>
  <si>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</si>
  <si>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</si>
  <si>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</si>
  <si>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</si>
  <si>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</si>
  <si>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</si>
  <si>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</si>
  <si>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</si>
  <si>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</si>
  <si>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</si>
  <si>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</si>
  <si>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</si>
  <si>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</si>
  <si>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</si>
  <si>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</si>
  <si>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</si>
  <si>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</si>
  <si>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</si>
  <si>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</si>
  <si>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</si>
  <si>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</si>
  <si>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</si>
  <si>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</si>
  <si>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</si>
  <si>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</si>
  <si>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</si>
  <si>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</si>
  <si>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</si>
  <si>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</si>
  <si>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</si>
  <si>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</si>
  <si>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</si>
  <si>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</si>
  <si>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</si>
  <si>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</si>
  <si>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</si>
  <si>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</si>
  <si>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</si>
  <si>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</si>
  <si>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</si>
  <si>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</si>
  <si>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</si>
  <si>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</si>
  <si>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</si>
  <si>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</si>
  <si>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</si>
  <si>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</si>
  <si>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</si>
  <si>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</si>
  <si>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</si>
  <si>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</si>
  <si>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</si>
  <si>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</si>
  <si>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</si>
  <si>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</si>
  <si>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</si>
  <si>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</si>
  <si>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</si>
  <si>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</si>
  <si>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</si>
  <si>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</si>
  <si>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</si>
  <si>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</si>
  <si>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</si>
  <si>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</si>
  <si>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</si>
  <si>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</si>
  <si>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</si>
  <si>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</si>
  <si>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</si>
  <si>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</si>
  <si>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</si>
  <si>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</si>
  <si>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</si>
  <si>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</si>
  <si>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</si>
  <si>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</si>
  <si>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</si>
  <si>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</si>
  <si>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</si>
  <si>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</si>
  <si>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</si>
  <si>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</si>
  <si>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</si>
  <si>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</si>
  <si>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</si>
  <si>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</si>
  <si>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</si>
  <si>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</si>
  <si>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</si>
  <si>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</si>
  <si>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</si>
  <si>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</si>
  <si>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</si>
  <si>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</si>
  <si>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</si>
  <si>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</si>
  <si>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</si>
  <si>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</si>
  <si>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</si>
  <si>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</si>
  <si>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</si>
  <si>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</si>
  <si>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</si>
  <si>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</si>
  <si>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</si>
  <si>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</si>
  <si>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</si>
  <si>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</si>
  <si>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</si>
  <si>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</si>
  <si>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</si>
  <si>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</si>
  <si>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</si>
  <si>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</si>
  <si>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</si>
  <si>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</si>
  <si>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</si>
  <si>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</si>
  <si>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</si>
  <si>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</si>
  <si>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</si>
  <si>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</si>
  <si>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</si>
  <si>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</si>
  <si>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</si>
  <si>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</si>
  <si>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</si>
  <si>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</si>
  <si>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</si>
  <si>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</si>
  <si>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</si>
  <si>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</si>
  <si>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</si>
  <si>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</si>
  <si>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</si>
  <si>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</si>
  <si>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</si>
  <si>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</si>
  <si>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</si>
  <si>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</si>
  <si>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</si>
  <si>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</si>
  <si>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</si>
  <si>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</si>
  <si>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</si>
  <si>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</si>
  <si>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</si>
  <si>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</si>
  <si>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</si>
  <si>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</si>
  <si>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</si>
  <si>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</si>
  <si>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</si>
  <si>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</si>
  <si>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</si>
  <si>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</si>
  <si>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</si>
  <si>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</si>
  <si>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</si>
  <si>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</si>
  <si>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</si>
  <si>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</si>
  <si>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</si>
  <si>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</si>
  <si>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</si>
  <si>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</si>
  <si>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</si>
  <si>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</si>
  <si>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</si>
  <si>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</si>
  <si>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</si>
  <si>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</si>
  <si>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</si>
  <si>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</si>
  <si>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</si>
  <si>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</si>
  <si>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</si>
  <si>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</si>
  <si>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</si>
  <si>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</si>
  <si>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</si>
  <si>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</si>
  <si>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</si>
  <si>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</si>
  <si>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</si>
  <si>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</si>
  <si>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</si>
  <si>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</si>
  <si>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</si>
  <si>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</si>
  <si>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</si>
  <si>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</si>
  <si>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</si>
  <si>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</si>
  <si>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</si>
  <si>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</si>
  <si>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</si>
  <si>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</si>
  <si>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</si>
  <si>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</si>
  <si>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</si>
  <si>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</si>
  <si>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</si>
  <si>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</si>
  <si>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</si>
  <si>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</si>
  <si>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</si>
  <si>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</si>
  <si>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</si>
  <si>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</si>
  <si>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</si>
  <si>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</si>
  <si>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</si>
  <si>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</si>
  <si>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</si>
  <si>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</si>
  <si>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</si>
  <si>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</si>
  <si>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</si>
  <si>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</si>
  <si>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</si>
  <si>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</si>
  <si>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</si>
  <si>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</si>
  <si>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</si>
  <si>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</si>
  <si>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</si>
  <si>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</si>
  <si>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</si>
  <si>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</si>
  <si>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</si>
  <si>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</si>
  <si>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</si>
  <si>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</si>
  <si>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</si>
  <si>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</si>
  <si>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</si>
  <si>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</si>
  <si>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</si>
  <si>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</si>
  <si>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</si>
  <si>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</si>
  <si>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</si>
  <si>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</si>
  <si>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</si>
  <si>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</si>
  <si>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</si>
  <si>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</si>
  <si>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</si>
  <si>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</si>
  <si>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</si>
  <si>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</si>
  <si>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</si>
  <si>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</si>
  <si>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</si>
  <si>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</si>
  <si>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</si>
  <si>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</si>
  <si>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</si>
  <si>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</si>
  <si>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</si>
  <si>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</si>
  <si>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</si>
  <si>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</si>
  <si>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</si>
  <si>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</si>
  <si>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</si>
  <si>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</si>
  <si>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</si>
  <si>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</si>
  <si>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</si>
  <si>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</si>
  <si>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</si>
  <si>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</si>
  <si>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</si>
  <si>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</si>
  <si>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</si>
  <si>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</si>
  <si>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</si>
  <si>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</si>
  <si>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</si>
  <si>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</si>
  <si>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</si>
  <si>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</si>
  <si>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</si>
  <si>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</si>
  <si>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</si>
  <si>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</si>
  <si>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</si>
  <si>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</si>
  <si>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</si>
  <si>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</si>
  <si>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</si>
  <si>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</si>
  <si>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</si>
  <si>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</si>
  <si>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</si>
  <si>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</si>
  <si>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</si>
  <si>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</si>
  <si>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</si>
  <si>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</si>
  <si>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</si>
  <si>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</si>
  <si>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</si>
  <si>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</si>
  <si>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</si>
  <si>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</si>
  <si>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</si>
  <si>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</si>
  <si>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</si>
  <si>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</si>
  <si>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</si>
  <si>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</si>
  <si>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</si>
  <si>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</si>
  <si>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</si>
  <si>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</si>
  <si>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</si>
  <si>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</si>
  <si>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</si>
  <si>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</si>
  <si>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</si>
  <si>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</si>
  <si>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</si>
  <si>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</si>
  <si>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</si>
  <si>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</si>
  <si>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</si>
  <si>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</si>
  <si>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</si>
  <si>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</si>
  <si>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</si>
  <si>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</si>
  <si>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</si>
  <si>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</si>
  <si>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</si>
  <si>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</si>
  <si>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</si>
  <si>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</si>
  <si>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</si>
  <si>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</si>
  <si>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</si>
  <si>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</si>
  <si>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</si>
  <si>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</si>
  <si>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</si>
  <si>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</si>
  <si>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</si>
  <si>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</si>
  <si>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</si>
  <si>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</si>
  <si>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</si>
  <si>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</si>
  <si>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</si>
  <si>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</si>
  <si>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</si>
  <si>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</si>
  <si>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</si>
  <si>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</si>
  <si>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</si>
  <si>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</si>
  <si>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</si>
  <si>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</si>
  <si>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</si>
  <si>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</si>
  <si>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</si>
  <si>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</si>
  <si>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</si>
  <si>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</si>
  <si>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</si>
  <si>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</si>
  <si>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</si>
  <si>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</si>
  <si>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</si>
  <si>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</si>
  <si>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</si>
  <si>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</si>
  <si>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</si>
  <si>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</si>
  <si>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</si>
  <si>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</si>
  <si>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</si>
  <si>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</si>
  <si>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</si>
  <si>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</si>
  <si>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</si>
  <si>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</si>
  <si>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</si>
  <si>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</si>
  <si>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</si>
  <si>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</si>
  <si>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</si>
  <si>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</si>
  <si>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</si>
  <si>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</si>
  <si>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</si>
  <si>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</si>
  <si>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</si>
  <si>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</si>
  <si>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</si>
  <si>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</si>
  <si>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</si>
  <si>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</si>
  <si>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</si>
  <si>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</si>
  <si>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</si>
  <si>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</si>
  <si>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</si>
  <si>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</si>
  <si>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</si>
  <si>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</si>
  <si>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</si>
  <si>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</si>
  <si>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</si>
  <si>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</si>
  <si>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</si>
  <si>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</si>
  <si>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</si>
  <si>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</si>
  <si>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</si>
  <si>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</si>
  <si>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</si>
  <si>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</si>
  <si>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</si>
  <si>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</si>
  <si>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</si>
  <si>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</si>
  <si>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</si>
  <si>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</si>
  <si>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</si>
  <si>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</si>
  <si>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</si>
  <si>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</si>
  <si>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</si>
  <si>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</si>
  <si>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</si>
  <si>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</si>
  <si>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</si>
  <si>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</si>
  <si>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</si>
  <si>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</si>
  <si>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</si>
  <si>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</si>
  <si>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</si>
  <si>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</si>
  <si>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</si>
  <si>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</si>
  <si>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</si>
  <si>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</si>
  <si>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</si>
  <si>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</si>
  <si>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</si>
  <si>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</si>
  <si>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</si>
  <si>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</si>
  <si>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</si>
  <si>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</si>
  <si>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</si>
  <si>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</si>
  <si>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</si>
  <si>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</si>
  <si>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</si>
  <si>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</si>
  <si>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</si>
  <si>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</si>
  <si>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</si>
  <si>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</si>
  <si>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</si>
  <si>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</si>
  <si>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</si>
  <si>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</si>
  <si>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</si>
  <si>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</si>
  <si>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</si>
  <si>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</si>
  <si>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</si>
  <si>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</si>
  <si>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</si>
  <si>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</si>
  <si>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</si>
  <si>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</si>
  <si>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</si>
  <si>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</si>
  <si>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</si>
  <si>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</si>
  <si>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</si>
  <si>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</si>
  <si>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</si>
  <si>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</si>
  <si>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</si>
  <si>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</si>
  <si>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</si>
  <si>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</si>
  <si>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</si>
  <si>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</si>
  <si>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</si>
  <si>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</si>
  <si>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</si>
  <si>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</si>
  <si>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</si>
  <si>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</si>
  <si>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</si>
  <si>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</si>
  <si>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</si>
  <si>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</si>
  <si>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</si>
  <si>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</si>
  <si>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</si>
  <si>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</si>
  <si>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</si>
  <si>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</si>
  <si>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</si>
  <si>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</si>
  <si>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</si>
  <si>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</si>
  <si>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</si>
  <si>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</si>
  <si>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</si>
  <si>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</si>
  <si>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</si>
  <si>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</si>
  <si>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</si>
  <si>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</si>
  <si>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</si>
  <si>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</si>
  <si>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</si>
  <si>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</si>
  <si>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</si>
  <si>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</si>
  <si>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</si>
  <si>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</si>
  <si>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</si>
  <si>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</si>
  <si>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</si>
  <si>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</si>
  <si>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</si>
  <si>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</si>
  <si>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</si>
  <si>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</si>
  <si>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</si>
  <si>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</si>
  <si>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</si>
  <si>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</si>
  <si>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</si>
  <si>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</si>
  <si>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</si>
  <si>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</si>
  <si>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</si>
  <si>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</si>
  <si>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</si>
  <si>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</si>
  <si>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</si>
  <si>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</si>
  <si>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</si>
  <si>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</si>
  <si>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</si>
  <si>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</si>
  <si>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</si>
  <si>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</si>
  <si>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</si>
  <si>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</si>
  <si>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</si>
  <si>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</si>
  <si>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</si>
  <si>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</si>
  <si>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</si>
  <si>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</si>
  <si>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</si>
  <si>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</si>
  <si>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</si>
  <si>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</si>
  <si>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</si>
  <si>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</si>
  <si>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</si>
  <si>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</si>
  <si>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</si>
  <si>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</si>
  <si>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</si>
  <si>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</si>
  <si>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</si>
  <si>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</si>
  <si>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</si>
  <si>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</si>
  <si>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</si>
  <si>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</si>
  <si>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</si>
  <si>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</si>
  <si>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</si>
  <si>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</si>
  <si>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</si>
  <si>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</si>
  <si>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</si>
  <si>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</si>
  <si>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</si>
  <si>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</si>
  <si>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</si>
  <si>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</si>
  <si>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</si>
  <si>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</si>
  <si>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</si>
  <si>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</si>
  <si>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</si>
  <si>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</si>
  <si>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</si>
  <si>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</si>
  <si>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</si>
  <si>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</si>
  <si>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</si>
  <si>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</si>
  <si>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</si>
  <si>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</si>
  <si>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</si>
  <si>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</si>
  <si>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</si>
  <si>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</si>
  <si>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</si>
  <si>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</si>
  <si>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</si>
  <si>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</si>
  <si>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</si>
  <si>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</si>
  <si>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</si>
  <si>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</si>
  <si>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</si>
  <si>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</si>
  <si>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</si>
  <si>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</si>
  <si>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</si>
  <si>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</si>
  <si>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</si>
  <si>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</si>
  <si>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</si>
  <si>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</si>
  <si>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</si>
  <si>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</si>
  <si>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</si>
  <si>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</si>
  <si>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</si>
  <si>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</si>
  <si>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</si>
  <si>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</si>
  <si>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</si>
  <si>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</si>
  <si>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</si>
  <si>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</si>
  <si>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</si>
  <si>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</si>
  <si>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</si>
  <si>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</si>
  <si>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</si>
  <si>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</si>
  <si>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</si>
  <si>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</si>
  <si>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</si>
  <si>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</si>
  <si>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</si>
  <si>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</si>
  <si>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</si>
  <si>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</si>
  <si>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</si>
  <si>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</si>
  <si>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</si>
  <si>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</si>
  <si>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</si>
  <si>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</si>
  <si>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</si>
  <si>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</si>
  <si>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</si>
  <si>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</si>
  <si>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</si>
  <si>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</si>
  <si>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</si>
  <si>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</si>
  <si>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</si>
  <si>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</si>
  <si>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</si>
  <si>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</si>
  <si>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</si>
  <si>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</si>
  <si>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</si>
  <si>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</si>
  <si>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</si>
  <si>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</si>
  <si>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</si>
  <si>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</si>
  <si>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</si>
  <si>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</si>
  <si>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</si>
  <si>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</si>
  <si>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</si>
  <si>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</si>
  <si>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</si>
  <si>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</si>
  <si>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</si>
  <si>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</si>
  <si>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</si>
  <si>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</si>
  <si>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</si>
  <si>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</si>
  <si>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</si>
  <si>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</si>
  <si>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</si>
  <si>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</si>
  <si>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</si>
  <si>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</si>
  <si>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</si>
  <si>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</si>
  <si>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</si>
  <si>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</si>
  <si>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</si>
  <si>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</si>
  <si>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</si>
  <si>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</si>
  <si>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</si>
  <si>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</si>
  <si>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</si>
  <si>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</si>
  <si>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</si>
  <si>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</si>
  <si>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</si>
  <si>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</si>
  <si>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</si>
  <si>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</si>
  <si>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</si>
  <si>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</si>
  <si>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</si>
  <si>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</si>
  <si>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</si>
  <si>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</si>
  <si>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</si>
  <si>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</si>
  <si>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</si>
  <si>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</si>
  <si>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</si>
  <si>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</si>
  <si>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</si>
  <si>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</si>
  <si>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</si>
  <si>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</si>
  <si>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</si>
  <si>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</si>
  <si>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</si>
  <si>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</si>
  <si>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</si>
  <si>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</si>
  <si>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</si>
  <si>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</si>
  <si>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</si>
  <si>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</si>
  <si>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</si>
  <si>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</si>
  <si>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</si>
  <si>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</si>
  <si>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</si>
  <si>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</si>
  <si>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</si>
  <si>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</si>
  <si>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</si>
  <si>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</si>
  <si>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</si>
  <si>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</si>
  <si>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</si>
  <si>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</si>
  <si>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</si>
  <si>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</si>
  <si>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</si>
  <si>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</si>
  <si>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</si>
  <si>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</si>
  <si>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</si>
  <si>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</si>
  <si>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</si>
  <si>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</si>
  <si>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</si>
  <si>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</si>
  <si>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</si>
  <si>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</si>
  <si>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</si>
  <si>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</si>
  <si>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</si>
  <si>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</si>
  <si>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</si>
  <si>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</si>
  <si>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</si>
  <si>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</si>
  <si>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</si>
  <si>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</si>
  <si>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</si>
  <si>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</si>
  <si>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</si>
  <si>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</si>
  <si>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</si>
  <si>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</si>
  <si>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</si>
  <si>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</si>
  <si>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</si>
  <si>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</si>
  <si>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</si>
  <si>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</si>
  <si>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</si>
  <si>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</si>
  <si>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</si>
  <si>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</si>
  <si>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</si>
  <si>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</si>
  <si>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</si>
  <si>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</si>
  <si>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</si>
  <si>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</si>
  <si>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</si>
  <si>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</si>
  <si>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</si>
  <si>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</si>
  <si>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</si>
  <si>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</si>
  <si>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</si>
  <si>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</si>
  <si>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</si>
  <si>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</si>
  <si>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</si>
  <si>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</si>
  <si>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</si>
  <si>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</si>
  <si>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</si>
  <si>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</si>
  <si>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</si>
  <si>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</si>
  <si>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</si>
  <si>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</si>
  <si>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</si>
  <si>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</si>
  <si>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</si>
  <si>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</si>
  <si>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</si>
  <si>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</si>
  <si>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</si>
  <si>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</si>
  <si>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</si>
  <si>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</si>
  <si>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</si>
  <si>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</si>
  <si>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</si>
  <si>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</si>
  <si>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</si>
  <si>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</si>
  <si>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</si>
  <si>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</si>
  <si>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</si>
  <si>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</si>
  <si>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</si>
  <si>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</si>
  <si>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</si>
  <si>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</si>
  <si>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</si>
  <si>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</si>
  <si>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</si>
  <si>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</si>
  <si>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</si>
  <si>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</si>
  <si>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</si>
  <si>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</si>
  <si>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</si>
  <si>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</si>
  <si>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</si>
  <si>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</si>
  <si>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</si>
  <si>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</si>
  <si>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</si>
  <si>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</si>
  <si>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</si>
  <si>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</si>
  <si>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</si>
  <si>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</si>
  <si>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</si>
  <si>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</si>
  <si>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</si>
  <si>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</si>
  <si>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</si>
  <si>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</si>
  <si>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</si>
  <si>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</si>
  <si>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</si>
  <si>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</si>
  <si>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</si>
  <si>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</si>
  <si>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</si>
  <si>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</si>
  <si>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</si>
  <si>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</si>
  <si>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</si>
  <si>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</si>
  <si>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</si>
  <si>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</si>
  <si>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</si>
  <si>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</si>
  <si>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</si>
  <si>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</si>
  <si>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</si>
  <si>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</si>
  <si>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</si>
  <si>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</si>
  <si>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</si>
  <si>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</si>
  <si>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</si>
  <si>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</si>
  <si>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</si>
  <si>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</si>
  <si>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</si>
  <si>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</si>
  <si>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</si>
  <si>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</si>
  <si>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</si>
  <si>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</si>
  <si>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</si>
  <si>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</si>
  <si>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</si>
  <si>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</si>
  <si>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</si>
  <si>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</si>
  <si>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</si>
  <si>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</si>
  <si>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</si>
  <si>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</si>
  <si>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</si>
  <si>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</si>
  <si>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</si>
  <si>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</si>
  <si>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</si>
  <si>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</si>
  <si>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</si>
  <si>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</si>
  <si>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</si>
  <si>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</si>
  <si>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</si>
  <si>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</si>
  <si>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</si>
  <si>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</si>
  <si>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</si>
  <si>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</si>
  <si>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</si>
  <si>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</si>
  <si>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</si>
  <si>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</si>
  <si>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</si>
  <si>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</si>
  <si>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</si>
  <si>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</si>
  <si>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</si>
  <si>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</si>
  <si>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</si>
  <si>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</si>
  <si>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</si>
  <si>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</si>
  <si>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</si>
  <si>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</si>
  <si>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</si>
  <si>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</si>
  <si>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</si>
  <si>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</si>
  <si>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</si>
  <si>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</si>
  <si>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</si>
  <si>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</si>
  <si>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</si>
  <si>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</si>
  <si>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</si>
  <si>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</si>
  <si>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</si>
  <si>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</si>
  <si>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</si>
  <si>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</si>
  <si>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</si>
  <si>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</si>
  <si>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</si>
  <si>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</si>
  <si>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</si>
  <si>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</si>
  <si>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</si>
  <si>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</si>
  <si>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</si>
  <si>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</si>
  <si>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</si>
  <si>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</si>
  <si>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</si>
  <si>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</si>
  <si>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</si>
  <si>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</si>
  <si>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</si>
  <si>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</si>
  <si>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</si>
  <si>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</si>
  <si>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</si>
  <si>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</si>
  <si>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</si>
  <si>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</si>
  <si>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</si>
  <si>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</si>
  <si>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</si>
  <si>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</si>
  <si>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</si>
  <si>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</si>
  <si>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</si>
  <si>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</si>
  <si>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</si>
  <si>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</si>
  <si>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</si>
  <si>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</si>
  <si>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</si>
  <si>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</si>
  <si>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</si>
  <si>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</si>
  <si>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</si>
  <si>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</si>
  <si>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</si>
  <si>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</si>
  <si>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</si>
  <si>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</si>
  <si>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</si>
  <si>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</si>
  <si>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</si>
  <si>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</si>
  <si>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</si>
  <si>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</si>
  <si>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</si>
  <si>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</si>
  <si>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</si>
  <si>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</si>
  <si>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</si>
  <si>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</si>
  <si>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</si>
  <si>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</si>
  <si>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</si>
  <si>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</si>
  <si>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</si>
  <si>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</si>
  <si>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</si>
  <si>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</si>
  <si>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</si>
  <si>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</si>
  <si>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</si>
  <si>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</si>
  <si>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</si>
  <si>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</si>
  <si>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</si>
  <si>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</si>
  <si>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</si>
  <si>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</si>
  <si>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</si>
  <si>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</si>
  <si>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</si>
  <si>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</si>
  <si>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</si>
  <si>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</si>
  <si>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</si>
  <si>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</si>
  <si>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</si>
  <si>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</si>
  <si>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</si>
  <si>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</si>
  <si>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</si>
  <si>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</si>
  <si>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</si>
  <si>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</si>
  <si>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</si>
  <si>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</si>
  <si>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</si>
  <si>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</si>
  <si>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</si>
  <si>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</si>
  <si>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</si>
  <si>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</si>
  <si>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</si>
  <si>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</si>
  <si>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</si>
  <si>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</si>
  <si>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</si>
  <si>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</si>
  <si>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</si>
  <si>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</si>
  <si>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</si>
  <si>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</si>
  <si>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</si>
  <si>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</si>
  <si>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</si>
  <si>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</si>
  <si>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</si>
  <si>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</si>
  <si>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</si>
  <si>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</si>
  <si>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</si>
  <si>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</si>
  <si>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</si>
  <si>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</si>
  <si>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</si>
  <si>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</si>
  <si>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</si>
  <si>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</si>
  <si>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</si>
  <si>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</si>
  <si>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</si>
  <si>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</si>
  <si>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</si>
  <si>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</si>
  <si>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</si>
  <si>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</si>
  <si>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</si>
  <si>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</si>
  <si>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</si>
  <si>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</si>
  <si>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</si>
  <si>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</si>
  <si>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</si>
  <si>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</si>
  <si>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</si>
  <si>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</si>
  <si>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</si>
  <si>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</si>
  <si>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</si>
  <si>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</si>
  <si>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</si>
  <si>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</si>
  <si>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</si>
  <si>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</si>
  <si>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</si>
  <si>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</si>
  <si>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</si>
  <si>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</si>
  <si>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</si>
  <si>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</si>
  <si>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</si>
  <si>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</si>
  <si>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</si>
  <si>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</si>
  <si>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</si>
  <si>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</si>
  <si>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</si>
  <si>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</si>
  <si>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</si>
  <si>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</si>
  <si>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</si>
  <si>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</si>
  <si>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</si>
  <si>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</si>
  <si>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</si>
  <si>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</si>
  <si>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</si>
  <si>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</si>
  <si>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</si>
  <si>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</si>
  <si>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</si>
  <si>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</si>
  <si>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</si>
  <si>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</si>
  <si>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</si>
  <si>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</si>
  <si>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</si>
  <si>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</si>
  <si>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</si>
  <si>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</si>
  <si>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</si>
  <si>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</si>
  <si>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</si>
  <si>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</si>
  <si>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</si>
  <si>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</si>
  <si>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</si>
  <si>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</si>
  <si>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</si>
  <si>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</si>
  <si>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</si>
  <si>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</si>
  <si>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</si>
  <si>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</si>
  <si>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</si>
  <si>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</si>
  <si>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</si>
  <si>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</si>
  <si>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</si>
  <si>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</si>
  <si>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</si>
  <si>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</si>
  <si>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</si>
  <si>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</si>
  <si>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</si>
  <si>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</si>
  <si>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</si>
  <si>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</si>
  <si>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</si>
  <si>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</si>
  <si>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</si>
  <si>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</si>
  <si>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</si>
  <si>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</si>
  <si>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</si>
  <si>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</si>
  <si>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</si>
  <si>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</si>
  <si>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</si>
  <si>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</si>
  <si>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</si>
  <si>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</si>
  <si>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</si>
  <si>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</si>
  <si>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</si>
  <si>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</si>
  <si>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</si>
  <si>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</si>
  <si>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</si>
  <si>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</si>
  <si>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</si>
  <si>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</si>
  <si>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</si>
  <si>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</si>
  <si>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</si>
  <si>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</si>
  <si>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</si>
  <si>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</si>
  <si>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</si>
  <si>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</si>
  <si>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</si>
  <si>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</si>
  <si>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</si>
  <si>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</si>
  <si>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</si>
  <si>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</si>
  <si>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</si>
  <si>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</si>
  <si>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</si>
  <si>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</si>
  <si>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</si>
  <si>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</si>
  <si>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</si>
  <si>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</si>
  <si>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</si>
  <si>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</si>
  <si>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</si>
  <si>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</si>
  <si>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</si>
  <si>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</si>
  <si>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</si>
  <si>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</si>
  <si>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</si>
  <si>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</si>
  <si>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</si>
  <si>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</si>
  <si>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</si>
  <si>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</si>
  <si>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</si>
  <si>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</si>
  <si>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</si>
  <si>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</si>
  <si>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</si>
  <si>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</si>
  <si>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</si>
  <si>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</si>
  <si>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</si>
  <si>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</si>
  <si>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</si>
  <si>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</si>
  <si>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</si>
  <si>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</si>
  <si>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</si>
  <si>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</si>
  <si>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</si>
  <si>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</si>
  <si>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</si>
  <si>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</si>
  <si>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</si>
  <si>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</si>
  <si>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</si>
  <si>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</si>
  <si>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</si>
  <si>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</si>
  <si>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</si>
  <si>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</si>
  <si>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</si>
  <si>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</si>
  <si>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</si>
  <si>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</si>
  <si>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</si>
  <si>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</si>
  <si>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</si>
  <si>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</si>
  <si>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</si>
  <si>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</si>
  <si>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</si>
  <si>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</si>
  <si>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</si>
  <si>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</si>
  <si>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</si>
  <si>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</si>
  <si>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</si>
  <si>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</si>
  <si>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</si>
  <si>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</si>
  <si>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</si>
  <si>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</si>
  <si>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</si>
  <si>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</si>
  <si>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</si>
  <si>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</si>
  <si>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</si>
  <si>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</si>
  <si>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</si>
  <si>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</si>
  <si>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</si>
  <si>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</si>
  <si>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</si>
  <si>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</si>
  <si>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</si>
  <si>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</si>
  <si>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</si>
  <si>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</si>
  <si>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</si>
  <si>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</si>
  <si>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</si>
  <si>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</si>
  <si>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</si>
  <si>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</si>
  <si>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</si>
  <si>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</si>
  <si>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</si>
  <si>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</si>
  <si>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</si>
  <si>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</si>
  <si>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</si>
  <si>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</si>
  <si>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</si>
  <si>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</si>
  <si>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</si>
  <si>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</si>
  <si>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</si>
  <si>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</si>
  <si>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</si>
  <si>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</si>
  <si>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</si>
  <si>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</si>
  <si>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</si>
  <si>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</si>
  <si>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</si>
  <si>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</si>
  <si>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</si>
  <si>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</si>
  <si>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</si>
  <si>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</si>
  <si>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</si>
  <si>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</si>
  <si>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</si>
  <si>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</si>
  <si>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</si>
  <si>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</si>
  <si>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</si>
  <si>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</si>
  <si>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</si>
  <si>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</si>
  <si>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</si>
  <si>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</si>
  <si>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</si>
  <si>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</si>
  <si>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</si>
  <si>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</si>
  <si>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</si>
  <si>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</si>
  <si>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</si>
  <si>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</si>
  <si>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</si>
  <si>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</si>
  <si>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</si>
  <si>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</si>
  <si>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</si>
  <si>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</si>
  <si>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</si>
  <si>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</si>
  <si>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</si>
  <si>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</si>
  <si>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</si>
  <si>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</si>
  <si>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</si>
  <si>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</si>
  <si>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</si>
  <si>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</si>
  <si>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</si>
  <si>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</si>
  <si>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</si>
  <si>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</si>
  <si>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</si>
  <si>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</si>
  <si>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</si>
  <si>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</si>
  <si>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</si>
  <si>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</si>
  <si>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</si>
  <si>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</si>
  <si>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</si>
  <si>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</si>
  <si>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</si>
  <si>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</si>
  <si>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</si>
  <si>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</si>
  <si>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</si>
  <si>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</si>
  <si>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</si>
  <si>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</si>
  <si>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</si>
  <si>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</si>
  <si>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</si>
  <si>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</si>
  <si>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</si>
  <si>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</si>
  <si>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</si>
  <si>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</si>
  <si>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</si>
  <si>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</si>
  <si>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</si>
  <si>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</si>
  <si>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</si>
  <si>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</si>
  <si>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</si>
  <si>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</si>
  <si>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</si>
  <si>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</si>
  <si>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</si>
  <si>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</si>
  <si>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</si>
  <si>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</si>
  <si>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</si>
  <si>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</si>
  <si>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</si>
  <si>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</si>
  <si>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</si>
  <si>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</si>
  <si>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</si>
  <si>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</si>
  <si>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</si>
  <si>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</si>
  <si>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</si>
  <si>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</si>
  <si>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</si>
  <si>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</si>
  <si>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</si>
  <si>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</si>
  <si>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</si>
  <si>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</si>
  <si>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</si>
  <si>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</si>
  <si>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</si>
  <si>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</si>
  <si>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</si>
  <si>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</si>
  <si>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</si>
  <si>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</si>
  <si>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</si>
  <si>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</si>
  <si>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</si>
  <si>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</si>
  <si>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</si>
  <si>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</si>
  <si>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</si>
  <si>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</si>
  <si>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</si>
  <si>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</si>
  <si>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</si>
  <si>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</si>
  <si>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</si>
  <si>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</si>
  <si>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</si>
  <si>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</si>
  <si>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</si>
  <si>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</si>
  <si>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</si>
  <si>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</si>
  <si>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</si>
  <si>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</si>
  <si>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</si>
  <si>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</si>
  <si>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</si>
  <si>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</si>
  <si>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</si>
  <si>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</si>
  <si>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</si>
  <si>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</si>
  <si>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</si>
  <si>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</si>
  <si>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</si>
  <si>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</si>
  <si>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</si>
  <si>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</si>
  <si>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</si>
  <si>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</si>
  <si>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</si>
  <si>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</si>
  <si>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</si>
  <si>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</si>
  <si>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</si>
  <si>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</si>
  <si>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</si>
  <si>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</si>
  <si>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</si>
  <si>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</si>
  <si>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</si>
  <si>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</si>
  <si>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</si>
  <si>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</si>
  <si>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</si>
  <si>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</si>
  <si>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</si>
  <si>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</si>
  <si>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</si>
  <si>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</si>
  <si>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</si>
  <si>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</si>
  <si>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</si>
  <si>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</si>
  <si>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</si>
  <si>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</si>
  <si>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</si>
  <si>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</si>
  <si>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</si>
  <si>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</si>
  <si>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</si>
  <si>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</si>
  <si>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</si>
  <si>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</si>
  <si>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</si>
  <si>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</si>
  <si>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</si>
  <si>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</si>
  <si>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</si>
  <si>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</si>
  <si>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</si>
  <si>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</si>
  <si>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</si>
  <si>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</si>
  <si>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</si>
  <si>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</si>
  <si>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</si>
  <si>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</si>
  <si>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</si>
  <si>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</si>
  <si>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</si>
  <si>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</si>
  <si>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</si>
  <si>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</si>
  <si>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</si>
  <si>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</si>
  <si>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</si>
  <si>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</si>
  <si>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</si>
  <si>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</si>
  <si>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</si>
  <si>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</si>
  <si>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</si>
  <si>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</si>
  <si>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</si>
  <si>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</si>
  <si>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</si>
  <si>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</si>
  <si>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</si>
  <si>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</si>
  <si>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</si>
  <si>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</si>
  <si>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</si>
  <si>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</si>
  <si>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</si>
  <si>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</si>
  <si>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</si>
  <si>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</si>
  <si>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</si>
  <si>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</si>
  <si>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</si>
  <si>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</si>
  <si>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</si>
  <si>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</si>
  <si>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</si>
  <si>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</si>
  <si>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</si>
  <si>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</si>
  <si>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</si>
  <si>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</si>
  <si>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</si>
  <si>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</si>
  <si>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</si>
  <si>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</si>
  <si>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</si>
  <si>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</si>
  <si>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</si>
  <si>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</si>
  <si>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</si>
  <si>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</si>
  <si>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</si>
  <si>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</si>
  <si>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</si>
  <si>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</si>
  <si>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</si>
  <si>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</si>
  <si>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</si>
  <si>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</si>
  <si>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</si>
  <si>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</si>
  <si>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</si>
  <si>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</si>
  <si>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</si>
  <si>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</si>
  <si>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</si>
  <si>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</si>
  <si>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</si>
  <si>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</si>
  <si>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</si>
  <si>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</si>
  <si>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</si>
  <si>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</si>
  <si>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</si>
  <si>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</si>
  <si>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</si>
  <si>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</si>
  <si>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</si>
  <si>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</si>
  <si>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</si>
  <si>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</si>
  <si>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</si>
  <si>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</si>
  <si>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</si>
  <si>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</si>
  <si>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</si>
  <si>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</si>
  <si>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</si>
  <si>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</si>
  <si>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</si>
  <si>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</si>
  <si>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</si>
  <si>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</si>
  <si>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</si>
  <si>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</si>
  <si>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</si>
  <si>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</si>
  <si>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</si>
  <si>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</si>
  <si>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</si>
  <si>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</si>
  <si>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</si>
  <si>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</si>
  <si>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</si>
  <si>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</si>
  <si>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</si>
  <si>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</si>
  <si>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</si>
  <si>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</si>
  <si>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</si>
  <si>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</si>
  <si>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</si>
  <si>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</si>
  <si>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</si>
  <si>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</si>
  <si>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</si>
  <si>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</si>
  <si>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</si>
  <si>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</si>
  <si>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</si>
  <si>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</si>
  <si>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</si>
  <si>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</si>
  <si>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</si>
  <si>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</si>
  <si>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</si>
  <si>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</si>
  <si>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</si>
  <si>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</si>
  <si>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</si>
  <si>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</si>
  <si>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</si>
  <si>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</si>
  <si>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</si>
  <si>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</si>
  <si>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</si>
  <si>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</si>
  <si>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</si>
  <si>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</si>
  <si>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</si>
  <si>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</si>
  <si>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</si>
  <si>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</si>
  <si>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</si>
  <si>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</si>
  <si>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</si>
  <si>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</si>
  <si>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</si>
  <si>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</si>
  <si>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</si>
  <si>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</si>
  <si>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</si>
  <si>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</si>
  <si>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</si>
  <si>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</si>
  <si>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</si>
  <si>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</si>
  <si>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</si>
  <si>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</si>
  <si>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</si>
  <si>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</si>
  <si>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</si>
  <si>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</si>
  <si>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</si>
  <si>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</si>
  <si>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</si>
  <si>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</si>
  <si>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</si>
  <si>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</si>
  <si>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</si>
  <si>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</si>
  <si>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</si>
  <si>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</si>
  <si>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</si>
  <si>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</si>
  <si>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</si>
  <si>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</si>
  <si>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</si>
  <si>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</si>
  <si>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</si>
  <si>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</si>
  <si>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</si>
  <si>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</si>
  <si>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</si>
  <si>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</si>
  <si>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</si>
  <si>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</si>
  <si>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</si>
  <si>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</si>
  <si>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</si>
  <si>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</si>
  <si>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</si>
  <si>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</si>
  <si>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</si>
  <si>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</si>
  <si>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</si>
  <si>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</si>
  <si>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</si>
  <si>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</si>
  <si>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</si>
  <si>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</si>
  <si>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</si>
  <si>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</si>
  <si>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</si>
  <si>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</si>
  <si>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</si>
  <si>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</si>
  <si>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</si>
  <si>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</si>
  <si>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</si>
  <si>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</si>
  <si>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</si>
  <si>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</si>
  <si>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</si>
  <si>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</si>
  <si>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</si>
  <si>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</si>
  <si>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</si>
  <si>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</si>
  <si>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</si>
  <si>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</si>
  <si>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</si>
  <si>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</si>
  <si>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</si>
  <si>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</si>
  <si>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</si>
  <si>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</si>
  <si>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</si>
  <si>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</si>
  <si>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</si>
  <si>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</si>
  <si>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</si>
  <si>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</si>
  <si>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</si>
  <si>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</si>
  <si>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</si>
  <si>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</si>
  <si>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</si>
  <si>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</si>
  <si>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</si>
  <si>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</si>
  <si>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</si>
  <si>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</si>
  <si>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</si>
  <si>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</si>
  <si>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</si>
  <si>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</si>
  <si>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</si>
  <si>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</si>
  <si>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</si>
  <si>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</si>
  <si>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</si>
  <si>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</si>
  <si>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</si>
  <si>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DISPENASDOR</t>
  </si>
  <si>
    <t>Hold</t>
  </si>
  <si>
    <t>Cepeda, Ricardo Alberto</t>
  </si>
  <si>
    <t>GAVETA DE DEPOSITOS LLENA</t>
  </si>
  <si>
    <t>GAVETA DE DEPOSITO LLENA</t>
  </si>
  <si>
    <t>Closed</t>
  </si>
  <si>
    <t xml:space="preserve">Blanco Garcia, Yovanny </t>
  </si>
  <si>
    <t>2 Gavetas Vacías + 1 Fallando</t>
  </si>
  <si>
    <t>23 Enero de 2021</t>
  </si>
  <si>
    <t>335770712</t>
  </si>
  <si>
    <t>335770710</t>
  </si>
  <si>
    <t>335770709</t>
  </si>
  <si>
    <t>En Servicio</t>
  </si>
  <si>
    <t>335770714</t>
  </si>
  <si>
    <t>335770858</t>
  </si>
  <si>
    <t>335770857</t>
  </si>
  <si>
    <t>335770854</t>
  </si>
  <si>
    <t>335770826</t>
  </si>
  <si>
    <t>335770822</t>
  </si>
  <si>
    <t>335770821</t>
  </si>
  <si>
    <t>335770817</t>
  </si>
  <si>
    <t>335770816</t>
  </si>
  <si>
    <t>335770811</t>
  </si>
  <si>
    <t>335770808</t>
  </si>
  <si>
    <t>335770798</t>
  </si>
  <si>
    <t>335770795</t>
  </si>
  <si>
    <t>335770794</t>
  </si>
  <si>
    <t>335770792</t>
  </si>
  <si>
    <t>335770791</t>
  </si>
  <si>
    <t>335770788</t>
  </si>
  <si>
    <t>335770785</t>
  </si>
  <si>
    <t>335770780</t>
  </si>
  <si>
    <t>335770778</t>
  </si>
  <si>
    <t>335770776</t>
  </si>
  <si>
    <t>335770774</t>
  </si>
  <si>
    <t>335770771</t>
  </si>
  <si>
    <t>23/1/2021 06:00 AM</t>
  </si>
  <si>
    <t>23/1/2021 17:00 PM</t>
  </si>
  <si>
    <t xml:space="preserve">1 Gaveta vacias + 2 Fallando </t>
  </si>
  <si>
    <t>335770970</t>
  </si>
  <si>
    <t>335770969</t>
  </si>
  <si>
    <t>335770968</t>
  </si>
  <si>
    <t>335770965</t>
  </si>
  <si>
    <t>335770964</t>
  </si>
  <si>
    <t>335770963</t>
  </si>
  <si>
    <t>335770962</t>
  </si>
  <si>
    <t>335770958</t>
  </si>
  <si>
    <t>335770957</t>
  </si>
  <si>
    <t>335770954</t>
  </si>
  <si>
    <t>335770930</t>
  </si>
  <si>
    <t>335770914</t>
  </si>
  <si>
    <t>335770905</t>
  </si>
  <si>
    <t>335770904</t>
  </si>
  <si>
    <t>335770900</t>
  </si>
  <si>
    <t>335770899</t>
  </si>
  <si>
    <t>335770894</t>
  </si>
  <si>
    <t>335770885</t>
  </si>
  <si>
    <t>335770884</t>
  </si>
  <si>
    <t>335770883</t>
  </si>
  <si>
    <t>GAVETA VACIAS + GAVETAS FALLANDO</t>
  </si>
  <si>
    <t>Cuevas Peralta, Ivan Hanell</t>
  </si>
  <si>
    <t>Carga Exitosa</t>
  </si>
  <si>
    <t>335770972</t>
  </si>
  <si>
    <t>335770971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</si>
</sst>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7"/>
      <tableStyleElement type="headerRow" dxfId="516"/>
      <tableStyleElement type="totalRow" dxfId="515"/>
      <tableStyleElement type="firstColumn" dxfId="514"/>
      <tableStyleElement type="lastColumn" dxfId="513"/>
      <tableStyleElement type="firstRowStripe" dxfId="512"/>
      <tableStyleElement type="firstColumnStripe" dxfId="5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4"/>
  <sheetViews>
    <sheetView zoomScale="75" zoomScaleNormal="75" workbookViewId="0">
      <pane ySplit="4" topLeftCell="A103" activePane="bottomLeft" state="frozen"/>
      <selection pane="bottomLeft" activeCell="M54" sqref="M54:M133"/>
    </sheetView>
  </sheetViews>
  <sheetFormatPr baseColWidth="10" defaultColWidth="26.140625" defaultRowHeight="15" x14ac:dyDescent="0.25"/>
  <cols>
    <col min="1" max="1" width="26" style="70" customWidth="1"/>
    <col min="2" max="2" width="21.140625" style="113" bestFit="1" customWidth="1"/>
    <col min="3" max="3" width="16.5703125" style="47" customWidth="1"/>
    <col min="4" max="4" width="29.42578125" style="70" customWidth="1"/>
    <col min="5" max="5" width="13.140625" style="84" customWidth="1"/>
    <col min="6" max="6" width="12.140625" style="48" customWidth="1"/>
    <col min="7" max="7" width="63" style="48" customWidth="1"/>
    <col min="8" max="11" width="6.5703125" style="48" customWidth="1"/>
    <col min="12" max="12" width="49.42578125" style="48" customWidth="1"/>
    <col min="13" max="13" width="20.5703125" style="70" customWidth="1"/>
    <col min="14" max="14" width="18.28515625" style="86" customWidth="1"/>
    <col min="15" max="15" width="37.85546875" style="86" customWidth="1"/>
    <col min="16" max="16" width="23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2508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2">
        <v>335769464</v>
      </c>
      <c r="C5" s="104">
        <v>44216.772870370369</v>
      </c>
      <c r="D5" s="103" t="s">
        <v>2477</v>
      </c>
      <c r="E5" s="100">
        <v>377</v>
      </c>
      <c r="F5" s="85" t="str">
        <f>VLOOKUP(E5,VIP!$A$2:$O11476,2,0)</f>
        <v>DRBR377</v>
      </c>
      <c r="G5" s="99" t="str">
        <f>VLOOKUP(E5,'LISTADO ATM'!$A$2:$B$894,2,0)</f>
        <v>ATM Estación del Metro Eduardo Brito</v>
      </c>
      <c r="H5" s="99" t="str">
        <f>VLOOKUP(E5,VIP!$A$2:$O16397,7,FALSE)</f>
        <v>Si</v>
      </c>
      <c r="I5" s="99" t="str">
        <f>VLOOKUP(E5,VIP!$A$2:$O8362,8,FALSE)</f>
        <v>Si</v>
      </c>
      <c r="J5" s="99" t="str">
        <f>VLOOKUP(E5,VIP!$A$2:$O8312,8,FALSE)</f>
        <v>Si</v>
      </c>
      <c r="K5" s="99" t="str">
        <f>VLOOKUP(E5,VIP!$A$2:$O11886,6,0)</f>
        <v>NO</v>
      </c>
      <c r="L5" s="107" t="s">
        <v>2430</v>
      </c>
      <c r="M5" s="121" t="s">
        <v>2512</v>
      </c>
      <c r="N5" s="105" t="s">
        <v>2481</v>
      </c>
      <c r="O5" s="103" t="s">
        <v>2482</v>
      </c>
      <c r="P5" s="107"/>
      <c r="Q5" s="122">
        <v>44219.449305555558</v>
      </c>
    </row>
    <row r="6" spans="1:17" ht="18" x14ac:dyDescent="0.25">
      <c r="A6" s="85" t="str">
        <f>VLOOKUP(E6,'LISTADO ATM'!$A$2:$C$895,3,0)</f>
        <v>SUR</v>
      </c>
      <c r="B6" s="112">
        <v>335765346</v>
      </c>
      <c r="C6" s="104">
        <v>44216.805555555555</v>
      </c>
      <c r="D6" s="103" t="s">
        <v>2189</v>
      </c>
      <c r="E6" s="100">
        <v>873</v>
      </c>
      <c r="F6" s="85" t="str">
        <f>VLOOKUP(E6,VIP!$A$2:$O11485,2,0)</f>
        <v>DRBR873</v>
      </c>
      <c r="G6" s="99" t="str">
        <f>VLOOKUP(E6,'LISTADO ATM'!$A$2:$B$894,2,0)</f>
        <v xml:space="preserve">ATM Centro de Caja San Cristóbal II </v>
      </c>
      <c r="H6" s="99" t="str">
        <f>VLOOKUP(E6,VIP!$A$2:$O16406,7,FALSE)</f>
        <v>Si</v>
      </c>
      <c r="I6" s="99" t="str">
        <f>VLOOKUP(E6,VIP!$A$2:$O8371,8,FALSE)</f>
        <v>Si</v>
      </c>
      <c r="J6" s="99" t="str">
        <f>VLOOKUP(E6,VIP!$A$2:$O8321,8,FALSE)</f>
        <v>Si</v>
      </c>
      <c r="K6" s="99" t="str">
        <f>VLOOKUP(E6,VIP!$A$2:$O11895,6,0)</f>
        <v>SI</v>
      </c>
      <c r="L6" s="107" t="s">
        <v>2228</v>
      </c>
      <c r="M6" s="121" t="s">
        <v>2512</v>
      </c>
      <c r="N6" s="105" t="s">
        <v>2501</v>
      </c>
      <c r="O6" s="103" t="s">
        <v>2483</v>
      </c>
      <c r="P6" s="107"/>
      <c r="Q6" s="122">
        <v>44219.581944444442</v>
      </c>
    </row>
    <row r="7" spans="1:17" ht="18" x14ac:dyDescent="0.25">
      <c r="A7" s="85" t="str">
        <f>VLOOKUP(E7,'LISTADO ATM'!$A$2:$C$895,3,0)</f>
        <v>NORTE</v>
      </c>
      <c r="B7" s="112">
        <v>335769492</v>
      </c>
      <c r="C7" s="104">
        <v>44216.915196759262</v>
      </c>
      <c r="D7" s="103" t="s">
        <v>2498</v>
      </c>
      <c r="E7" s="100">
        <v>538</v>
      </c>
      <c r="F7" s="85" t="str">
        <f>VLOOKUP(E7,VIP!$A$2:$O11486,2,0)</f>
        <v>DRBR538</v>
      </c>
      <c r="G7" s="99" t="str">
        <f>VLOOKUP(E7,'LISTADO ATM'!$A$2:$B$894,2,0)</f>
        <v>ATM  Autoservicio San Fco. Macorís</v>
      </c>
      <c r="H7" s="99" t="str">
        <f>VLOOKUP(E7,VIP!$A$2:$O16407,7,FALSE)</f>
        <v>Si</v>
      </c>
      <c r="I7" s="99" t="str">
        <f>VLOOKUP(E7,VIP!$A$2:$O8372,8,FALSE)</f>
        <v>Si</v>
      </c>
      <c r="J7" s="99" t="str">
        <f>VLOOKUP(E7,VIP!$A$2:$O8322,8,FALSE)</f>
        <v>Si</v>
      </c>
      <c r="K7" s="99" t="str">
        <f>VLOOKUP(E7,VIP!$A$2:$O11896,6,0)</f>
        <v>NO</v>
      </c>
      <c r="L7" s="107" t="s">
        <v>2504</v>
      </c>
      <c r="M7" s="121" t="s">
        <v>2512</v>
      </c>
      <c r="N7" s="122" t="s">
        <v>2505</v>
      </c>
      <c r="O7" s="103" t="s">
        <v>2497</v>
      </c>
      <c r="P7" s="107"/>
      <c r="Q7" s="122">
        <v>44219.607638888891</v>
      </c>
    </row>
    <row r="8" spans="1:17" ht="18" x14ac:dyDescent="0.25">
      <c r="A8" s="85" t="str">
        <f>VLOOKUP(E8,'LISTADO ATM'!$A$2:$C$895,3,0)</f>
        <v>DISTRITO NACIONAL</v>
      </c>
      <c r="B8" s="112">
        <v>335769595</v>
      </c>
      <c r="C8" s="104">
        <v>44217.624814814815</v>
      </c>
      <c r="D8" s="103" t="s">
        <v>2189</v>
      </c>
      <c r="E8" s="100">
        <v>300</v>
      </c>
      <c r="F8" s="85" t="str">
        <f>VLOOKUP(E8,VIP!$A$2:$O11524,2,0)</f>
        <v>DRBR300</v>
      </c>
      <c r="G8" s="99" t="str">
        <f>VLOOKUP(E8,'LISTADO ATM'!$A$2:$B$894,2,0)</f>
        <v xml:space="preserve">ATM S/M Aprezio Los Guaricanos </v>
      </c>
      <c r="H8" s="99" t="str">
        <f>VLOOKUP(E8,VIP!$A$2:$O16445,7,FALSE)</f>
        <v>Si</v>
      </c>
      <c r="I8" s="99" t="str">
        <f>VLOOKUP(E8,VIP!$A$2:$O8410,8,FALSE)</f>
        <v>Si</v>
      </c>
      <c r="J8" s="99" t="str">
        <f>VLOOKUP(E8,VIP!$A$2:$O8360,8,FALSE)</f>
        <v>Si</v>
      </c>
      <c r="K8" s="99" t="str">
        <f>VLOOKUP(E8,VIP!$A$2:$O11934,6,0)</f>
        <v>NO</v>
      </c>
      <c r="L8" s="107" t="s">
        <v>2463</v>
      </c>
      <c r="M8" s="121" t="s">
        <v>2512</v>
      </c>
      <c r="N8" s="122" t="s">
        <v>2505</v>
      </c>
      <c r="O8" s="103" t="s">
        <v>2483</v>
      </c>
      <c r="P8" s="107"/>
      <c r="Q8" s="122">
        <v>44219.345138888886</v>
      </c>
    </row>
    <row r="9" spans="1:17" ht="18" x14ac:dyDescent="0.25">
      <c r="A9" s="85" t="str">
        <f>VLOOKUP(E9,'LISTADO ATM'!$A$2:$C$895,3,0)</f>
        <v>NORTE</v>
      </c>
      <c r="B9" s="112">
        <v>335769877</v>
      </c>
      <c r="C9" s="104">
        <v>44218.405717592592</v>
      </c>
      <c r="D9" s="103" t="s">
        <v>2190</v>
      </c>
      <c r="E9" s="100">
        <v>99</v>
      </c>
      <c r="F9" s="85" t="str">
        <f>VLOOKUP(E9,VIP!$A$2:$O11369,2,0)</f>
        <v>DRBR099</v>
      </c>
      <c r="G9" s="99" t="str">
        <f>VLOOKUP(E9,'LISTADO ATM'!$A$2:$B$894,2,0)</f>
        <v xml:space="preserve">ATM Multicentro La Sirena S.F.M. </v>
      </c>
      <c r="H9" s="99" t="str">
        <f>VLOOKUP(E9,VIP!$A$2:$O16290,7,FALSE)</f>
        <v>Si</v>
      </c>
      <c r="I9" s="99" t="str">
        <f>VLOOKUP(E9,VIP!$A$2:$O8255,8,FALSE)</f>
        <v>Si</v>
      </c>
      <c r="J9" s="99" t="str">
        <f>VLOOKUP(E9,VIP!$A$2:$O8205,8,FALSE)</f>
        <v>Si</v>
      </c>
      <c r="K9" s="99" t="str">
        <f>VLOOKUP(E9,VIP!$A$2:$O11779,6,0)</f>
        <v>NO</v>
      </c>
      <c r="L9" s="107" t="s">
        <v>2463</v>
      </c>
      <c r="M9" s="121" t="s">
        <v>2512</v>
      </c>
      <c r="N9" s="122" t="s">
        <v>2505</v>
      </c>
      <c r="O9" s="103" t="s">
        <v>2506</v>
      </c>
      <c r="P9" s="103"/>
      <c r="Q9" s="122">
        <v>44219.435416666667</v>
      </c>
    </row>
    <row r="10" spans="1:17" ht="18" x14ac:dyDescent="0.25">
      <c r="A10" s="85" t="str">
        <f>VLOOKUP(E10,'LISTADO ATM'!$A$2:$C$895,3,0)</f>
        <v>DISTRITO NACIONAL</v>
      </c>
      <c r="B10" s="112">
        <v>335770131</v>
      </c>
      <c r="C10" s="104">
        <v>44218.496782407405</v>
      </c>
      <c r="D10" s="103" t="s">
        <v>2189</v>
      </c>
      <c r="E10" s="100">
        <v>966</v>
      </c>
      <c r="F10" s="85" t="str">
        <f>VLOOKUP(E10,VIP!$A$2:$O11380,2,0)</f>
        <v>DRBR966</v>
      </c>
      <c r="G10" s="99" t="str">
        <f>VLOOKUP(E10,'LISTADO ATM'!$A$2:$B$894,2,0)</f>
        <v>ATM Centro Medico Real</v>
      </c>
      <c r="H10" s="99" t="str">
        <f>VLOOKUP(E10,VIP!$A$2:$O16301,7,FALSE)</f>
        <v>Si</v>
      </c>
      <c r="I10" s="99" t="str">
        <f>VLOOKUP(E10,VIP!$A$2:$O8266,8,FALSE)</f>
        <v>Si</v>
      </c>
      <c r="J10" s="99" t="str">
        <f>VLOOKUP(E10,VIP!$A$2:$O8216,8,FALSE)</f>
        <v>Si</v>
      </c>
      <c r="K10" s="99" t="str">
        <f>VLOOKUP(E10,VIP!$A$2:$O11790,6,0)</f>
        <v>NO</v>
      </c>
      <c r="L10" s="107" t="s">
        <v>2463</v>
      </c>
      <c r="M10" s="121" t="s">
        <v>2512</v>
      </c>
      <c r="N10" s="122" t="s">
        <v>2505</v>
      </c>
      <c r="O10" s="103" t="s">
        <v>2483</v>
      </c>
      <c r="P10" s="103"/>
      <c r="Q10" s="122">
        <v>44219.435416666667</v>
      </c>
    </row>
    <row r="11" spans="1:17" ht="18" x14ac:dyDescent="0.25">
      <c r="A11" s="85" t="str">
        <f>VLOOKUP(E11,'LISTADO ATM'!$A$2:$C$895,3,0)</f>
        <v>NORTE</v>
      </c>
      <c r="B11" s="112">
        <v>335770161</v>
      </c>
      <c r="C11" s="104">
        <v>44218.51059027778</v>
      </c>
      <c r="D11" s="103" t="s">
        <v>2190</v>
      </c>
      <c r="E11" s="100">
        <v>757</v>
      </c>
      <c r="F11" s="85" t="str">
        <f>VLOOKUP(E11,VIP!$A$2:$O11375,2,0)</f>
        <v>DRBR757</v>
      </c>
      <c r="G11" s="99" t="str">
        <f>VLOOKUP(E11,'LISTADO ATM'!$A$2:$B$894,2,0)</f>
        <v xml:space="preserve">ATM UNP Plaza Paseo (Santiago) </v>
      </c>
      <c r="H11" s="99" t="str">
        <f>VLOOKUP(E11,VIP!$A$2:$O16296,7,FALSE)</f>
        <v>Si</v>
      </c>
      <c r="I11" s="99" t="str">
        <f>VLOOKUP(E11,VIP!$A$2:$O8261,8,FALSE)</f>
        <v>Si</v>
      </c>
      <c r="J11" s="99" t="str">
        <f>VLOOKUP(E11,VIP!$A$2:$O8211,8,FALSE)</f>
        <v>Si</v>
      </c>
      <c r="K11" s="99" t="str">
        <f>VLOOKUP(E11,VIP!$A$2:$O11785,6,0)</f>
        <v>NO</v>
      </c>
      <c r="L11" s="107" t="s">
        <v>2228</v>
      </c>
      <c r="M11" s="121" t="s">
        <v>2512</v>
      </c>
      <c r="N11" s="105" t="s">
        <v>2481</v>
      </c>
      <c r="O11" s="103" t="s">
        <v>2502</v>
      </c>
      <c r="P11" s="103"/>
      <c r="Q11" s="122">
        <v>44219.546527777777</v>
      </c>
    </row>
    <row r="12" spans="1:17" ht="18" x14ac:dyDescent="0.25">
      <c r="A12" s="85" t="str">
        <f>VLOOKUP(E12,'LISTADO ATM'!$A$2:$C$895,3,0)</f>
        <v>DISTRITO NACIONAL</v>
      </c>
      <c r="B12" s="112">
        <v>335770217</v>
      </c>
      <c r="C12" s="104">
        <v>44218.530601851853</v>
      </c>
      <c r="D12" s="103" t="s">
        <v>2189</v>
      </c>
      <c r="E12" s="100">
        <v>485</v>
      </c>
      <c r="F12" s="85" t="str">
        <f>VLOOKUP(E12,VIP!$A$2:$O11370,2,0)</f>
        <v>DRBR485</v>
      </c>
      <c r="G12" s="99" t="str">
        <f>VLOOKUP(E12,'LISTADO ATM'!$A$2:$B$894,2,0)</f>
        <v xml:space="preserve">ATM CEDIMAT </v>
      </c>
      <c r="H12" s="99" t="str">
        <f>VLOOKUP(E12,VIP!$A$2:$O16291,7,FALSE)</f>
        <v>Si</v>
      </c>
      <c r="I12" s="99" t="str">
        <f>VLOOKUP(E12,VIP!$A$2:$O8256,8,FALSE)</f>
        <v>Si</v>
      </c>
      <c r="J12" s="99" t="str">
        <f>VLOOKUP(E12,VIP!$A$2:$O8206,8,FALSE)</f>
        <v>Si</v>
      </c>
      <c r="K12" s="99" t="str">
        <f>VLOOKUP(E12,VIP!$A$2:$O11780,6,0)</f>
        <v>NO</v>
      </c>
      <c r="L12" s="107" t="s">
        <v>2228</v>
      </c>
      <c r="M12" s="121" t="s">
        <v>2512</v>
      </c>
      <c r="N12" s="122" t="s">
        <v>2505</v>
      </c>
      <c r="O12" s="103" t="s">
        <v>2483</v>
      </c>
      <c r="P12" s="103"/>
      <c r="Q12" s="122">
        <v>44219.394444444442</v>
      </c>
    </row>
    <row r="13" spans="1:17" ht="18" x14ac:dyDescent="0.25">
      <c r="A13" s="85" t="str">
        <f>VLOOKUP(E13,'LISTADO ATM'!$A$2:$C$895,3,0)</f>
        <v>NORTE</v>
      </c>
      <c r="B13" s="112">
        <v>335770236</v>
      </c>
      <c r="C13" s="104">
        <v>44218.537048611113</v>
      </c>
      <c r="D13" s="103" t="s">
        <v>2190</v>
      </c>
      <c r="E13" s="100">
        <v>528</v>
      </c>
      <c r="F13" s="85" t="str">
        <f>VLOOKUP(E13,VIP!$A$2:$O11367,2,0)</f>
        <v>DRBR284</v>
      </c>
      <c r="G13" s="99" t="str">
        <f>VLOOKUP(E13,'LISTADO ATM'!$A$2:$B$894,2,0)</f>
        <v xml:space="preserve">ATM Ferretería Ochoa (Santiago) </v>
      </c>
      <c r="H13" s="99" t="str">
        <f>VLOOKUP(E13,VIP!$A$2:$O16288,7,FALSE)</f>
        <v>Si</v>
      </c>
      <c r="I13" s="99" t="str">
        <f>VLOOKUP(E13,VIP!$A$2:$O8253,8,FALSE)</f>
        <v>Si</v>
      </c>
      <c r="J13" s="99" t="str">
        <f>VLOOKUP(E13,VIP!$A$2:$O8203,8,FALSE)</f>
        <v>Si</v>
      </c>
      <c r="K13" s="99" t="str">
        <f>VLOOKUP(E13,VIP!$A$2:$O11777,6,0)</f>
        <v>NO</v>
      </c>
      <c r="L13" s="107" t="s">
        <v>2228</v>
      </c>
      <c r="M13" s="121" t="s">
        <v>2512</v>
      </c>
      <c r="N13" s="105" t="s">
        <v>2481</v>
      </c>
      <c r="O13" s="103" t="s">
        <v>2502</v>
      </c>
      <c r="P13" s="103"/>
      <c r="Q13" s="122">
        <v>44219.394444444442</v>
      </c>
    </row>
    <row r="14" spans="1:17" ht="18" x14ac:dyDescent="0.25">
      <c r="A14" s="85" t="str">
        <f>VLOOKUP(E14,'LISTADO ATM'!$A$2:$C$895,3,0)</f>
        <v>DISTRITO NACIONAL</v>
      </c>
      <c r="B14" s="112">
        <v>335770245</v>
      </c>
      <c r="C14" s="104">
        <v>44218.543067129627</v>
      </c>
      <c r="D14" s="103" t="s">
        <v>2189</v>
      </c>
      <c r="E14" s="100">
        <v>534</v>
      </c>
      <c r="F14" s="85" t="str">
        <f>VLOOKUP(E14,VIP!$A$2:$O11365,2,0)</f>
        <v>DRBR534</v>
      </c>
      <c r="G14" s="99" t="str">
        <f>VLOOKUP(E14,'LISTADO ATM'!$A$2:$B$894,2,0)</f>
        <v xml:space="preserve">ATM Oficina Torre II </v>
      </c>
      <c r="H14" s="99" t="str">
        <f>VLOOKUP(E14,VIP!$A$2:$O16286,7,FALSE)</f>
        <v>Si</v>
      </c>
      <c r="I14" s="99" t="str">
        <f>VLOOKUP(E14,VIP!$A$2:$O8251,8,FALSE)</f>
        <v>No</v>
      </c>
      <c r="J14" s="99" t="str">
        <f>VLOOKUP(E14,VIP!$A$2:$O8201,8,FALSE)</f>
        <v>No</v>
      </c>
      <c r="K14" s="99" t="str">
        <f>VLOOKUP(E14,VIP!$A$2:$O11775,6,0)</f>
        <v>SI</v>
      </c>
      <c r="L14" s="107" t="s">
        <v>2228</v>
      </c>
      <c r="M14" s="121" t="s">
        <v>2512</v>
      </c>
      <c r="N14" s="105" t="s">
        <v>2501</v>
      </c>
      <c r="O14" s="103" t="s">
        <v>2483</v>
      </c>
      <c r="P14" s="103"/>
      <c r="Q14" s="122">
        <v>44219.522916666669</v>
      </c>
    </row>
    <row r="15" spans="1:17" ht="18" x14ac:dyDescent="0.25">
      <c r="A15" s="85" t="str">
        <f>VLOOKUP(E15,'LISTADO ATM'!$A$2:$C$895,3,0)</f>
        <v>NORTE</v>
      </c>
      <c r="B15" s="112">
        <v>335770479</v>
      </c>
      <c r="C15" s="104">
        <v>44218.649108796293</v>
      </c>
      <c r="D15" s="103" t="s">
        <v>2494</v>
      </c>
      <c r="E15" s="100">
        <v>950</v>
      </c>
      <c r="F15" s="85" t="str">
        <f>VLOOKUP(E15,VIP!$A$2:$O11372,2,0)</f>
        <v>DRBR12G</v>
      </c>
      <c r="G15" s="99" t="str">
        <f>VLOOKUP(E15,'LISTADO ATM'!$A$2:$B$894,2,0)</f>
        <v xml:space="preserve">ATM Oficina Monterrico </v>
      </c>
      <c r="H15" s="99" t="str">
        <f>VLOOKUP(E15,VIP!$A$2:$O16293,7,FALSE)</f>
        <v>Si</v>
      </c>
      <c r="I15" s="99" t="str">
        <f>VLOOKUP(E15,VIP!$A$2:$O8258,8,FALSE)</f>
        <v>Si</v>
      </c>
      <c r="J15" s="99" t="str">
        <f>VLOOKUP(E15,VIP!$A$2:$O8208,8,FALSE)</f>
        <v>Si</v>
      </c>
      <c r="K15" s="99" t="str">
        <f>VLOOKUP(E15,VIP!$A$2:$O11782,6,0)</f>
        <v>SI</v>
      </c>
      <c r="L15" s="107" t="s">
        <v>2430</v>
      </c>
      <c r="M15" s="121" t="s">
        <v>2512</v>
      </c>
      <c r="N15" s="105" t="s">
        <v>2481</v>
      </c>
      <c r="O15" s="103" t="s">
        <v>2495</v>
      </c>
      <c r="P15" s="103"/>
      <c r="Q15" s="122">
        <v>44219.444444444445</v>
      </c>
    </row>
    <row r="16" spans="1:17" ht="18" x14ac:dyDescent="0.25">
      <c r="A16" s="85" t="str">
        <f>VLOOKUP(E16,'LISTADO ATM'!$A$2:$C$895,3,0)</f>
        <v>DISTRITO NACIONAL</v>
      </c>
      <c r="B16" s="112">
        <v>335770520</v>
      </c>
      <c r="C16" s="104">
        <v>44218.664131944446</v>
      </c>
      <c r="D16" s="103" t="s">
        <v>2189</v>
      </c>
      <c r="E16" s="100">
        <v>347</v>
      </c>
      <c r="F16" s="85" t="str">
        <f>VLOOKUP(E16,VIP!$A$2:$O11363,2,0)</f>
        <v>DRBR347</v>
      </c>
      <c r="G16" s="99" t="str">
        <f>VLOOKUP(E16,'LISTADO ATM'!$A$2:$B$894,2,0)</f>
        <v>ATM Patio de Colombia</v>
      </c>
      <c r="H16" s="99" t="str">
        <f>VLOOKUP(E16,VIP!$A$2:$O16284,7,FALSE)</f>
        <v>N/A</v>
      </c>
      <c r="I16" s="99" t="str">
        <f>VLOOKUP(E16,VIP!$A$2:$O8249,8,FALSE)</f>
        <v>N/A</v>
      </c>
      <c r="J16" s="99" t="str">
        <f>VLOOKUP(E16,VIP!$A$2:$O8199,8,FALSE)</f>
        <v>N/A</v>
      </c>
      <c r="K16" s="99" t="str">
        <f>VLOOKUP(E16,VIP!$A$2:$O11773,6,0)</f>
        <v>N/A</v>
      </c>
      <c r="L16" s="107" t="s">
        <v>2463</v>
      </c>
      <c r="M16" s="121" t="s">
        <v>2512</v>
      </c>
      <c r="N16" s="105" t="s">
        <v>2481</v>
      </c>
      <c r="O16" s="103" t="s">
        <v>2483</v>
      </c>
      <c r="P16" s="103"/>
      <c r="Q16" s="122">
        <v>44219.445833333331</v>
      </c>
    </row>
    <row r="17" spans="1:17" ht="18" x14ac:dyDescent="0.25">
      <c r="A17" s="85" t="str">
        <f>VLOOKUP(E17,'LISTADO ATM'!$A$2:$C$895,3,0)</f>
        <v>DISTRITO NACIONAL</v>
      </c>
      <c r="B17" s="112">
        <v>335770524</v>
      </c>
      <c r="C17" s="104">
        <v>44218.664930555555</v>
      </c>
      <c r="D17" s="103" t="s">
        <v>2189</v>
      </c>
      <c r="E17" s="100">
        <v>394</v>
      </c>
      <c r="F17" s="85" t="str">
        <f>VLOOKUP(E17,VIP!$A$2:$O11362,2,0)</f>
        <v>DRBR394</v>
      </c>
      <c r="G17" s="99" t="str">
        <f>VLOOKUP(E17,'LISTADO ATM'!$A$2:$B$894,2,0)</f>
        <v xml:space="preserve">ATM Multicentro La Sirena Luperón </v>
      </c>
      <c r="H17" s="99" t="str">
        <f>VLOOKUP(E17,VIP!$A$2:$O16283,7,FALSE)</f>
        <v>Si</v>
      </c>
      <c r="I17" s="99" t="str">
        <f>VLOOKUP(E17,VIP!$A$2:$O8248,8,FALSE)</f>
        <v>Si</v>
      </c>
      <c r="J17" s="99" t="str">
        <f>VLOOKUP(E17,VIP!$A$2:$O8198,8,FALSE)</f>
        <v>Si</v>
      </c>
      <c r="K17" s="99" t="str">
        <f>VLOOKUP(E17,VIP!$A$2:$O11772,6,0)</f>
        <v>NO</v>
      </c>
      <c r="L17" s="107" t="s">
        <v>2463</v>
      </c>
      <c r="M17" s="121" t="s">
        <v>2512</v>
      </c>
      <c r="N17" s="105" t="s">
        <v>2481</v>
      </c>
      <c r="O17" s="103" t="s">
        <v>2483</v>
      </c>
      <c r="P17" s="103"/>
      <c r="Q17" s="122">
        <v>44219.445138888892</v>
      </c>
    </row>
    <row r="18" spans="1:17" ht="18" x14ac:dyDescent="0.25">
      <c r="A18" s="85" t="str">
        <f>VLOOKUP(E18,'LISTADO ATM'!$A$2:$C$895,3,0)</f>
        <v>NORTE</v>
      </c>
      <c r="B18" s="112">
        <v>335770528</v>
      </c>
      <c r="C18" s="104">
        <v>44218.66646990741</v>
      </c>
      <c r="D18" s="103" t="s">
        <v>2190</v>
      </c>
      <c r="E18" s="100">
        <v>351</v>
      </c>
      <c r="F18" s="85" t="str">
        <f>VLOOKUP(E18,VIP!$A$2:$O11360,2,0)</f>
        <v>DRBR351</v>
      </c>
      <c r="G18" s="99" t="str">
        <f>VLOOKUP(E18,'LISTADO ATM'!$A$2:$B$894,2,0)</f>
        <v xml:space="preserve">ATM S/M José Luís (Puerto Plata) </v>
      </c>
      <c r="H18" s="99" t="str">
        <f>VLOOKUP(E18,VIP!$A$2:$O16281,7,FALSE)</f>
        <v>Si</v>
      </c>
      <c r="I18" s="99" t="str">
        <f>VLOOKUP(E18,VIP!$A$2:$O8246,8,FALSE)</f>
        <v>Si</v>
      </c>
      <c r="J18" s="99" t="str">
        <f>VLOOKUP(E18,VIP!$A$2:$O8196,8,FALSE)</f>
        <v>Si</v>
      </c>
      <c r="K18" s="99" t="str">
        <f>VLOOKUP(E18,VIP!$A$2:$O11770,6,0)</f>
        <v>NO</v>
      </c>
      <c r="L18" s="107" t="s">
        <v>2228</v>
      </c>
      <c r="M18" s="121" t="s">
        <v>2512</v>
      </c>
      <c r="N18" s="105" t="s">
        <v>2481</v>
      </c>
      <c r="O18" s="103" t="s">
        <v>2490</v>
      </c>
      <c r="P18" s="103"/>
      <c r="Q18" s="122">
        <v>44219.599305555559</v>
      </c>
    </row>
    <row r="19" spans="1:17" ht="18" x14ac:dyDescent="0.25">
      <c r="A19" s="85" t="str">
        <f>VLOOKUP(E19,'LISTADO ATM'!$A$2:$C$895,3,0)</f>
        <v>DISTRITO NACIONAL</v>
      </c>
      <c r="B19" s="112">
        <v>335770530</v>
      </c>
      <c r="C19" s="104">
        <v>44218.667372685188</v>
      </c>
      <c r="D19" s="103" t="s">
        <v>2189</v>
      </c>
      <c r="E19" s="100">
        <v>545</v>
      </c>
      <c r="F19" s="85" t="str">
        <f>VLOOKUP(E19,VIP!$A$2:$O11373,2,0)</f>
        <v>DRBR995</v>
      </c>
      <c r="G19" s="99" t="str">
        <f>VLOOKUP(E19,'LISTADO ATM'!$A$2:$B$894,2,0)</f>
        <v xml:space="preserve">ATM Oficina Isabel La Católica II  </v>
      </c>
      <c r="H19" s="99" t="str">
        <f>VLOOKUP(E19,VIP!$A$2:$O16294,7,FALSE)</f>
        <v>Si</v>
      </c>
      <c r="I19" s="99" t="str">
        <f>VLOOKUP(E19,VIP!$A$2:$O8259,8,FALSE)</f>
        <v>Si</v>
      </c>
      <c r="J19" s="99" t="str">
        <f>VLOOKUP(E19,VIP!$A$2:$O8209,8,FALSE)</f>
        <v>Si</v>
      </c>
      <c r="K19" s="99" t="str">
        <f>VLOOKUP(E19,VIP!$A$2:$O11783,6,0)</f>
        <v>NO</v>
      </c>
      <c r="L19" s="107" t="s">
        <v>2228</v>
      </c>
      <c r="M19" s="121" t="s">
        <v>2512</v>
      </c>
      <c r="N19" s="105" t="s">
        <v>2501</v>
      </c>
      <c r="O19" s="103" t="s">
        <v>2483</v>
      </c>
      <c r="P19" s="103"/>
      <c r="Q19" s="122">
        <v>44219.445138888892</v>
      </c>
    </row>
    <row r="20" spans="1:17" ht="18" x14ac:dyDescent="0.25">
      <c r="A20" s="85" t="str">
        <f>VLOOKUP(E20,'LISTADO ATM'!$A$2:$C$895,3,0)</f>
        <v>DISTRITO NACIONAL</v>
      </c>
      <c r="B20" s="112">
        <v>335770605</v>
      </c>
      <c r="C20" s="104">
        <v>44218.702766203707</v>
      </c>
      <c r="D20" s="103" t="s">
        <v>2477</v>
      </c>
      <c r="E20" s="100">
        <v>559</v>
      </c>
      <c r="F20" s="85" t="str">
        <f>VLOOKUP(E20,VIP!$A$2:$O11369,2,0)</f>
        <v>DRBR559</v>
      </c>
      <c r="G20" s="99" t="str">
        <f>VLOOKUP(E20,'LISTADO ATM'!$A$2:$B$894,2,0)</f>
        <v xml:space="preserve">ATM UNP Metro I </v>
      </c>
      <c r="H20" s="99" t="str">
        <f>VLOOKUP(E20,VIP!$A$2:$O16290,7,FALSE)</f>
        <v>Si</v>
      </c>
      <c r="I20" s="99" t="str">
        <f>VLOOKUP(E20,VIP!$A$2:$O8255,8,FALSE)</f>
        <v>Si</v>
      </c>
      <c r="J20" s="99" t="str">
        <f>VLOOKUP(E20,VIP!$A$2:$O8205,8,FALSE)</f>
        <v>Si</v>
      </c>
      <c r="K20" s="99" t="str">
        <f>VLOOKUP(E20,VIP!$A$2:$O11779,6,0)</f>
        <v>SI</v>
      </c>
      <c r="L20" s="107" t="s">
        <v>2430</v>
      </c>
      <c r="M20" s="121" t="s">
        <v>2512</v>
      </c>
      <c r="N20" s="105" t="s">
        <v>2481</v>
      </c>
      <c r="O20" s="103" t="s">
        <v>2482</v>
      </c>
      <c r="P20" s="103"/>
      <c r="Q20" s="122">
        <v>44219.447222222225</v>
      </c>
    </row>
    <row r="21" spans="1:17" ht="18" x14ac:dyDescent="0.25">
      <c r="A21" s="85" t="str">
        <f>VLOOKUP(E21,'LISTADO ATM'!$A$2:$C$895,3,0)</f>
        <v>ESTE</v>
      </c>
      <c r="B21" s="112">
        <v>335770618</v>
      </c>
      <c r="C21" s="104">
        <v>44218.712141203701</v>
      </c>
      <c r="D21" s="103" t="s">
        <v>2477</v>
      </c>
      <c r="E21" s="100">
        <v>330</v>
      </c>
      <c r="F21" s="85" t="str">
        <f>VLOOKUP(E21,VIP!$A$2:$O11368,2,0)</f>
        <v>DRBR330</v>
      </c>
      <c r="G21" s="99" t="str">
        <f>VLOOKUP(E21,'LISTADO ATM'!$A$2:$B$894,2,0)</f>
        <v xml:space="preserve">ATM Oficina Boulevard (Higuey) </v>
      </c>
      <c r="H21" s="99" t="str">
        <f>VLOOKUP(E21,VIP!$A$2:$O16289,7,FALSE)</f>
        <v>Si</v>
      </c>
      <c r="I21" s="99" t="str">
        <f>VLOOKUP(E21,VIP!$A$2:$O8254,8,FALSE)</f>
        <v>Si</v>
      </c>
      <c r="J21" s="99" t="str">
        <f>VLOOKUP(E21,VIP!$A$2:$O8204,8,FALSE)</f>
        <v>Si</v>
      </c>
      <c r="K21" s="99" t="str">
        <f>VLOOKUP(E21,VIP!$A$2:$O11778,6,0)</f>
        <v>SI</v>
      </c>
      <c r="L21" s="107" t="s">
        <v>2430</v>
      </c>
      <c r="M21" s="121" t="s">
        <v>2512</v>
      </c>
      <c r="N21" s="105" t="s">
        <v>2481</v>
      </c>
      <c r="O21" s="103" t="s">
        <v>2482</v>
      </c>
      <c r="P21" s="103"/>
      <c r="Q21" s="122">
        <v>44219.447222222225</v>
      </c>
    </row>
    <row r="22" spans="1:17" ht="18" x14ac:dyDescent="0.25">
      <c r="A22" s="85" t="str">
        <f>VLOOKUP(E22,'LISTADO ATM'!$A$2:$C$895,3,0)</f>
        <v>NORTE</v>
      </c>
      <c r="B22" s="112">
        <v>335770640</v>
      </c>
      <c r="C22" s="104">
        <v>44218.73064814815</v>
      </c>
      <c r="D22" s="103" t="s">
        <v>2190</v>
      </c>
      <c r="E22" s="100">
        <v>854</v>
      </c>
      <c r="F22" s="85" t="str">
        <f>VLOOKUP(E22,VIP!$A$2:$O11367,2,0)</f>
        <v>DRBR854</v>
      </c>
      <c r="G22" s="99" t="str">
        <f>VLOOKUP(E22,'LISTADO ATM'!$A$2:$B$894,2,0)</f>
        <v xml:space="preserve">ATM Centro Comercial Blanco Batista </v>
      </c>
      <c r="H22" s="99" t="str">
        <f>VLOOKUP(E22,VIP!$A$2:$O16288,7,FALSE)</f>
        <v>Si</v>
      </c>
      <c r="I22" s="99" t="str">
        <f>VLOOKUP(E22,VIP!$A$2:$O8253,8,FALSE)</f>
        <v>Si</v>
      </c>
      <c r="J22" s="99" t="str">
        <f>VLOOKUP(E22,VIP!$A$2:$O8203,8,FALSE)</f>
        <v>Si</v>
      </c>
      <c r="K22" s="99" t="str">
        <f>VLOOKUP(E22,VIP!$A$2:$O11777,6,0)</f>
        <v>NO</v>
      </c>
      <c r="L22" s="107" t="s">
        <v>2254</v>
      </c>
      <c r="M22" s="121" t="s">
        <v>2512</v>
      </c>
      <c r="N22" s="105" t="s">
        <v>2481</v>
      </c>
      <c r="O22" s="103" t="s">
        <v>2490</v>
      </c>
      <c r="P22" s="103"/>
      <c r="Q22" s="122">
        <v>44219.443055555559</v>
      </c>
    </row>
    <row r="23" spans="1:17" ht="18" x14ac:dyDescent="0.25">
      <c r="A23" s="85" t="str">
        <f>VLOOKUP(E23,'LISTADO ATM'!$A$2:$C$895,3,0)</f>
        <v>NORTE</v>
      </c>
      <c r="B23" s="112">
        <v>335770676</v>
      </c>
      <c r="C23" s="104">
        <v>44218.770601851851</v>
      </c>
      <c r="D23" s="103" t="s">
        <v>2498</v>
      </c>
      <c r="E23" s="100">
        <v>882</v>
      </c>
      <c r="F23" s="85" t="str">
        <f>VLOOKUP(E23,VIP!$A$2:$O11362,2,0)</f>
        <v>DRBR882</v>
      </c>
      <c r="G23" s="99" t="str">
        <f>VLOOKUP(E23,'LISTADO ATM'!$A$2:$B$894,2,0)</f>
        <v xml:space="preserve">ATM Oficina Moca II </v>
      </c>
      <c r="H23" s="99" t="str">
        <f>VLOOKUP(E23,VIP!$A$2:$O16283,7,FALSE)</f>
        <v>Si</v>
      </c>
      <c r="I23" s="99" t="str">
        <f>VLOOKUP(E23,VIP!$A$2:$O8248,8,FALSE)</f>
        <v>Si</v>
      </c>
      <c r="J23" s="99" t="str">
        <f>VLOOKUP(E23,VIP!$A$2:$O8198,8,FALSE)</f>
        <v>Si</v>
      </c>
      <c r="K23" s="99" t="str">
        <f>VLOOKUP(E23,VIP!$A$2:$O11772,6,0)</f>
        <v>SI</v>
      </c>
      <c r="L23" s="107" t="s">
        <v>2466</v>
      </c>
      <c r="M23" s="121" t="s">
        <v>2512</v>
      </c>
      <c r="N23" s="105" t="s">
        <v>2481</v>
      </c>
      <c r="O23" s="103" t="s">
        <v>2497</v>
      </c>
      <c r="P23" s="103"/>
      <c r="Q23" s="122">
        <v>44219.449305555558</v>
      </c>
    </row>
    <row r="24" spans="1:17" ht="18" x14ac:dyDescent="0.25">
      <c r="A24" s="85" t="str">
        <f>VLOOKUP(E24,'LISTADO ATM'!$A$2:$C$895,3,0)</f>
        <v>NORTE</v>
      </c>
      <c r="B24" s="112">
        <v>335770688</v>
      </c>
      <c r="C24" s="104">
        <v>44218.849432870367</v>
      </c>
      <c r="D24" s="103" t="s">
        <v>2494</v>
      </c>
      <c r="E24" s="100">
        <v>687</v>
      </c>
      <c r="F24" s="85" t="str">
        <f>VLOOKUP(E24,VIP!$A$2:$O11370,2,0)</f>
        <v>DRBR687</v>
      </c>
      <c r="G24" s="99" t="str">
        <f>VLOOKUP(E24,'LISTADO ATM'!$A$2:$B$894,2,0)</f>
        <v>ATM Oficina Monterrico II</v>
      </c>
      <c r="H24" s="99" t="str">
        <f>VLOOKUP(E24,VIP!$A$2:$O16291,7,FALSE)</f>
        <v>NO</v>
      </c>
      <c r="I24" s="99" t="str">
        <f>VLOOKUP(E24,VIP!$A$2:$O8256,8,FALSE)</f>
        <v>NO</v>
      </c>
      <c r="J24" s="99" t="str">
        <f>VLOOKUP(E24,VIP!$A$2:$O8206,8,FALSE)</f>
        <v>NO</v>
      </c>
      <c r="K24" s="99" t="str">
        <f>VLOOKUP(E24,VIP!$A$2:$O11780,6,0)</f>
        <v>SI</v>
      </c>
      <c r="L24" s="107" t="s">
        <v>2430</v>
      </c>
      <c r="M24" s="121" t="s">
        <v>2512</v>
      </c>
      <c r="N24" s="105" t="s">
        <v>2481</v>
      </c>
      <c r="O24" s="103" t="s">
        <v>2495</v>
      </c>
      <c r="P24" s="103"/>
      <c r="Q24" s="122">
        <v>44219.449305555558</v>
      </c>
    </row>
    <row r="25" spans="1:17" ht="18" x14ac:dyDescent="0.25">
      <c r="A25" s="85" t="str">
        <f>VLOOKUP(E25,'LISTADO ATM'!$A$2:$C$895,3,0)</f>
        <v>DISTRITO NACIONAL</v>
      </c>
      <c r="B25" s="112">
        <v>335770695</v>
      </c>
      <c r="C25" s="104">
        <v>44218.875185185185</v>
      </c>
      <c r="D25" s="103" t="s">
        <v>2477</v>
      </c>
      <c r="E25" s="100">
        <v>826</v>
      </c>
      <c r="F25" s="85" t="str">
        <f>VLOOKUP(E25,VIP!$A$2:$O11367,2,0)</f>
        <v>DRBR826</v>
      </c>
      <c r="G25" s="99" t="str">
        <f>VLOOKUP(E25,'LISTADO ATM'!$A$2:$B$894,2,0)</f>
        <v xml:space="preserve">ATM Oficina Diamond Plaza II </v>
      </c>
      <c r="H25" s="99" t="str">
        <f>VLOOKUP(E25,VIP!$A$2:$O16288,7,FALSE)</f>
        <v>Si</v>
      </c>
      <c r="I25" s="99" t="str">
        <f>VLOOKUP(E25,VIP!$A$2:$O8253,8,FALSE)</f>
        <v>Si</v>
      </c>
      <c r="J25" s="99" t="str">
        <f>VLOOKUP(E25,VIP!$A$2:$O8203,8,FALSE)</f>
        <v>Si</v>
      </c>
      <c r="K25" s="99" t="str">
        <f>VLOOKUP(E25,VIP!$A$2:$O11777,6,0)</f>
        <v>NO</v>
      </c>
      <c r="L25" s="107" t="s">
        <v>2466</v>
      </c>
      <c r="M25" s="121" t="s">
        <v>2512</v>
      </c>
      <c r="N25" s="105" t="s">
        <v>2481</v>
      </c>
      <c r="O25" s="103" t="s">
        <v>2482</v>
      </c>
      <c r="P25" s="103"/>
      <c r="Q25" s="122">
        <v>44219.447916666664</v>
      </c>
    </row>
    <row r="26" spans="1:17" ht="18" x14ac:dyDescent="0.25">
      <c r="A26" s="85" t="str">
        <f>VLOOKUP(E26,'LISTADO ATM'!$A$2:$C$895,3,0)</f>
        <v>DISTRITO NACIONAL</v>
      </c>
      <c r="B26" s="112">
        <v>335770698</v>
      </c>
      <c r="C26" s="104">
        <v>44218.890138888892</v>
      </c>
      <c r="D26" s="103" t="s">
        <v>2189</v>
      </c>
      <c r="E26" s="100">
        <v>39</v>
      </c>
      <c r="F26" s="85" t="str">
        <f>VLOOKUP(E26,VIP!$A$2:$O11365,2,0)</f>
        <v>DRBR039</v>
      </c>
      <c r="G26" s="99" t="str">
        <f>VLOOKUP(E26,'LISTADO ATM'!$A$2:$B$894,2,0)</f>
        <v xml:space="preserve">ATM Oficina Ovando </v>
      </c>
      <c r="H26" s="99" t="str">
        <f>VLOOKUP(E26,VIP!$A$2:$O16286,7,FALSE)</f>
        <v>Si</v>
      </c>
      <c r="I26" s="99" t="str">
        <f>VLOOKUP(E26,VIP!$A$2:$O8251,8,FALSE)</f>
        <v>No</v>
      </c>
      <c r="J26" s="99" t="str">
        <f>VLOOKUP(E26,VIP!$A$2:$O8201,8,FALSE)</f>
        <v>No</v>
      </c>
      <c r="K26" s="99" t="str">
        <f>VLOOKUP(E26,VIP!$A$2:$O11775,6,0)</f>
        <v>NO</v>
      </c>
      <c r="L26" s="107" t="s">
        <v>2254</v>
      </c>
      <c r="M26" s="121" t="s">
        <v>2512</v>
      </c>
      <c r="N26" s="105" t="s">
        <v>2481</v>
      </c>
      <c r="O26" s="103" t="s">
        <v>2483</v>
      </c>
      <c r="P26" s="103"/>
      <c r="Q26" s="122">
        <v>44219.451388888891</v>
      </c>
    </row>
    <row r="27" spans="1:17" ht="18" x14ac:dyDescent="0.25">
      <c r="A27" s="85" t="str">
        <f>VLOOKUP(E27,'LISTADO ATM'!$A$2:$C$895,3,0)</f>
        <v>DISTRITO NACIONAL</v>
      </c>
      <c r="B27" s="112">
        <v>335770706</v>
      </c>
      <c r="C27" s="104">
        <v>44218.934733796297</v>
      </c>
      <c r="D27" s="103" t="s">
        <v>2189</v>
      </c>
      <c r="E27" s="100">
        <v>790</v>
      </c>
      <c r="F27" s="85" t="str">
        <f>VLOOKUP(E27,VIP!$A$2:$O11363,2,0)</f>
        <v>DRBR16I</v>
      </c>
      <c r="G27" s="99" t="str">
        <f>VLOOKUP(E27,'LISTADO ATM'!$A$2:$B$894,2,0)</f>
        <v xml:space="preserve">ATM Oficina Bella Vista Mall I </v>
      </c>
      <c r="H27" s="99" t="str">
        <f>VLOOKUP(E27,VIP!$A$2:$O16284,7,FALSE)</f>
        <v>Si</v>
      </c>
      <c r="I27" s="99" t="str">
        <f>VLOOKUP(E27,VIP!$A$2:$O8249,8,FALSE)</f>
        <v>Si</v>
      </c>
      <c r="J27" s="99" t="str">
        <f>VLOOKUP(E27,VIP!$A$2:$O8199,8,FALSE)</f>
        <v>Si</v>
      </c>
      <c r="K27" s="99" t="str">
        <f>VLOOKUP(E27,VIP!$A$2:$O11773,6,0)</f>
        <v>SI</v>
      </c>
      <c r="L27" s="107" t="s">
        <v>2228</v>
      </c>
      <c r="M27" s="121" t="s">
        <v>2512</v>
      </c>
      <c r="N27" s="105" t="s">
        <v>2481</v>
      </c>
      <c r="O27" s="103" t="s">
        <v>2483</v>
      </c>
      <c r="P27" s="103"/>
      <c r="Q27" s="122">
        <v>44219.445138888892</v>
      </c>
    </row>
    <row r="28" spans="1:17" ht="18" x14ac:dyDescent="0.25">
      <c r="A28" s="85" t="str">
        <f>VLOOKUP(E28,'LISTADO ATM'!$A$2:$C$895,3,0)</f>
        <v>ESTE</v>
      </c>
      <c r="B28" s="112" t="s">
        <v>2511</v>
      </c>
      <c r="C28" s="104">
        <v>44219.162187499998</v>
      </c>
      <c r="D28" s="103" t="s">
        <v>2189</v>
      </c>
      <c r="E28" s="100">
        <v>495</v>
      </c>
      <c r="F28" s="85" t="e">
        <f>VLOOKUP(E28,VIP!$A$2:$O11367,2,0)</f>
        <v>#N/A</v>
      </c>
      <c r="G28" s="99" t="str">
        <f>VLOOKUP(E28,'LISTADO ATM'!$A$2:$B$894,2,0)</f>
        <v>ATM Cemento PANAM</v>
      </c>
      <c r="H28" s="99" t="e">
        <f>VLOOKUP(E28,VIP!$A$2:$O16288,7,FALSE)</f>
        <v>#N/A</v>
      </c>
      <c r="I28" s="99" t="e">
        <f>VLOOKUP(E28,VIP!$A$2:$O8253,8,FALSE)</f>
        <v>#N/A</v>
      </c>
      <c r="J28" s="99" t="e">
        <f>VLOOKUP(E28,VIP!$A$2:$O8203,8,FALSE)</f>
        <v>#N/A</v>
      </c>
      <c r="K28" s="99" t="e">
        <f>VLOOKUP(E28,VIP!$A$2:$O11777,6,0)</f>
        <v>#N/A</v>
      </c>
      <c r="L28" s="107" t="s">
        <v>2435</v>
      </c>
      <c r="M28" s="121" t="s">
        <v>2512</v>
      </c>
      <c r="N28" s="105" t="s">
        <v>2481</v>
      </c>
      <c r="O28" s="103" t="s">
        <v>2483</v>
      </c>
      <c r="P28" s="103"/>
      <c r="Q28" s="122">
        <v>44219.448611111111</v>
      </c>
    </row>
    <row r="29" spans="1:17" ht="18" x14ac:dyDescent="0.25">
      <c r="A29" s="85" t="str">
        <f>VLOOKUP(E29,'LISTADO ATM'!$A$2:$C$895,3,0)</f>
        <v>SUR</v>
      </c>
      <c r="B29" s="112" t="s">
        <v>2509</v>
      </c>
      <c r="C29" s="104">
        <v>44219.255983796298</v>
      </c>
      <c r="D29" s="103" t="s">
        <v>2189</v>
      </c>
      <c r="E29" s="100">
        <v>825</v>
      </c>
      <c r="F29" s="85" t="str">
        <f>VLOOKUP(E29,VIP!$A$2:$O11365,2,0)</f>
        <v>DRBR825</v>
      </c>
      <c r="G29" s="99" t="str">
        <f>VLOOKUP(E29,'LISTADO ATM'!$A$2:$B$894,2,0)</f>
        <v xml:space="preserve">ATM Estacion Eco Cibeles (Las Matas de Farfán) </v>
      </c>
      <c r="H29" s="99" t="str">
        <f>VLOOKUP(E29,VIP!$A$2:$O16286,7,FALSE)</f>
        <v>Si</v>
      </c>
      <c r="I29" s="99" t="str">
        <f>VLOOKUP(E29,VIP!$A$2:$O8251,8,FALSE)</f>
        <v>Si</v>
      </c>
      <c r="J29" s="99" t="str">
        <f>VLOOKUP(E29,VIP!$A$2:$O8201,8,FALSE)</f>
        <v>Si</v>
      </c>
      <c r="K29" s="99" t="str">
        <f>VLOOKUP(E29,VIP!$A$2:$O11775,6,0)</f>
        <v>NO</v>
      </c>
      <c r="L29" s="107" t="s">
        <v>2254</v>
      </c>
      <c r="M29" s="121" t="s">
        <v>2512</v>
      </c>
      <c r="N29" s="105" t="s">
        <v>2481</v>
      </c>
      <c r="O29" s="103" t="s">
        <v>2483</v>
      </c>
      <c r="P29" s="103"/>
      <c r="Q29" s="122">
        <v>44219.452777777777</v>
      </c>
    </row>
    <row r="30" spans="1:17" ht="18" x14ac:dyDescent="0.25">
      <c r="A30" s="85" t="str">
        <f>VLOOKUP(E30,'LISTADO ATM'!$A$2:$C$895,3,0)</f>
        <v>DISTRITO NACIONAL</v>
      </c>
      <c r="B30" s="112" t="s">
        <v>2535</v>
      </c>
      <c r="C30" s="104">
        <v>44219.364282407405</v>
      </c>
      <c r="D30" s="103" t="s">
        <v>2477</v>
      </c>
      <c r="E30" s="100">
        <v>461</v>
      </c>
      <c r="F30" s="85" t="str">
        <f>VLOOKUP(E30,VIP!$A$2:$O11388,2,0)</f>
        <v>DRBR461</v>
      </c>
      <c r="G30" s="99" t="str">
        <f>VLOOKUP(E30,'LISTADO ATM'!$A$2:$B$894,2,0)</f>
        <v xml:space="preserve">ATM Autobanco Sarasota I </v>
      </c>
      <c r="H30" s="99" t="str">
        <f>VLOOKUP(E30,VIP!$A$2:$O16309,7,FALSE)</f>
        <v>Si</v>
      </c>
      <c r="I30" s="99" t="str">
        <f>VLOOKUP(E30,VIP!$A$2:$O8274,8,FALSE)</f>
        <v>Si</v>
      </c>
      <c r="J30" s="99" t="str">
        <f>VLOOKUP(E30,VIP!$A$2:$O8224,8,FALSE)</f>
        <v>Si</v>
      </c>
      <c r="K30" s="99" t="str">
        <f>VLOOKUP(E30,VIP!$A$2:$O11798,6,0)</f>
        <v>SI</v>
      </c>
      <c r="L30" s="107" t="s">
        <v>2430</v>
      </c>
      <c r="M30" s="121" t="s">
        <v>2512</v>
      </c>
      <c r="N30" s="105" t="s">
        <v>2481</v>
      </c>
      <c r="O30" s="103" t="s">
        <v>2482</v>
      </c>
      <c r="P30" s="103"/>
      <c r="Q30" s="122">
        <v>44219.449305555558</v>
      </c>
    </row>
    <row r="31" spans="1:17" ht="18" x14ac:dyDescent="0.25">
      <c r="A31" s="85" t="str">
        <f>VLOOKUP(E31,'LISTADO ATM'!$A$2:$C$895,3,0)</f>
        <v>NORTE</v>
      </c>
      <c r="B31" s="112" t="s">
        <v>2534</v>
      </c>
      <c r="C31" s="104">
        <v>44219.366574074076</v>
      </c>
      <c r="D31" s="103" t="s">
        <v>2494</v>
      </c>
      <c r="E31" s="100">
        <v>888</v>
      </c>
      <c r="F31" s="85" t="str">
        <f>VLOOKUP(E31,VIP!$A$2:$O11387,2,0)</f>
        <v>DRBR888</v>
      </c>
      <c r="G31" s="99" t="str">
        <f>VLOOKUP(E31,'LISTADO ATM'!$A$2:$B$894,2,0)</f>
        <v>ATM Oficina galeria 56 II (SFM)</v>
      </c>
      <c r="H31" s="99" t="str">
        <f>VLOOKUP(E31,VIP!$A$2:$O16308,7,FALSE)</f>
        <v>Si</v>
      </c>
      <c r="I31" s="99" t="str">
        <f>VLOOKUP(E31,VIP!$A$2:$O8273,8,FALSE)</f>
        <v>Si</v>
      </c>
      <c r="J31" s="99" t="str">
        <f>VLOOKUP(E31,VIP!$A$2:$O8223,8,FALSE)</f>
        <v>Si</v>
      </c>
      <c r="K31" s="99" t="str">
        <f>VLOOKUP(E31,VIP!$A$2:$O11797,6,0)</f>
        <v>SI</v>
      </c>
      <c r="L31" s="107" t="s">
        <v>2466</v>
      </c>
      <c r="M31" s="121" t="s">
        <v>2512</v>
      </c>
      <c r="N31" s="105" t="s">
        <v>2481</v>
      </c>
      <c r="O31" s="103" t="s">
        <v>2495</v>
      </c>
      <c r="P31" s="103"/>
      <c r="Q31" s="122">
        <v>44219.447916666664</v>
      </c>
    </row>
    <row r="32" spans="1:17" ht="18" x14ac:dyDescent="0.25">
      <c r="A32" s="85" t="str">
        <f>VLOOKUP(E32,'LISTADO ATM'!$A$2:$C$895,3,0)</f>
        <v>ESTE</v>
      </c>
      <c r="B32" s="112" t="s">
        <v>2532</v>
      </c>
      <c r="C32" s="104">
        <v>44219.370833333334</v>
      </c>
      <c r="D32" s="103" t="s">
        <v>2189</v>
      </c>
      <c r="E32" s="100">
        <v>844</v>
      </c>
      <c r="F32" s="85" t="str">
        <f>VLOOKUP(E32,VIP!$A$2:$O11385,2,0)</f>
        <v>DRBR844</v>
      </c>
      <c r="G32" s="99" t="str">
        <f>VLOOKUP(E32,'LISTADO ATM'!$A$2:$B$894,2,0)</f>
        <v xml:space="preserve">ATM San Juan Shopping Center (Bávaro) </v>
      </c>
      <c r="H32" s="99" t="str">
        <f>VLOOKUP(E32,VIP!$A$2:$O16306,7,FALSE)</f>
        <v>Si</v>
      </c>
      <c r="I32" s="99" t="str">
        <f>VLOOKUP(E32,VIP!$A$2:$O8271,8,FALSE)</f>
        <v>Si</v>
      </c>
      <c r="J32" s="99" t="str">
        <f>VLOOKUP(E32,VIP!$A$2:$O8221,8,FALSE)</f>
        <v>Si</v>
      </c>
      <c r="K32" s="99" t="str">
        <f>VLOOKUP(E32,VIP!$A$2:$O11795,6,0)</f>
        <v>NO</v>
      </c>
      <c r="L32" s="107" t="s">
        <v>2228</v>
      </c>
      <c r="M32" s="121" t="s">
        <v>2512</v>
      </c>
      <c r="N32" s="105" t="s">
        <v>2481</v>
      </c>
      <c r="O32" s="103" t="s">
        <v>2483</v>
      </c>
      <c r="P32" s="103"/>
      <c r="Q32" s="122">
        <v>44219.592361111114</v>
      </c>
    </row>
    <row r="33" spans="1:17" ht="18" x14ac:dyDescent="0.25">
      <c r="A33" s="85" t="str">
        <f>VLOOKUP(E33,'LISTADO ATM'!$A$2:$C$895,3,0)</f>
        <v>SUR</v>
      </c>
      <c r="B33" s="112" t="s">
        <v>2526</v>
      </c>
      <c r="C33" s="104">
        <v>44219.389224537037</v>
      </c>
      <c r="D33" s="103" t="s">
        <v>2189</v>
      </c>
      <c r="E33" s="100">
        <v>342</v>
      </c>
      <c r="F33" s="85" t="str">
        <f>VLOOKUP(E33,VIP!$A$2:$O11379,2,0)</f>
        <v>DRBR342</v>
      </c>
      <c r="G33" s="99" t="str">
        <f>VLOOKUP(E33,'LISTADO ATM'!$A$2:$B$894,2,0)</f>
        <v>ATM Oficina Obras Públicas Azua</v>
      </c>
      <c r="H33" s="99" t="str">
        <f>VLOOKUP(E33,VIP!$A$2:$O16300,7,FALSE)</f>
        <v>Si</v>
      </c>
      <c r="I33" s="99" t="str">
        <f>VLOOKUP(E33,VIP!$A$2:$O8265,8,FALSE)</f>
        <v>Si</v>
      </c>
      <c r="J33" s="99" t="str">
        <f>VLOOKUP(E33,VIP!$A$2:$O8215,8,FALSE)</f>
        <v>Si</v>
      </c>
      <c r="K33" s="99" t="str">
        <f>VLOOKUP(E33,VIP!$A$2:$O11789,6,0)</f>
        <v>SI</v>
      </c>
      <c r="L33" s="107" t="s">
        <v>2228</v>
      </c>
      <c r="M33" s="121" t="s">
        <v>2512</v>
      </c>
      <c r="N33" s="105" t="s">
        <v>2481</v>
      </c>
      <c r="O33" s="103" t="s">
        <v>2483</v>
      </c>
      <c r="P33" s="103"/>
      <c r="Q33" s="122">
        <v>44219.59097222222</v>
      </c>
    </row>
    <row r="34" spans="1:17" ht="18" x14ac:dyDescent="0.25">
      <c r="A34" s="85" t="str">
        <f>VLOOKUP(E34,'LISTADO ATM'!$A$2:$C$895,3,0)</f>
        <v>DISTRITO NACIONAL</v>
      </c>
      <c r="B34" s="112" t="s">
        <v>2524</v>
      </c>
      <c r="C34" s="104">
        <v>44219.393043981479</v>
      </c>
      <c r="D34" s="103" t="s">
        <v>2189</v>
      </c>
      <c r="E34" s="100">
        <v>355</v>
      </c>
      <c r="F34" s="85" t="str">
        <f>VLOOKUP(E34,VIP!$A$2:$O11377,2,0)</f>
        <v>DRBR355</v>
      </c>
      <c r="G34" s="99" t="str">
        <f>VLOOKUP(E34,'LISTADO ATM'!$A$2:$B$894,2,0)</f>
        <v xml:space="preserve">ATM UNP Metro II </v>
      </c>
      <c r="H34" s="99" t="str">
        <f>VLOOKUP(E34,VIP!$A$2:$O16298,7,FALSE)</f>
        <v>Si</v>
      </c>
      <c r="I34" s="99" t="str">
        <f>VLOOKUP(E34,VIP!$A$2:$O8263,8,FALSE)</f>
        <v>Si</v>
      </c>
      <c r="J34" s="99" t="str">
        <f>VLOOKUP(E34,VIP!$A$2:$O8213,8,FALSE)</f>
        <v>Si</v>
      </c>
      <c r="K34" s="99" t="str">
        <f>VLOOKUP(E34,VIP!$A$2:$O11787,6,0)</f>
        <v>SI</v>
      </c>
      <c r="L34" s="107" t="s">
        <v>2463</v>
      </c>
      <c r="M34" s="121" t="s">
        <v>2512</v>
      </c>
      <c r="N34" s="105" t="s">
        <v>2481</v>
      </c>
      <c r="O34" s="103" t="s">
        <v>2483</v>
      </c>
      <c r="P34" s="103"/>
      <c r="Q34" s="122">
        <v>44219.587500000001</v>
      </c>
    </row>
    <row r="35" spans="1:17" ht="18" x14ac:dyDescent="0.25">
      <c r="A35" s="85" t="str">
        <f>VLOOKUP(E35,'LISTADO ATM'!$A$2:$C$895,3,0)</f>
        <v>ESTE</v>
      </c>
      <c r="B35" s="112" t="s">
        <v>2522</v>
      </c>
      <c r="C35" s="104">
        <v>44219.403981481482</v>
      </c>
      <c r="D35" s="103" t="s">
        <v>2189</v>
      </c>
      <c r="E35" s="100">
        <v>513</v>
      </c>
      <c r="F35" s="85" t="str">
        <f>VLOOKUP(E35,VIP!$A$2:$O11375,2,0)</f>
        <v>DRBR513</v>
      </c>
      <c r="G35" s="99" t="str">
        <f>VLOOKUP(E35,'LISTADO ATM'!$A$2:$B$894,2,0)</f>
        <v xml:space="preserve">ATM UNP Lagunas de Nisibón </v>
      </c>
      <c r="H35" s="99" t="str">
        <f>VLOOKUP(E35,VIP!$A$2:$O16296,7,FALSE)</f>
        <v>Si</v>
      </c>
      <c r="I35" s="99" t="str">
        <f>VLOOKUP(E35,VIP!$A$2:$O8261,8,FALSE)</f>
        <v>Si</v>
      </c>
      <c r="J35" s="99" t="str">
        <f>VLOOKUP(E35,VIP!$A$2:$O8211,8,FALSE)</f>
        <v>Si</v>
      </c>
      <c r="K35" s="99" t="str">
        <f>VLOOKUP(E35,VIP!$A$2:$O11785,6,0)</f>
        <v>NO</v>
      </c>
      <c r="L35" s="107" t="s">
        <v>2254</v>
      </c>
      <c r="M35" s="121" t="s">
        <v>2512</v>
      </c>
      <c r="N35" s="105" t="s">
        <v>2481</v>
      </c>
      <c r="O35" s="103" t="s">
        <v>2483</v>
      </c>
      <c r="P35" s="103"/>
      <c r="Q35" s="122">
        <v>44219.605555555558</v>
      </c>
    </row>
    <row r="36" spans="1:17" ht="18" x14ac:dyDescent="0.25">
      <c r="A36" s="85" t="str">
        <f>VLOOKUP(E36,'LISTADO ATM'!$A$2:$C$895,3,0)</f>
        <v>DISTRITO NACIONAL</v>
      </c>
      <c r="B36" s="112" t="s">
        <v>2518</v>
      </c>
      <c r="C36" s="104">
        <v>44219.41510416667</v>
      </c>
      <c r="D36" s="103" t="s">
        <v>2189</v>
      </c>
      <c r="E36" s="100">
        <v>946</v>
      </c>
      <c r="F36" s="85" t="str">
        <f>VLOOKUP(E36,VIP!$A$2:$O11371,2,0)</f>
        <v>DRBR24R</v>
      </c>
      <c r="G36" s="99" t="str">
        <f>VLOOKUP(E36,'LISTADO ATM'!$A$2:$B$894,2,0)</f>
        <v xml:space="preserve">ATM Oficina Núñez de Cáceres I </v>
      </c>
      <c r="H36" s="99" t="str">
        <f>VLOOKUP(E36,VIP!$A$2:$O16292,7,FALSE)</f>
        <v>Si</v>
      </c>
      <c r="I36" s="99" t="str">
        <f>VLOOKUP(E36,VIP!$A$2:$O8257,8,FALSE)</f>
        <v>Si</v>
      </c>
      <c r="J36" s="99" t="str">
        <f>VLOOKUP(E36,VIP!$A$2:$O8207,8,FALSE)</f>
        <v>Si</v>
      </c>
      <c r="K36" s="99" t="str">
        <f>VLOOKUP(E36,VIP!$A$2:$O11781,6,0)</f>
        <v>NO</v>
      </c>
      <c r="L36" s="107" t="s">
        <v>2228</v>
      </c>
      <c r="M36" s="121" t="s">
        <v>2512</v>
      </c>
      <c r="N36" s="105" t="s">
        <v>2481</v>
      </c>
      <c r="O36" s="103" t="s">
        <v>2483</v>
      </c>
      <c r="P36" s="103"/>
      <c r="Q36" s="122">
        <v>44219.603472222225</v>
      </c>
    </row>
    <row r="37" spans="1:17" ht="18" x14ac:dyDescent="0.25">
      <c r="A37" s="85" t="str">
        <f>VLOOKUP(E37,'LISTADO ATM'!$A$2:$C$895,3,0)</f>
        <v>DISTRITO NACIONAL</v>
      </c>
      <c r="B37" s="112">
        <v>335769350</v>
      </c>
      <c r="C37" s="104">
        <v>44216.687615740739</v>
      </c>
      <c r="D37" s="103" t="s">
        <v>2494</v>
      </c>
      <c r="E37" s="100">
        <v>743</v>
      </c>
      <c r="F37" s="85" t="str">
        <f>VLOOKUP(E37,VIP!$A$2:$O11478,2,0)</f>
        <v>DRBR287</v>
      </c>
      <c r="G37" s="99" t="str">
        <f>VLOOKUP(E37,'LISTADO ATM'!$A$2:$B$894,2,0)</f>
        <v xml:space="preserve">ATM Oficina Los Frailes </v>
      </c>
      <c r="H37" s="99" t="str">
        <f>VLOOKUP(E37,VIP!$A$2:$O16399,7,FALSE)</f>
        <v>Si</v>
      </c>
      <c r="I37" s="99" t="str">
        <f>VLOOKUP(E37,VIP!$A$2:$O8364,8,FALSE)</f>
        <v>Si</v>
      </c>
      <c r="J37" s="99" t="str">
        <f>VLOOKUP(E37,VIP!$A$2:$O8314,8,FALSE)</f>
        <v>Si</v>
      </c>
      <c r="K37" s="99" t="str">
        <f>VLOOKUP(E37,VIP!$A$2:$O11888,6,0)</f>
        <v>SI</v>
      </c>
      <c r="L37" s="107" t="s">
        <v>2430</v>
      </c>
      <c r="M37" s="121" t="s">
        <v>2512</v>
      </c>
      <c r="N37" s="105" t="s">
        <v>2481</v>
      </c>
      <c r="O37" s="103" t="s">
        <v>2495</v>
      </c>
      <c r="P37" s="107"/>
      <c r="Q37" s="122">
        <v>44219.611111111109</v>
      </c>
    </row>
    <row r="38" spans="1:17" ht="18" x14ac:dyDescent="0.25">
      <c r="A38" s="85" t="str">
        <f>VLOOKUP(E38,'LISTADO ATM'!$A$2:$C$895,3,0)</f>
        <v>ESTE</v>
      </c>
      <c r="B38" s="112">
        <v>335769613</v>
      </c>
      <c r="C38" s="104">
        <v>44217.685266203705</v>
      </c>
      <c r="D38" s="103" t="s">
        <v>2477</v>
      </c>
      <c r="E38" s="100">
        <v>429</v>
      </c>
      <c r="F38" s="85" t="str">
        <f>VLOOKUP(E38,VIP!$A$2:$O11571,2,0)</f>
        <v>DRBR429</v>
      </c>
      <c r="G38" s="99" t="str">
        <f>VLOOKUP(E38,'LISTADO ATM'!$A$2:$B$894,2,0)</f>
        <v xml:space="preserve">ATM Oficina Jumbo La Romana </v>
      </c>
      <c r="H38" s="99" t="str">
        <f>VLOOKUP(E38,VIP!$A$2:$O16492,7,FALSE)</f>
        <v>Si</v>
      </c>
      <c r="I38" s="99" t="str">
        <f>VLOOKUP(E38,VIP!$A$2:$O8457,8,FALSE)</f>
        <v>Si</v>
      </c>
      <c r="J38" s="99" t="str">
        <f>VLOOKUP(E38,VIP!$A$2:$O8407,8,FALSE)</f>
        <v>Si</v>
      </c>
      <c r="K38" s="99" t="str">
        <f>VLOOKUP(E38,VIP!$A$2:$O11981,6,0)</f>
        <v>NO</v>
      </c>
      <c r="L38" s="107" t="s">
        <v>2430</v>
      </c>
      <c r="M38" s="121" t="s">
        <v>2512</v>
      </c>
      <c r="N38" s="105" t="s">
        <v>2481</v>
      </c>
      <c r="O38" s="103" t="s">
        <v>2482</v>
      </c>
      <c r="P38" s="107"/>
      <c r="Q38" s="122">
        <v>44219.611111111109</v>
      </c>
    </row>
    <row r="39" spans="1:17" ht="18" x14ac:dyDescent="0.25">
      <c r="A39" s="85" t="str">
        <f>VLOOKUP(E39,'LISTADO ATM'!$A$2:$C$895,3,0)</f>
        <v>ESTE</v>
      </c>
      <c r="B39" s="112">
        <v>335769631</v>
      </c>
      <c r="C39" s="104">
        <v>44217.728750000002</v>
      </c>
      <c r="D39" s="103" t="s">
        <v>2477</v>
      </c>
      <c r="E39" s="100">
        <v>158</v>
      </c>
      <c r="F39" s="85" t="str">
        <f>VLOOKUP(E39,VIP!$A$2:$O11560,2,0)</f>
        <v>DRBR158</v>
      </c>
      <c r="G39" s="99" t="str">
        <f>VLOOKUP(E39,'LISTADO ATM'!$A$2:$B$894,2,0)</f>
        <v xml:space="preserve">ATM Oficina Romana Norte </v>
      </c>
      <c r="H39" s="99" t="str">
        <f>VLOOKUP(E39,VIP!$A$2:$O16481,7,FALSE)</f>
        <v>Si</v>
      </c>
      <c r="I39" s="99" t="str">
        <f>VLOOKUP(E39,VIP!$A$2:$O8446,8,FALSE)</f>
        <v>Si</v>
      </c>
      <c r="J39" s="99" t="str">
        <f>VLOOKUP(E39,VIP!$A$2:$O8396,8,FALSE)</f>
        <v>Si</v>
      </c>
      <c r="K39" s="99" t="str">
        <f>VLOOKUP(E39,VIP!$A$2:$O11970,6,0)</f>
        <v>SI</v>
      </c>
      <c r="L39" s="107" t="s">
        <v>2430</v>
      </c>
      <c r="M39" s="121" t="s">
        <v>2512</v>
      </c>
      <c r="N39" s="105" t="s">
        <v>2481</v>
      </c>
      <c r="O39" s="103" t="s">
        <v>2482</v>
      </c>
      <c r="P39" s="107"/>
      <c r="Q39" s="122">
        <v>44219.611111111109</v>
      </c>
    </row>
    <row r="40" spans="1:17" ht="18" x14ac:dyDescent="0.25">
      <c r="A40" s="85" t="str">
        <f>VLOOKUP(E40,'LISTADO ATM'!$A$2:$C$895,3,0)</f>
        <v>DISTRITO NACIONAL</v>
      </c>
      <c r="B40" s="112">
        <v>335769628</v>
      </c>
      <c r="C40" s="104">
        <v>44217.723101851851</v>
      </c>
      <c r="D40" s="103" t="s">
        <v>2477</v>
      </c>
      <c r="E40" s="100">
        <v>355</v>
      </c>
      <c r="F40" s="85" t="str">
        <f>VLOOKUP(E40,VIP!$A$2:$O11563,2,0)</f>
        <v>DRBR355</v>
      </c>
      <c r="G40" s="99" t="str">
        <f>VLOOKUP(E40,'LISTADO ATM'!$A$2:$B$894,2,0)</f>
        <v xml:space="preserve">ATM UNP Metro II </v>
      </c>
      <c r="H40" s="99" t="str">
        <f>VLOOKUP(E40,VIP!$A$2:$O16484,7,FALSE)</f>
        <v>Si</v>
      </c>
      <c r="I40" s="99" t="str">
        <f>VLOOKUP(E40,VIP!$A$2:$O8449,8,FALSE)</f>
        <v>Si</v>
      </c>
      <c r="J40" s="99" t="str">
        <f>VLOOKUP(E40,VIP!$A$2:$O8399,8,FALSE)</f>
        <v>Si</v>
      </c>
      <c r="K40" s="99" t="str">
        <f>VLOOKUP(E40,VIP!$A$2:$O11973,6,0)</f>
        <v>SI</v>
      </c>
      <c r="L40" s="107" t="s">
        <v>2466</v>
      </c>
      <c r="M40" s="121" t="s">
        <v>2512</v>
      </c>
      <c r="N40" s="105" t="s">
        <v>2481</v>
      </c>
      <c r="O40" s="103" t="s">
        <v>2482</v>
      </c>
      <c r="P40" s="107"/>
      <c r="Q40" s="122">
        <v>44219.611111111109</v>
      </c>
    </row>
    <row r="41" spans="1:17" ht="18" x14ac:dyDescent="0.25">
      <c r="A41" s="85" t="str">
        <f>VLOOKUP(E41,'LISTADO ATM'!$A$2:$C$895,3,0)</f>
        <v>NORTE</v>
      </c>
      <c r="B41" s="112" t="s">
        <v>2529</v>
      </c>
      <c r="C41" s="104">
        <v>44219.38212962963</v>
      </c>
      <c r="D41" s="103" t="s">
        <v>2494</v>
      </c>
      <c r="E41" s="100">
        <v>752</v>
      </c>
      <c r="F41" s="85" t="str">
        <f>VLOOKUP(E41,VIP!$A$2:$O11382,2,0)</f>
        <v>DRBR280</v>
      </c>
      <c r="G41" s="99" t="str">
        <f>VLOOKUP(E41,'LISTADO ATM'!$A$2:$B$894,2,0)</f>
        <v xml:space="preserve">ATM UNP Las Carolinas (La Vega) </v>
      </c>
      <c r="H41" s="99" t="str">
        <f>VLOOKUP(E41,VIP!$A$2:$O16303,7,FALSE)</f>
        <v>Si</v>
      </c>
      <c r="I41" s="99" t="str">
        <f>VLOOKUP(E41,VIP!$A$2:$O8268,8,FALSE)</f>
        <v>Si</v>
      </c>
      <c r="J41" s="99" t="str">
        <f>VLOOKUP(E41,VIP!$A$2:$O8218,8,FALSE)</f>
        <v>Si</v>
      </c>
      <c r="K41" s="99" t="str">
        <f>VLOOKUP(E41,VIP!$A$2:$O11792,6,0)</f>
        <v>SI</v>
      </c>
      <c r="L41" s="107" t="s">
        <v>2466</v>
      </c>
      <c r="M41" s="121" t="s">
        <v>2512</v>
      </c>
      <c r="N41" s="105" t="s">
        <v>2481</v>
      </c>
      <c r="O41" s="103" t="s">
        <v>2495</v>
      </c>
      <c r="P41" s="103"/>
      <c r="Q41" s="122">
        <v>44219.611111111109</v>
      </c>
    </row>
    <row r="42" spans="1:17" ht="18" x14ac:dyDescent="0.25">
      <c r="A42" s="85" t="str">
        <f>VLOOKUP(E42,'LISTADO ATM'!$A$2:$C$895,3,0)</f>
        <v>DISTRITO NACIONAL</v>
      </c>
      <c r="B42" s="112">
        <v>335770457</v>
      </c>
      <c r="C42" s="104">
        <v>44218.642546296294</v>
      </c>
      <c r="D42" s="103" t="s">
        <v>2477</v>
      </c>
      <c r="E42" s="100">
        <v>318</v>
      </c>
      <c r="F42" s="85" t="str">
        <f>VLOOKUP(E42,VIP!$A$2:$O11376,2,0)</f>
        <v>DRBR318</v>
      </c>
      <c r="G42" s="99" t="str">
        <f>VLOOKUP(E42,'LISTADO ATM'!$A$2:$B$894,2,0)</f>
        <v>ATM Autoservicio Lope de Vega</v>
      </c>
      <c r="H42" s="99" t="str">
        <f>VLOOKUP(E42,VIP!$A$2:$O16297,7,FALSE)</f>
        <v>Si</v>
      </c>
      <c r="I42" s="99" t="str">
        <f>VLOOKUP(E42,VIP!$A$2:$O8262,8,FALSE)</f>
        <v>Si</v>
      </c>
      <c r="J42" s="99" t="str">
        <f>VLOOKUP(E42,VIP!$A$2:$O8212,8,FALSE)</f>
        <v>Si</v>
      </c>
      <c r="K42" s="99" t="str">
        <f>VLOOKUP(E42,VIP!$A$2:$O11786,6,0)</f>
        <v>NO</v>
      </c>
      <c r="L42" s="107" t="s">
        <v>2430</v>
      </c>
      <c r="M42" s="121" t="s">
        <v>2512</v>
      </c>
      <c r="N42" s="105" t="s">
        <v>2481</v>
      </c>
      <c r="O42" s="103" t="s">
        <v>2482</v>
      </c>
      <c r="P42" s="103"/>
      <c r="Q42" s="122">
        <v>44219.611111111109</v>
      </c>
    </row>
    <row r="43" spans="1:17" ht="18" x14ac:dyDescent="0.25">
      <c r="A43" s="85" t="str">
        <f>VLOOKUP(E43,'LISTADO ATM'!$A$2:$C$895,3,0)</f>
        <v>DISTRITO NACIONAL</v>
      </c>
      <c r="B43" s="112">
        <v>335770667</v>
      </c>
      <c r="C43" s="104">
        <v>44218.761053240742</v>
      </c>
      <c r="D43" s="103" t="s">
        <v>2477</v>
      </c>
      <c r="E43" s="100">
        <v>560</v>
      </c>
      <c r="F43" s="85" t="str">
        <f>VLOOKUP(E43,VIP!$A$2:$O11364,2,0)</f>
        <v>DRBR229</v>
      </c>
      <c r="G43" s="99" t="str">
        <f>VLOOKUP(E43,'LISTADO ATM'!$A$2:$B$894,2,0)</f>
        <v xml:space="preserve">ATM Junta Central Electoral </v>
      </c>
      <c r="H43" s="99" t="str">
        <f>VLOOKUP(E43,VIP!$A$2:$O16285,7,FALSE)</f>
        <v>Si</v>
      </c>
      <c r="I43" s="99" t="str">
        <f>VLOOKUP(E43,VIP!$A$2:$O8250,8,FALSE)</f>
        <v>Si</v>
      </c>
      <c r="J43" s="99" t="str">
        <f>VLOOKUP(E43,VIP!$A$2:$O8200,8,FALSE)</f>
        <v>Si</v>
      </c>
      <c r="K43" s="99" t="str">
        <f>VLOOKUP(E43,VIP!$A$2:$O11774,6,0)</f>
        <v>SI</v>
      </c>
      <c r="L43" s="107" t="s">
        <v>2430</v>
      </c>
      <c r="M43" s="121" t="s">
        <v>2512</v>
      </c>
      <c r="N43" s="105" t="s">
        <v>2481</v>
      </c>
      <c r="O43" s="103" t="s">
        <v>2482</v>
      </c>
      <c r="P43" s="103"/>
      <c r="Q43" s="122">
        <v>44219.611111111109</v>
      </c>
    </row>
    <row r="44" spans="1:17" ht="18" x14ac:dyDescent="0.25">
      <c r="A44" s="85" t="str">
        <f>VLOOKUP(E44,'LISTADO ATM'!$A$2:$C$895,3,0)</f>
        <v>SUR</v>
      </c>
      <c r="B44" s="112" t="s">
        <v>2555</v>
      </c>
      <c r="C44" s="104">
        <v>44219.51053240741</v>
      </c>
      <c r="D44" s="103" t="s">
        <v>2494</v>
      </c>
      <c r="E44" s="100">
        <v>764</v>
      </c>
      <c r="F44" s="85" t="str">
        <f>VLOOKUP(E44,VIP!$A$2:$O11384,2,0)</f>
        <v>DRBR451</v>
      </c>
      <c r="G44" s="99" t="str">
        <f>VLOOKUP(E44,'LISTADO ATM'!$A$2:$B$894,2,0)</f>
        <v xml:space="preserve">ATM Oficina Elías Piña </v>
      </c>
      <c r="H44" s="99" t="str">
        <f>VLOOKUP(E44,VIP!$A$2:$O16305,7,FALSE)</f>
        <v>Si</v>
      </c>
      <c r="I44" s="99" t="str">
        <f>VLOOKUP(E44,VIP!$A$2:$O8270,8,FALSE)</f>
        <v>Si</v>
      </c>
      <c r="J44" s="99" t="str">
        <f>VLOOKUP(E44,VIP!$A$2:$O8220,8,FALSE)</f>
        <v>Si</v>
      </c>
      <c r="K44" s="99" t="str">
        <f>VLOOKUP(E44,VIP!$A$2:$O11794,6,0)</f>
        <v>NO</v>
      </c>
      <c r="L44" s="107" t="s">
        <v>2466</v>
      </c>
      <c r="M44" s="121" t="s">
        <v>2512</v>
      </c>
      <c r="N44" s="105" t="s">
        <v>2481</v>
      </c>
      <c r="O44" s="103" t="s">
        <v>2495</v>
      </c>
      <c r="P44" s="103"/>
      <c r="Q44" s="122">
        <v>44219.611111111109</v>
      </c>
    </row>
    <row r="45" spans="1:17" ht="18" x14ac:dyDescent="0.25">
      <c r="A45" s="85" t="str">
        <f>VLOOKUP(E45,'LISTADO ATM'!$A$2:$C$895,3,0)</f>
        <v>SUR</v>
      </c>
      <c r="B45" s="112">
        <v>335770685</v>
      </c>
      <c r="C45" s="104">
        <v>44218.821527777778</v>
      </c>
      <c r="D45" s="103" t="s">
        <v>2477</v>
      </c>
      <c r="E45" s="100">
        <v>592</v>
      </c>
      <c r="F45" s="85" t="str">
        <f>VLOOKUP(E45,VIP!$A$2:$O11362,2,0)</f>
        <v>DRBR081</v>
      </c>
      <c r="G45" s="99" t="str">
        <f>VLOOKUP(E45,'LISTADO ATM'!$A$2:$B$894,2,0)</f>
        <v xml:space="preserve">ATM Centro de Caja San Cristóbal I </v>
      </c>
      <c r="H45" s="99" t="str">
        <f>VLOOKUP(E45,VIP!$A$2:$O16283,7,FALSE)</f>
        <v>Si</v>
      </c>
      <c r="I45" s="99" t="str">
        <f>VLOOKUP(E45,VIP!$A$2:$O8248,8,FALSE)</f>
        <v>Si</v>
      </c>
      <c r="J45" s="99" t="str">
        <f>VLOOKUP(E45,VIP!$A$2:$O8198,8,FALSE)</f>
        <v>Si</v>
      </c>
      <c r="K45" s="99" t="str">
        <f>VLOOKUP(E45,VIP!$A$2:$O11772,6,0)</f>
        <v>SI</v>
      </c>
      <c r="L45" s="107" t="s">
        <v>2430</v>
      </c>
      <c r="M45" s="121" t="s">
        <v>2512</v>
      </c>
      <c r="N45" s="105" t="s">
        <v>2481</v>
      </c>
      <c r="O45" s="103" t="s">
        <v>2482</v>
      </c>
      <c r="P45" s="103"/>
      <c r="Q45" s="122">
        <v>44219.611111111109</v>
      </c>
    </row>
    <row r="46" spans="1:17" ht="18" x14ac:dyDescent="0.25">
      <c r="A46" s="85" t="str">
        <f>VLOOKUP(E46,'LISTADO ATM'!$A$2:$C$895,3,0)</f>
        <v>NORTE</v>
      </c>
      <c r="B46" s="112">
        <v>335770689</v>
      </c>
      <c r="C46" s="104">
        <v>44218.851782407408</v>
      </c>
      <c r="D46" s="103" t="s">
        <v>2498</v>
      </c>
      <c r="E46" s="100">
        <v>171</v>
      </c>
      <c r="F46" s="85" t="str">
        <f>VLOOKUP(E46,VIP!$A$2:$O11369,2,0)</f>
        <v>DRBR171</v>
      </c>
      <c r="G46" s="99" t="str">
        <f>VLOOKUP(E46,'LISTADO ATM'!$A$2:$B$894,2,0)</f>
        <v xml:space="preserve">ATM Oficina Moca </v>
      </c>
      <c r="H46" s="99" t="str">
        <f>VLOOKUP(E46,VIP!$A$2:$O16290,7,FALSE)</f>
        <v>Si</v>
      </c>
      <c r="I46" s="99" t="str">
        <f>VLOOKUP(E46,VIP!$A$2:$O8255,8,FALSE)</f>
        <v>Si</v>
      </c>
      <c r="J46" s="99" t="str">
        <f>VLOOKUP(E46,VIP!$A$2:$O8205,8,FALSE)</f>
        <v>Si</v>
      </c>
      <c r="K46" s="99" t="str">
        <f>VLOOKUP(E46,VIP!$A$2:$O11779,6,0)</f>
        <v>NO</v>
      </c>
      <c r="L46" s="107" t="s">
        <v>2430</v>
      </c>
      <c r="M46" s="121" t="s">
        <v>2512</v>
      </c>
      <c r="N46" s="105" t="s">
        <v>2481</v>
      </c>
      <c r="O46" s="103" t="s">
        <v>2497</v>
      </c>
      <c r="P46" s="103"/>
      <c r="Q46" s="122">
        <v>44219.611111111109</v>
      </c>
    </row>
    <row r="47" spans="1:17" ht="18" x14ac:dyDescent="0.25">
      <c r="A47" s="85" t="str">
        <f>VLOOKUP(E47,'LISTADO ATM'!$A$2:$C$895,3,0)</f>
        <v>DISTRITO NACIONAL</v>
      </c>
      <c r="B47" s="112" t="s">
        <v>2533</v>
      </c>
      <c r="C47" s="104">
        <v>44219.368877314817</v>
      </c>
      <c r="D47" s="103" t="s">
        <v>2494</v>
      </c>
      <c r="E47" s="100">
        <v>734</v>
      </c>
      <c r="F47" s="85" t="str">
        <f>VLOOKUP(E47,VIP!$A$2:$O11386,2,0)</f>
        <v>DRBR178</v>
      </c>
      <c r="G47" s="99" t="str">
        <f>VLOOKUP(E47,'LISTADO ATM'!$A$2:$B$894,2,0)</f>
        <v xml:space="preserve">ATM Oficina Independencia I </v>
      </c>
      <c r="H47" s="99" t="str">
        <f>VLOOKUP(E47,VIP!$A$2:$O16307,7,FALSE)</f>
        <v>Si</v>
      </c>
      <c r="I47" s="99" t="str">
        <f>VLOOKUP(E47,VIP!$A$2:$O8272,8,FALSE)</f>
        <v>Si</v>
      </c>
      <c r="J47" s="99" t="str">
        <f>VLOOKUP(E47,VIP!$A$2:$O8222,8,FALSE)</f>
        <v>Si</v>
      </c>
      <c r="K47" s="99" t="str">
        <f>VLOOKUP(E47,VIP!$A$2:$O11796,6,0)</f>
        <v>SI</v>
      </c>
      <c r="L47" s="107" t="s">
        <v>2430</v>
      </c>
      <c r="M47" s="121" t="s">
        <v>2512</v>
      </c>
      <c r="N47" s="105" t="s">
        <v>2481</v>
      </c>
      <c r="O47" s="103" t="s">
        <v>2495</v>
      </c>
      <c r="P47" s="103"/>
      <c r="Q47" s="122">
        <v>44219.611111111109</v>
      </c>
    </row>
    <row r="48" spans="1:17" ht="18" x14ac:dyDescent="0.25">
      <c r="A48" s="85" t="str">
        <f>VLOOKUP(E48,'LISTADO ATM'!$A$2:$C$895,3,0)</f>
        <v>DISTRITO NACIONAL</v>
      </c>
      <c r="B48" s="112" t="s">
        <v>2530</v>
      </c>
      <c r="C48" s="104">
        <v>44219.379548611112</v>
      </c>
      <c r="D48" s="103" t="s">
        <v>2477</v>
      </c>
      <c r="E48" s="100">
        <v>813</v>
      </c>
      <c r="F48" s="85" t="str">
        <f>VLOOKUP(E48,VIP!$A$2:$O11383,2,0)</f>
        <v>DRBR815</v>
      </c>
      <c r="G48" s="99" t="str">
        <f>VLOOKUP(E48,'LISTADO ATM'!$A$2:$B$894,2,0)</f>
        <v>ATM Occidental Mall</v>
      </c>
      <c r="H48" s="99" t="str">
        <f>VLOOKUP(E48,VIP!$A$2:$O16304,7,FALSE)</f>
        <v>Si</v>
      </c>
      <c r="I48" s="99" t="str">
        <f>VLOOKUP(E48,VIP!$A$2:$O8269,8,FALSE)</f>
        <v>Si</v>
      </c>
      <c r="J48" s="99" t="str">
        <f>VLOOKUP(E48,VIP!$A$2:$O8219,8,FALSE)</f>
        <v>Si</v>
      </c>
      <c r="K48" s="99" t="str">
        <f>VLOOKUP(E48,VIP!$A$2:$O11793,6,0)</f>
        <v>NO</v>
      </c>
      <c r="L48" s="107" t="s">
        <v>2430</v>
      </c>
      <c r="M48" s="121" t="s">
        <v>2512</v>
      </c>
      <c r="N48" s="105" t="s">
        <v>2481</v>
      </c>
      <c r="O48" s="103" t="s">
        <v>2482</v>
      </c>
      <c r="P48" s="103"/>
      <c r="Q48" s="122">
        <v>44219.611111111109</v>
      </c>
    </row>
    <row r="49" spans="1:17" ht="18" x14ac:dyDescent="0.25">
      <c r="A49" s="85" t="str">
        <f>VLOOKUP(E49,'LISTADO ATM'!$A$2:$C$895,3,0)</f>
        <v>NORTE</v>
      </c>
      <c r="B49" s="112" t="s">
        <v>2521</v>
      </c>
      <c r="C49" s="104">
        <v>44219.406539351854</v>
      </c>
      <c r="D49" s="103" t="s">
        <v>2494</v>
      </c>
      <c r="E49" s="100">
        <v>350</v>
      </c>
      <c r="F49" s="85" t="str">
        <f>VLOOKUP(E49,VIP!$A$2:$O11374,2,0)</f>
        <v>DRBR350</v>
      </c>
      <c r="G49" s="99" t="str">
        <f>VLOOKUP(E49,'LISTADO ATM'!$A$2:$B$894,2,0)</f>
        <v xml:space="preserve">ATM Oficina Villa Tapia </v>
      </c>
      <c r="H49" s="99" t="str">
        <f>VLOOKUP(E49,VIP!$A$2:$O16295,7,FALSE)</f>
        <v>Si</v>
      </c>
      <c r="I49" s="99" t="str">
        <f>VLOOKUP(E49,VIP!$A$2:$O8260,8,FALSE)</f>
        <v>Si</v>
      </c>
      <c r="J49" s="99" t="str">
        <f>VLOOKUP(E49,VIP!$A$2:$O8210,8,FALSE)</f>
        <v>Si</v>
      </c>
      <c r="K49" s="99" t="str">
        <f>VLOOKUP(E49,VIP!$A$2:$O11784,6,0)</f>
        <v>NO</v>
      </c>
      <c r="L49" s="107" t="s">
        <v>2430</v>
      </c>
      <c r="M49" s="121" t="s">
        <v>2512</v>
      </c>
      <c r="N49" s="105" t="s">
        <v>2481</v>
      </c>
      <c r="O49" s="103" t="s">
        <v>2495</v>
      </c>
      <c r="P49" s="103"/>
      <c r="Q49" s="122">
        <v>44219.611111111109</v>
      </c>
    </row>
    <row r="50" spans="1:17" ht="18" x14ac:dyDescent="0.25">
      <c r="A50" s="85" t="str">
        <f>VLOOKUP(E50,'LISTADO ATM'!$A$2:$C$895,3,0)</f>
        <v>DISTRITO NACIONAL</v>
      </c>
      <c r="B50" s="112" t="s">
        <v>2517</v>
      </c>
      <c r="C50" s="104">
        <v>44219.418090277781</v>
      </c>
      <c r="D50" s="103" t="s">
        <v>2477</v>
      </c>
      <c r="E50" s="100">
        <v>583</v>
      </c>
      <c r="F50" s="85" t="str">
        <f>VLOOKUP(E50,VIP!$A$2:$O11370,2,0)</f>
        <v>DRBR431</v>
      </c>
      <c r="G50" s="99" t="str">
        <f>VLOOKUP(E50,'LISTADO ATM'!$A$2:$B$894,2,0)</f>
        <v xml:space="preserve">ATM Ministerio Fuerzas Armadas I </v>
      </c>
      <c r="H50" s="99" t="str">
        <f>VLOOKUP(E50,VIP!$A$2:$O16291,7,FALSE)</f>
        <v>Si</v>
      </c>
      <c r="I50" s="99" t="str">
        <f>VLOOKUP(E50,VIP!$A$2:$O8256,8,FALSE)</f>
        <v>Si</v>
      </c>
      <c r="J50" s="99" t="str">
        <f>VLOOKUP(E50,VIP!$A$2:$O8206,8,FALSE)</f>
        <v>Si</v>
      </c>
      <c r="K50" s="99" t="str">
        <f>VLOOKUP(E50,VIP!$A$2:$O11780,6,0)</f>
        <v>NO</v>
      </c>
      <c r="L50" s="107" t="s">
        <v>2430</v>
      </c>
      <c r="M50" s="121" t="s">
        <v>2512</v>
      </c>
      <c r="N50" s="105" t="s">
        <v>2481</v>
      </c>
      <c r="O50" s="103" t="s">
        <v>2482</v>
      </c>
      <c r="P50" s="103"/>
      <c r="Q50" s="122">
        <v>44219.611111111109</v>
      </c>
    </row>
    <row r="51" spans="1:17" ht="18" x14ac:dyDescent="0.25">
      <c r="A51" s="85" t="str">
        <f>VLOOKUP(E51,'LISTADO ATM'!$A$2:$C$895,3,0)</f>
        <v>SUR</v>
      </c>
      <c r="B51" s="112">
        <v>335770696</v>
      </c>
      <c r="C51" s="104">
        <v>44218.886793981481</v>
      </c>
      <c r="D51" s="103" t="s">
        <v>2477</v>
      </c>
      <c r="E51" s="100">
        <v>995</v>
      </c>
      <c r="F51" s="85" t="str">
        <f>VLOOKUP(E51,VIP!$A$2:$O11366,2,0)</f>
        <v>DRBR545</v>
      </c>
      <c r="G51" s="99" t="str">
        <f>VLOOKUP(E51,'LISTADO ATM'!$A$2:$B$894,2,0)</f>
        <v xml:space="preserve">ATM Oficina San Cristobal III (Lobby) </v>
      </c>
      <c r="H51" s="99" t="str">
        <f>VLOOKUP(E51,VIP!$A$2:$O16287,7,FALSE)</f>
        <v>Si</v>
      </c>
      <c r="I51" s="99" t="str">
        <f>VLOOKUP(E51,VIP!$A$2:$O8252,8,FALSE)</f>
        <v>No</v>
      </c>
      <c r="J51" s="99" t="str">
        <f>VLOOKUP(E51,VIP!$A$2:$O8202,8,FALSE)</f>
        <v>No</v>
      </c>
      <c r="K51" s="99" t="str">
        <f>VLOOKUP(E51,VIP!$A$2:$O11776,6,0)</f>
        <v>NO</v>
      </c>
      <c r="L51" s="107" t="s">
        <v>2430</v>
      </c>
      <c r="M51" s="121" t="s">
        <v>2512</v>
      </c>
      <c r="N51" s="105" t="s">
        <v>2481</v>
      </c>
      <c r="O51" s="103" t="s">
        <v>2482</v>
      </c>
      <c r="P51" s="103"/>
      <c r="Q51" s="122">
        <v>44219.611111111109</v>
      </c>
    </row>
    <row r="52" spans="1:17" ht="18" x14ac:dyDescent="0.25">
      <c r="A52" s="85" t="str">
        <f>VLOOKUP(E52,'LISTADO ATM'!$A$2:$C$895,3,0)</f>
        <v>NORTE</v>
      </c>
      <c r="B52" s="112" t="s">
        <v>2562</v>
      </c>
      <c r="C52" s="104">
        <v>44219.613263888888</v>
      </c>
      <c r="D52" s="103" t="s">
        <v>2494</v>
      </c>
      <c r="E52" s="100">
        <v>538</v>
      </c>
      <c r="F52" s="85" t="str">
        <f>VLOOKUP(E52,VIP!$A$2:$O11388,2,0)</f>
        <v>DRBR538</v>
      </c>
      <c r="G52" s="99" t="str">
        <f>VLOOKUP(E52,'LISTADO ATM'!$A$2:$B$894,2,0)</f>
        <v>ATM  Autoservicio San Fco. Macorís</v>
      </c>
      <c r="H52" s="99" t="str">
        <f>VLOOKUP(E52,VIP!$A$2:$O16309,7,FALSE)</f>
        <v>Si</v>
      </c>
      <c r="I52" s="99" t="str">
        <f>VLOOKUP(E52,VIP!$A$2:$O8274,8,FALSE)</f>
        <v>Si</v>
      </c>
      <c r="J52" s="99" t="str">
        <f>VLOOKUP(E52,VIP!$A$2:$O8224,8,FALSE)</f>
        <v>Si</v>
      </c>
      <c r="K52" s="99" t="str">
        <f>VLOOKUP(E52,VIP!$A$2:$O11798,6,0)</f>
        <v>NO</v>
      </c>
      <c r="L52" s="107" t="s">
        <v>2487</v>
      </c>
      <c r="M52" s="121" t="s">
        <v>2512</v>
      </c>
      <c r="N52" s="122" t="s">
        <v>2505</v>
      </c>
      <c r="O52" s="103" t="s">
        <v>2560</v>
      </c>
      <c r="P52" s="121" t="s">
        <v>2561</v>
      </c>
      <c r="Q52" s="106" t="s">
        <v>2487</v>
      </c>
    </row>
    <row r="53" spans="1:17" ht="18" x14ac:dyDescent="0.25">
      <c r="A53" s="85" t="str">
        <f>VLOOKUP(E53,'LISTADO ATM'!$A$2:$C$895,3,0)</f>
        <v>NORTE</v>
      </c>
      <c r="B53" s="112" t="s">
        <v>2563</v>
      </c>
      <c r="C53" s="104">
        <v>44219.612800925926</v>
      </c>
      <c r="D53" s="103" t="s">
        <v>2494</v>
      </c>
      <c r="E53" s="100">
        <v>171</v>
      </c>
      <c r="F53" s="85" t="str">
        <f>VLOOKUP(E53,VIP!$A$2:$O11389,2,0)</f>
        <v>DRBR171</v>
      </c>
      <c r="G53" s="99" t="str">
        <f>VLOOKUP(E53,'LISTADO ATM'!$A$2:$B$894,2,0)</f>
        <v xml:space="preserve">ATM Oficina Moca </v>
      </c>
      <c r="H53" s="99" t="str">
        <f>VLOOKUP(E53,VIP!$A$2:$O16310,7,FALSE)</f>
        <v>Si</v>
      </c>
      <c r="I53" s="99" t="str">
        <f>VLOOKUP(E53,VIP!$A$2:$O8275,8,FALSE)</f>
        <v>Si</v>
      </c>
      <c r="J53" s="99" t="str">
        <f>VLOOKUP(E53,VIP!$A$2:$O8225,8,FALSE)</f>
        <v>Si</v>
      </c>
      <c r="K53" s="99" t="str">
        <f>VLOOKUP(E53,VIP!$A$2:$O11799,6,0)</f>
        <v>NO</v>
      </c>
      <c r="L53" s="107" t="s">
        <v>2487</v>
      </c>
      <c r="M53" s="121" t="s">
        <v>2512</v>
      </c>
      <c r="N53" s="122" t="s">
        <v>2505</v>
      </c>
      <c r="O53" s="103" t="s">
        <v>2560</v>
      </c>
      <c r="P53" s="121" t="s">
        <v>2561</v>
      </c>
      <c r="Q53" s="106" t="s">
        <v>2487</v>
      </c>
    </row>
    <row r="54" spans="1:17" ht="18" x14ac:dyDescent="0.25">
      <c r="A54" s="85" t="str">
        <f>VLOOKUP(E54,'LISTADO ATM'!$A$2:$C$895,3,0)</f>
        <v>DISTRITO NACIONAL</v>
      </c>
      <c r="B54" s="112">
        <v>335764730</v>
      </c>
      <c r="C54" s="104">
        <v>44211.489016203705</v>
      </c>
      <c r="D54" s="103" t="s">
        <v>2189</v>
      </c>
      <c r="E54" s="100">
        <v>486</v>
      </c>
      <c r="F54" s="85" t="str">
        <f>VLOOKUP(E54,VIP!$A$2:$O11356,2,0)</f>
        <v>DRBR486</v>
      </c>
      <c r="G54" s="99" t="str">
        <f>VLOOKUP(E54,'LISTADO ATM'!$A$2:$B$894,2,0)</f>
        <v xml:space="preserve">ATM Olé La Caleta </v>
      </c>
      <c r="H54" s="99" t="str">
        <f>VLOOKUP(E54,VIP!$A$2:$O16277,7,FALSE)</f>
        <v>Si</v>
      </c>
      <c r="I54" s="99" t="str">
        <f>VLOOKUP(E54,VIP!$A$2:$O8242,8,FALSE)</f>
        <v>Si</v>
      </c>
      <c r="J54" s="99" t="str">
        <f>VLOOKUP(E54,VIP!$A$2:$O8192,8,FALSE)</f>
        <v>Si</v>
      </c>
      <c r="K54" s="99" t="str">
        <f>VLOOKUP(E54,VIP!$A$2:$O11766,6,0)</f>
        <v>NO</v>
      </c>
      <c r="L54" s="107" t="s">
        <v>2504</v>
      </c>
      <c r="M54" s="106" t="s">
        <v>2473</v>
      </c>
      <c r="N54" s="105" t="s">
        <v>2501</v>
      </c>
      <c r="O54" s="103" t="s">
        <v>2483</v>
      </c>
      <c r="P54" s="103"/>
      <c r="Q54" s="106" t="s">
        <v>2496</v>
      </c>
    </row>
    <row r="55" spans="1:17" ht="18" x14ac:dyDescent="0.25">
      <c r="A55" s="85" t="str">
        <f>VLOOKUP(E55,'LISTADO ATM'!$A$2:$C$895,3,0)</f>
        <v>DISTRITO NACIONAL</v>
      </c>
      <c r="B55" s="112">
        <v>335766639</v>
      </c>
      <c r="C55" s="104">
        <v>44214.57099537037</v>
      </c>
      <c r="D55" s="103" t="s">
        <v>2189</v>
      </c>
      <c r="E55" s="100">
        <v>384</v>
      </c>
      <c r="F55" s="85" t="e">
        <f>VLOOKUP(E55,VIP!$A$2:$O11391,2,0)</f>
        <v>#N/A</v>
      </c>
      <c r="G55" s="99" t="str">
        <f>VLOOKUP(E55,'LISTADO ATM'!$A$2:$B$894,2,0)</f>
        <v>ATM Sotano Torre Banreservas</v>
      </c>
      <c r="H55" s="99" t="e">
        <f>VLOOKUP(E55,VIP!$A$2:$O16312,7,FALSE)</f>
        <v>#N/A</v>
      </c>
      <c r="I55" s="99" t="e">
        <f>VLOOKUP(E55,VIP!$A$2:$O8277,8,FALSE)</f>
        <v>#N/A</v>
      </c>
      <c r="J55" s="99" t="e">
        <f>VLOOKUP(E55,VIP!$A$2:$O8227,8,FALSE)</f>
        <v>#N/A</v>
      </c>
      <c r="K55" s="99" t="e">
        <f>VLOOKUP(E55,VIP!$A$2:$O11801,6,0)</f>
        <v>#N/A</v>
      </c>
      <c r="L55" s="107" t="s">
        <v>2228</v>
      </c>
      <c r="M55" s="106" t="s">
        <v>2473</v>
      </c>
      <c r="N55" s="105" t="s">
        <v>2501</v>
      </c>
      <c r="O55" s="103" t="s">
        <v>2483</v>
      </c>
      <c r="P55" s="103"/>
      <c r="Q55" s="106" t="s">
        <v>2228</v>
      </c>
    </row>
    <row r="56" spans="1:17" ht="18" x14ac:dyDescent="0.25">
      <c r="A56" s="85" t="str">
        <f>VLOOKUP(E56,'LISTADO ATM'!$A$2:$C$895,3,0)</f>
        <v>DISTRITO NACIONAL</v>
      </c>
      <c r="B56" s="112">
        <v>335767189</v>
      </c>
      <c r="C56" s="104">
        <v>44215.327962962961</v>
      </c>
      <c r="D56" s="103" t="s">
        <v>2189</v>
      </c>
      <c r="E56" s="100">
        <v>70</v>
      </c>
      <c r="F56" s="85" t="str">
        <f>VLOOKUP(E56,VIP!$A$2:$O11431,2,0)</f>
        <v>DRBR070</v>
      </c>
      <c r="G56" s="99" t="str">
        <f>VLOOKUP(E56,'LISTADO ATM'!$A$2:$B$894,2,0)</f>
        <v xml:space="preserve">ATM Autoservicio Plaza Lama Zona Oriental </v>
      </c>
      <c r="H56" s="99" t="str">
        <f>VLOOKUP(E56,VIP!$A$2:$O16352,7,FALSE)</f>
        <v>Si</v>
      </c>
      <c r="I56" s="99" t="str">
        <f>VLOOKUP(E56,VIP!$A$2:$O8317,8,FALSE)</f>
        <v>Si</v>
      </c>
      <c r="J56" s="99" t="str">
        <f>VLOOKUP(E56,VIP!$A$2:$O8267,8,FALSE)</f>
        <v>Si</v>
      </c>
      <c r="K56" s="99" t="str">
        <f>VLOOKUP(E56,VIP!$A$2:$O11841,6,0)</f>
        <v>NO</v>
      </c>
      <c r="L56" s="107" t="s">
        <v>2228</v>
      </c>
      <c r="M56" s="106" t="s">
        <v>2473</v>
      </c>
      <c r="N56" s="105" t="s">
        <v>2501</v>
      </c>
      <c r="O56" s="103" t="s">
        <v>2483</v>
      </c>
      <c r="P56" s="103"/>
      <c r="Q56" s="106" t="s">
        <v>2228</v>
      </c>
    </row>
    <row r="57" spans="1:17" ht="18" x14ac:dyDescent="0.25">
      <c r="A57" s="85" t="str">
        <f>VLOOKUP(E57,'LISTADO ATM'!$A$2:$C$895,3,0)</f>
        <v>DISTRITO NACIONAL</v>
      </c>
      <c r="B57" s="112">
        <v>335769150</v>
      </c>
      <c r="C57" s="104">
        <v>44215.608518518522</v>
      </c>
      <c r="D57" s="103" t="s">
        <v>2189</v>
      </c>
      <c r="E57" s="100">
        <v>943</v>
      </c>
      <c r="F57" s="85" t="str">
        <f>VLOOKUP(E57,VIP!$A$2:$O11443,2,0)</f>
        <v>DRBR16K</v>
      </c>
      <c r="G57" s="99" t="str">
        <f>VLOOKUP(E57,'LISTADO ATM'!$A$2:$B$894,2,0)</f>
        <v xml:space="preserve">ATM Oficina Tránsito Terreste </v>
      </c>
      <c r="H57" s="99" t="str">
        <f>VLOOKUP(E57,VIP!$A$2:$O16364,7,FALSE)</f>
        <v>Si</v>
      </c>
      <c r="I57" s="99" t="str">
        <f>VLOOKUP(E57,VIP!$A$2:$O8329,8,FALSE)</f>
        <v>Si</v>
      </c>
      <c r="J57" s="99" t="str">
        <f>VLOOKUP(E57,VIP!$A$2:$O8279,8,FALSE)</f>
        <v>Si</v>
      </c>
      <c r="K57" s="99" t="str">
        <f>VLOOKUP(E57,VIP!$A$2:$O11853,6,0)</f>
        <v>NO</v>
      </c>
      <c r="L57" s="107" t="s">
        <v>2228</v>
      </c>
      <c r="M57" s="106" t="s">
        <v>2473</v>
      </c>
      <c r="N57" s="122" t="s">
        <v>2505</v>
      </c>
      <c r="O57" s="103" t="s">
        <v>2483</v>
      </c>
      <c r="P57" s="103"/>
      <c r="Q57" s="106" t="s">
        <v>2500</v>
      </c>
    </row>
    <row r="58" spans="1:17" ht="18" x14ac:dyDescent="0.25">
      <c r="A58" s="85" t="str">
        <f>VLOOKUP(E58,'LISTADO ATM'!$A$2:$C$895,3,0)</f>
        <v>DISTRITO NACIONAL</v>
      </c>
      <c r="B58" s="112">
        <v>335769182</v>
      </c>
      <c r="C58" s="104">
        <v>44216.613622685189</v>
      </c>
      <c r="D58" s="103" t="s">
        <v>2189</v>
      </c>
      <c r="E58" s="100">
        <v>36</v>
      </c>
      <c r="F58" s="85" t="str">
        <f>VLOOKUP(E58,VIP!$A$2:$O11481,2,0)</f>
        <v>DRBR036</v>
      </c>
      <c r="G58" s="99" t="str">
        <f>VLOOKUP(E58,'LISTADO ATM'!$A$2:$B$894,2,0)</f>
        <v xml:space="preserve">ATM Banco Central </v>
      </c>
      <c r="H58" s="99" t="str">
        <f>VLOOKUP(E58,VIP!$A$2:$O16402,7,FALSE)</f>
        <v>Si</v>
      </c>
      <c r="I58" s="99" t="str">
        <f>VLOOKUP(E58,VIP!$A$2:$O8367,8,FALSE)</f>
        <v>Si</v>
      </c>
      <c r="J58" s="99" t="str">
        <f>VLOOKUP(E58,VIP!$A$2:$O8317,8,FALSE)</f>
        <v>Si</v>
      </c>
      <c r="K58" s="99" t="str">
        <f>VLOOKUP(E58,VIP!$A$2:$O11891,6,0)</f>
        <v>SI</v>
      </c>
      <c r="L58" s="107" t="s">
        <v>2463</v>
      </c>
      <c r="M58" s="106" t="s">
        <v>2473</v>
      </c>
      <c r="N58" s="122" t="s">
        <v>2505</v>
      </c>
      <c r="O58" s="103" t="s">
        <v>2483</v>
      </c>
      <c r="P58" s="107"/>
      <c r="Q58" s="106" t="s">
        <v>2463</v>
      </c>
    </row>
    <row r="59" spans="1:17" ht="18" x14ac:dyDescent="0.25">
      <c r="A59" s="85" t="str">
        <f>VLOOKUP(E59,'LISTADO ATM'!$A$2:$C$895,3,0)</f>
        <v>NORTE</v>
      </c>
      <c r="B59" s="112">
        <v>335769437</v>
      </c>
      <c r="C59" s="104">
        <v>44216.732916666668</v>
      </c>
      <c r="D59" s="103" t="s">
        <v>2189</v>
      </c>
      <c r="E59" s="100">
        <v>667</v>
      </c>
      <c r="F59" s="85" t="str">
        <f>VLOOKUP(E59,VIP!$A$2:$O11480,2,0)</f>
        <v>DRBR667</v>
      </c>
      <c r="G59" s="99" t="str">
        <f>VLOOKUP(E59,'LISTADO ATM'!$A$2:$B$894,2,0)</f>
        <v>ATM Zona Franca Emimar (Santiago)</v>
      </c>
      <c r="H59" s="99" t="str">
        <f>VLOOKUP(E59,VIP!$A$2:$O16401,7,FALSE)</f>
        <v>N/A</v>
      </c>
      <c r="I59" s="99" t="str">
        <f>VLOOKUP(E59,VIP!$A$2:$O8366,8,FALSE)</f>
        <v>N/A</v>
      </c>
      <c r="J59" s="99" t="str">
        <f>VLOOKUP(E59,VIP!$A$2:$O8316,8,FALSE)</f>
        <v>N/A</v>
      </c>
      <c r="K59" s="99" t="str">
        <f>VLOOKUP(E59,VIP!$A$2:$O11890,6,0)</f>
        <v>N/A</v>
      </c>
      <c r="L59" s="107" t="s">
        <v>2254</v>
      </c>
      <c r="M59" s="106" t="s">
        <v>2473</v>
      </c>
      <c r="N59" s="122" t="s">
        <v>2505</v>
      </c>
      <c r="O59" s="103" t="s">
        <v>2502</v>
      </c>
      <c r="P59" s="107"/>
      <c r="Q59" s="106" t="s">
        <v>2254</v>
      </c>
    </row>
    <row r="60" spans="1:17" ht="18" x14ac:dyDescent="0.25">
      <c r="A60" s="85" t="str">
        <f>VLOOKUP(E60,'LISTADO ATM'!$A$2:$C$895,3,0)</f>
        <v>DISTRITO NACIONAL</v>
      </c>
      <c r="B60" s="112">
        <v>335769470</v>
      </c>
      <c r="C60" s="104">
        <v>44216.790034722224</v>
      </c>
      <c r="D60" s="103" t="s">
        <v>2477</v>
      </c>
      <c r="E60" s="100">
        <v>318</v>
      </c>
      <c r="F60" s="85" t="str">
        <f>VLOOKUP(E60,VIP!$A$2:$O11497,2,0)</f>
        <v>DRBR318</v>
      </c>
      <c r="G60" s="99" t="str">
        <f>VLOOKUP(E60,'LISTADO ATM'!$A$2:$B$894,2,0)</f>
        <v>ATM Autoservicio Lope de Vega</v>
      </c>
      <c r="H60" s="99" t="str">
        <f>VLOOKUP(E60,VIP!$A$2:$O16418,7,FALSE)</f>
        <v>Si</v>
      </c>
      <c r="I60" s="99" t="str">
        <f>VLOOKUP(E60,VIP!$A$2:$O8383,8,FALSE)</f>
        <v>Si</v>
      </c>
      <c r="J60" s="99" t="str">
        <f>VLOOKUP(E60,VIP!$A$2:$O8333,8,FALSE)</f>
        <v>Si</v>
      </c>
      <c r="K60" s="99" t="str">
        <f>VLOOKUP(E60,VIP!$A$2:$O11907,6,0)</f>
        <v>NO</v>
      </c>
      <c r="L60" s="107" t="s">
        <v>2504</v>
      </c>
      <c r="M60" s="106" t="s">
        <v>2473</v>
      </c>
      <c r="N60" s="105" t="s">
        <v>2481</v>
      </c>
      <c r="O60" s="103" t="s">
        <v>2482</v>
      </c>
      <c r="P60" s="107"/>
      <c r="Q60" s="106" t="s">
        <v>2503</v>
      </c>
    </row>
    <row r="61" spans="1:17" ht="18" x14ac:dyDescent="0.25">
      <c r="A61" s="85" t="str">
        <f>VLOOKUP(E61,'LISTADO ATM'!$A$2:$C$895,3,0)</f>
        <v>DISTRITO NACIONAL</v>
      </c>
      <c r="B61" s="112">
        <v>335769479</v>
      </c>
      <c r="C61" s="104">
        <v>44216.812083333331</v>
      </c>
      <c r="D61" s="103" t="s">
        <v>2189</v>
      </c>
      <c r="E61" s="100">
        <v>902</v>
      </c>
      <c r="F61" s="85" t="str">
        <f>VLOOKUP(E61,VIP!$A$2:$O11492,2,0)</f>
        <v>DRBR16A</v>
      </c>
      <c r="G61" s="99" t="str">
        <f>VLOOKUP(E61,'LISTADO ATM'!$A$2:$B$894,2,0)</f>
        <v xml:space="preserve">ATM Oficina Plaza Florida </v>
      </c>
      <c r="H61" s="99" t="str">
        <f>VLOOKUP(E61,VIP!$A$2:$O16413,7,FALSE)</f>
        <v>Si</v>
      </c>
      <c r="I61" s="99" t="str">
        <f>VLOOKUP(E61,VIP!$A$2:$O8378,8,FALSE)</f>
        <v>Si</v>
      </c>
      <c r="J61" s="99" t="str">
        <f>VLOOKUP(E61,VIP!$A$2:$O8328,8,FALSE)</f>
        <v>Si</v>
      </c>
      <c r="K61" s="99" t="str">
        <f>VLOOKUP(E61,VIP!$A$2:$O11902,6,0)</f>
        <v>NO</v>
      </c>
      <c r="L61" s="107" t="s">
        <v>2228</v>
      </c>
      <c r="M61" s="106" t="s">
        <v>2473</v>
      </c>
      <c r="N61" s="122" t="s">
        <v>2505</v>
      </c>
      <c r="O61" s="103" t="s">
        <v>2483</v>
      </c>
      <c r="P61" s="107"/>
      <c r="Q61" s="106" t="s">
        <v>2228</v>
      </c>
    </row>
    <row r="62" spans="1:17" ht="18" x14ac:dyDescent="0.25">
      <c r="A62" s="85" t="str">
        <f>VLOOKUP(E62,'LISTADO ATM'!$A$2:$C$895,3,0)</f>
        <v>ESTE</v>
      </c>
      <c r="B62" s="112">
        <v>335769499</v>
      </c>
      <c r="C62" s="104">
        <v>44216.984780092593</v>
      </c>
      <c r="D62" s="103" t="s">
        <v>2189</v>
      </c>
      <c r="E62" s="100">
        <v>219</v>
      </c>
      <c r="F62" s="85" t="str">
        <f>VLOOKUP(E62,VIP!$A$2:$O11490,2,0)</f>
        <v>DRBR219</v>
      </c>
      <c r="G62" s="99" t="str">
        <f>VLOOKUP(E62,'LISTADO ATM'!$A$2:$B$894,2,0)</f>
        <v xml:space="preserve">ATM Oficina La Altagracia (Higuey) </v>
      </c>
      <c r="H62" s="99" t="str">
        <f>VLOOKUP(E62,VIP!$A$2:$O16411,7,FALSE)</f>
        <v>Si</v>
      </c>
      <c r="I62" s="99" t="str">
        <f>VLOOKUP(E62,VIP!$A$2:$O8376,8,FALSE)</f>
        <v>Si</v>
      </c>
      <c r="J62" s="99" t="str">
        <f>VLOOKUP(E62,VIP!$A$2:$O8326,8,FALSE)</f>
        <v>Si</v>
      </c>
      <c r="K62" s="99" t="str">
        <f>VLOOKUP(E62,VIP!$A$2:$O11900,6,0)</f>
        <v>NO</v>
      </c>
      <c r="L62" s="107" t="s">
        <v>2254</v>
      </c>
      <c r="M62" s="106" t="s">
        <v>2473</v>
      </c>
      <c r="N62" s="105" t="s">
        <v>2501</v>
      </c>
      <c r="O62" s="103" t="s">
        <v>2483</v>
      </c>
      <c r="P62" s="107"/>
      <c r="Q62" s="106" t="s">
        <v>2254</v>
      </c>
    </row>
    <row r="63" spans="1:17" ht="18" x14ac:dyDescent="0.25">
      <c r="A63" s="85" t="str">
        <f>VLOOKUP(E63,'LISTADO ATM'!$A$2:$C$895,3,0)</f>
        <v>DISTRITO NACIONAL</v>
      </c>
      <c r="B63" s="112">
        <v>335769513</v>
      </c>
      <c r="C63" s="104">
        <v>44217.336145833331</v>
      </c>
      <c r="D63" s="103" t="s">
        <v>2189</v>
      </c>
      <c r="E63" s="100">
        <v>821</v>
      </c>
      <c r="F63" s="85" t="str">
        <f>VLOOKUP(E63,VIP!$A$2:$O11492,2,0)</f>
        <v>DRBR821</v>
      </c>
      <c r="G63" s="99" t="str">
        <f>VLOOKUP(E63,'LISTADO ATM'!$A$2:$B$894,2,0)</f>
        <v xml:space="preserve">ATM S/M Bravo Churchill </v>
      </c>
      <c r="H63" s="99" t="str">
        <f>VLOOKUP(E63,VIP!$A$2:$O16413,7,FALSE)</f>
        <v>Si</v>
      </c>
      <c r="I63" s="99" t="str">
        <f>VLOOKUP(E63,VIP!$A$2:$O8378,8,FALSE)</f>
        <v>No</v>
      </c>
      <c r="J63" s="99" t="str">
        <f>VLOOKUP(E63,VIP!$A$2:$O8328,8,FALSE)</f>
        <v>No</v>
      </c>
      <c r="K63" s="99" t="str">
        <f>VLOOKUP(E63,VIP!$A$2:$O11902,6,0)</f>
        <v>SI</v>
      </c>
      <c r="L63" s="107" t="s">
        <v>2228</v>
      </c>
      <c r="M63" s="106" t="s">
        <v>2473</v>
      </c>
      <c r="N63" s="105" t="s">
        <v>2501</v>
      </c>
      <c r="O63" s="103" t="s">
        <v>2483</v>
      </c>
      <c r="P63" s="107"/>
      <c r="Q63" s="106" t="s">
        <v>2228</v>
      </c>
    </row>
    <row r="64" spans="1:17" ht="18" x14ac:dyDescent="0.25">
      <c r="A64" s="85" t="str">
        <f>VLOOKUP(E64,'LISTADO ATM'!$A$2:$C$895,3,0)</f>
        <v>DISTRITO NACIONAL</v>
      </c>
      <c r="B64" s="112">
        <v>335769524</v>
      </c>
      <c r="C64" s="104">
        <v>44217.400763888887</v>
      </c>
      <c r="D64" s="103" t="s">
        <v>2189</v>
      </c>
      <c r="E64" s="100">
        <v>983</v>
      </c>
      <c r="F64" s="85" t="str">
        <f>VLOOKUP(E64,VIP!$A$2:$O11494,2,0)</f>
        <v>DRBR983</v>
      </c>
      <c r="G64" s="99" t="str">
        <f>VLOOKUP(E64,'LISTADO ATM'!$A$2:$B$894,2,0)</f>
        <v xml:space="preserve">ATM Bravo República de Colombia </v>
      </c>
      <c r="H64" s="99" t="str">
        <f>VLOOKUP(E64,VIP!$A$2:$O16415,7,FALSE)</f>
        <v>Si</v>
      </c>
      <c r="I64" s="99" t="str">
        <f>VLOOKUP(E64,VIP!$A$2:$O8380,8,FALSE)</f>
        <v>No</v>
      </c>
      <c r="J64" s="99" t="str">
        <f>VLOOKUP(E64,VIP!$A$2:$O8330,8,FALSE)</f>
        <v>No</v>
      </c>
      <c r="K64" s="99" t="str">
        <f>VLOOKUP(E64,VIP!$A$2:$O11904,6,0)</f>
        <v>NO</v>
      </c>
      <c r="L64" s="107" t="s">
        <v>2228</v>
      </c>
      <c r="M64" s="106" t="s">
        <v>2473</v>
      </c>
      <c r="N64" s="105" t="s">
        <v>2501</v>
      </c>
      <c r="O64" s="103" t="s">
        <v>2483</v>
      </c>
      <c r="P64" s="107"/>
      <c r="Q64" s="106" t="s">
        <v>2228</v>
      </c>
    </row>
    <row r="65" spans="1:17" ht="18" x14ac:dyDescent="0.25">
      <c r="A65" s="85" t="str">
        <f>VLOOKUP(E65,'LISTADO ATM'!$A$2:$C$895,3,0)</f>
        <v>DISTRITO NACIONAL</v>
      </c>
      <c r="B65" s="112">
        <v>335769547</v>
      </c>
      <c r="C65" s="104">
        <v>44217.503275462965</v>
      </c>
      <c r="D65" s="103" t="s">
        <v>2477</v>
      </c>
      <c r="E65" s="100">
        <v>719</v>
      </c>
      <c r="F65" s="85" t="str">
        <f>VLOOKUP(E65,VIP!$A$2:$O11510,2,0)</f>
        <v>DRBR419</v>
      </c>
      <c r="G65" s="99" t="str">
        <f>VLOOKUP(E65,'LISTADO ATM'!$A$2:$B$894,2,0)</f>
        <v xml:space="preserve">ATM Ayuntamiento Municipal San Luís </v>
      </c>
      <c r="H65" s="99" t="str">
        <f>VLOOKUP(E65,VIP!$A$2:$O16431,7,FALSE)</f>
        <v>Si</v>
      </c>
      <c r="I65" s="99" t="str">
        <f>VLOOKUP(E65,VIP!$A$2:$O8396,8,FALSE)</f>
        <v>Si</v>
      </c>
      <c r="J65" s="99" t="str">
        <f>VLOOKUP(E65,VIP!$A$2:$O8346,8,FALSE)</f>
        <v>Si</v>
      </c>
      <c r="K65" s="99" t="str">
        <f>VLOOKUP(E65,VIP!$A$2:$O11920,6,0)</f>
        <v>NO</v>
      </c>
      <c r="L65" s="107" t="s">
        <v>2466</v>
      </c>
      <c r="M65" s="106" t="s">
        <v>2473</v>
      </c>
      <c r="N65" s="105" t="s">
        <v>2481</v>
      </c>
      <c r="O65" s="103" t="s">
        <v>2482</v>
      </c>
      <c r="P65" s="107"/>
      <c r="Q65" s="106" t="s">
        <v>2466</v>
      </c>
    </row>
    <row r="66" spans="1:17" ht="18" x14ac:dyDescent="0.25">
      <c r="A66" s="85" t="str">
        <f>VLOOKUP(E66,'LISTADO ATM'!$A$2:$C$895,3,0)</f>
        <v>DISTRITO NACIONAL</v>
      </c>
      <c r="B66" s="112">
        <v>335769599</v>
      </c>
      <c r="C66" s="104">
        <v>44217.628622685188</v>
      </c>
      <c r="D66" s="103" t="s">
        <v>2189</v>
      </c>
      <c r="E66" s="100">
        <v>232</v>
      </c>
      <c r="F66" s="85" t="str">
        <f>VLOOKUP(E66,VIP!$A$2:$O11528,2,0)</f>
        <v>DRBR232</v>
      </c>
      <c r="G66" s="99" t="str">
        <f>VLOOKUP(E66,'LISTADO ATM'!$A$2:$B$894,2,0)</f>
        <v xml:space="preserve">ATM S/M Nacional Charles de Gaulle </v>
      </c>
      <c r="H66" s="99" t="str">
        <f>VLOOKUP(E66,VIP!$A$2:$O16449,7,FALSE)</f>
        <v>Si</v>
      </c>
      <c r="I66" s="99" t="str">
        <f>VLOOKUP(E66,VIP!$A$2:$O8414,8,FALSE)</f>
        <v>Si</v>
      </c>
      <c r="J66" s="99" t="str">
        <f>VLOOKUP(E66,VIP!$A$2:$O8364,8,FALSE)</f>
        <v>Si</v>
      </c>
      <c r="K66" s="99" t="str">
        <f>VLOOKUP(E66,VIP!$A$2:$O11938,6,0)</f>
        <v>SI</v>
      </c>
      <c r="L66" s="107" t="s">
        <v>2228</v>
      </c>
      <c r="M66" s="106" t="s">
        <v>2473</v>
      </c>
      <c r="N66" s="105" t="s">
        <v>2501</v>
      </c>
      <c r="O66" s="103" t="s">
        <v>2483</v>
      </c>
      <c r="P66" s="107"/>
      <c r="Q66" s="106" t="s">
        <v>2228</v>
      </c>
    </row>
    <row r="67" spans="1:17" ht="18" x14ac:dyDescent="0.25">
      <c r="A67" s="85" t="str">
        <f>VLOOKUP(E67,'LISTADO ATM'!$A$2:$C$895,3,0)</f>
        <v>NORTE</v>
      </c>
      <c r="B67" s="112">
        <v>335769650</v>
      </c>
      <c r="C67" s="104">
        <v>44217.83326388889</v>
      </c>
      <c r="D67" s="103" t="s">
        <v>2498</v>
      </c>
      <c r="E67" s="100">
        <v>944</v>
      </c>
      <c r="F67" s="85" t="str">
        <f>VLOOKUP(E67,VIP!$A$2:$O11544,2,0)</f>
        <v>DRBR944</v>
      </c>
      <c r="G67" s="99" t="str">
        <f>VLOOKUP(E67,'LISTADO ATM'!$A$2:$B$894,2,0)</f>
        <v xml:space="preserve">ATM UNP Mao </v>
      </c>
      <c r="H67" s="99" t="str">
        <f>VLOOKUP(E67,VIP!$A$2:$O16465,7,FALSE)</f>
        <v>Si</v>
      </c>
      <c r="I67" s="99" t="str">
        <f>VLOOKUP(E67,VIP!$A$2:$O8430,8,FALSE)</f>
        <v>Si</v>
      </c>
      <c r="J67" s="99" t="str">
        <f>VLOOKUP(E67,VIP!$A$2:$O8380,8,FALSE)</f>
        <v>Si</v>
      </c>
      <c r="K67" s="99" t="str">
        <f>VLOOKUP(E67,VIP!$A$2:$O11954,6,0)</f>
        <v>NO</v>
      </c>
      <c r="L67" s="107" t="s">
        <v>2504</v>
      </c>
      <c r="M67" s="106" t="s">
        <v>2473</v>
      </c>
      <c r="N67" s="105" t="s">
        <v>2481</v>
      </c>
      <c r="O67" s="103" t="s">
        <v>2497</v>
      </c>
      <c r="P67" s="107"/>
      <c r="Q67" s="106" t="s">
        <v>2504</v>
      </c>
    </row>
    <row r="68" spans="1:17" ht="18" x14ac:dyDescent="0.25">
      <c r="A68" s="85" t="str">
        <f>VLOOKUP(E68,'LISTADO ATM'!$A$2:$C$895,3,0)</f>
        <v>ESTE</v>
      </c>
      <c r="B68" s="112">
        <v>335769663</v>
      </c>
      <c r="C68" s="104">
        <v>44218.3047337963</v>
      </c>
      <c r="D68" s="103" t="s">
        <v>2189</v>
      </c>
      <c r="E68" s="100">
        <v>158</v>
      </c>
      <c r="F68" s="85" t="str">
        <f>VLOOKUP(E68,VIP!$A$2:$O11381,2,0)</f>
        <v>DRBR158</v>
      </c>
      <c r="G68" s="99" t="str">
        <f>VLOOKUP(E68,'LISTADO ATM'!$A$2:$B$894,2,0)</f>
        <v xml:space="preserve">ATM Oficina Romana Norte </v>
      </c>
      <c r="H68" s="99" t="str">
        <f>VLOOKUP(E68,VIP!$A$2:$O16302,7,FALSE)</f>
        <v>Si</v>
      </c>
      <c r="I68" s="99" t="str">
        <f>VLOOKUP(E68,VIP!$A$2:$O8267,8,FALSE)</f>
        <v>Si</v>
      </c>
      <c r="J68" s="99" t="str">
        <f>VLOOKUP(E68,VIP!$A$2:$O8217,8,FALSE)</f>
        <v>Si</v>
      </c>
      <c r="K68" s="99" t="str">
        <f>VLOOKUP(E68,VIP!$A$2:$O11791,6,0)</f>
        <v>SI</v>
      </c>
      <c r="L68" s="107" t="s">
        <v>2463</v>
      </c>
      <c r="M68" s="106" t="s">
        <v>2473</v>
      </c>
      <c r="N68" s="105" t="s">
        <v>2501</v>
      </c>
      <c r="O68" s="103" t="s">
        <v>2483</v>
      </c>
      <c r="P68" s="103"/>
      <c r="Q68" s="106" t="s">
        <v>2463</v>
      </c>
    </row>
    <row r="69" spans="1:17" ht="18" x14ac:dyDescent="0.25">
      <c r="A69" s="85" t="str">
        <f>VLOOKUP(E69,'LISTADO ATM'!$A$2:$C$895,3,0)</f>
        <v>DISTRITO NACIONAL</v>
      </c>
      <c r="B69" s="112">
        <v>335769765</v>
      </c>
      <c r="C69" s="104">
        <v>44218.366574074076</v>
      </c>
      <c r="D69" s="103" t="s">
        <v>2189</v>
      </c>
      <c r="E69" s="100">
        <v>2</v>
      </c>
      <c r="F69" s="85" t="str">
        <f>VLOOKUP(E69,VIP!$A$2:$O11379,2,0)</f>
        <v>DRBR002</v>
      </c>
      <c r="G69" s="99" t="str">
        <f>VLOOKUP(E69,'LISTADO ATM'!$A$2:$B$894,2,0)</f>
        <v>ATM Autoservicio Padre Castellano</v>
      </c>
      <c r="H69" s="99" t="str">
        <f>VLOOKUP(E69,VIP!$A$2:$O16300,7,FALSE)</f>
        <v>Si</v>
      </c>
      <c r="I69" s="99" t="str">
        <f>VLOOKUP(E69,VIP!$A$2:$O8265,8,FALSE)</f>
        <v>Si</v>
      </c>
      <c r="J69" s="99" t="str">
        <f>VLOOKUP(E69,VIP!$A$2:$O8215,8,FALSE)</f>
        <v>Si</v>
      </c>
      <c r="K69" s="99" t="str">
        <f>VLOOKUP(E69,VIP!$A$2:$O11789,6,0)</f>
        <v>NO</v>
      </c>
      <c r="L69" s="107" t="s">
        <v>2463</v>
      </c>
      <c r="M69" s="106" t="s">
        <v>2473</v>
      </c>
      <c r="N69" s="105" t="s">
        <v>2481</v>
      </c>
      <c r="O69" s="103" t="s">
        <v>2483</v>
      </c>
      <c r="P69" s="103"/>
      <c r="Q69" s="106" t="s">
        <v>2463</v>
      </c>
    </row>
    <row r="70" spans="1:17" ht="18" x14ac:dyDescent="0.25">
      <c r="A70" s="85" t="str">
        <f>VLOOKUP(E70,'LISTADO ATM'!$A$2:$C$895,3,0)</f>
        <v>DISTRITO NACIONAL</v>
      </c>
      <c r="B70" s="112">
        <v>335769815</v>
      </c>
      <c r="C70" s="104">
        <v>44218.385567129626</v>
      </c>
      <c r="D70" s="103" t="s">
        <v>2189</v>
      </c>
      <c r="E70" s="100">
        <v>585</v>
      </c>
      <c r="F70" s="85" t="str">
        <f>VLOOKUP(E70,VIP!$A$2:$O11377,2,0)</f>
        <v>DRBR083</v>
      </c>
      <c r="G70" s="99" t="str">
        <f>VLOOKUP(E70,'LISTADO ATM'!$A$2:$B$894,2,0)</f>
        <v xml:space="preserve">ATM Oficina Haina Oriental </v>
      </c>
      <c r="H70" s="99" t="str">
        <f>VLOOKUP(E70,VIP!$A$2:$O16298,7,FALSE)</f>
        <v>Si</v>
      </c>
      <c r="I70" s="99" t="str">
        <f>VLOOKUP(E70,VIP!$A$2:$O8263,8,FALSE)</f>
        <v>Si</v>
      </c>
      <c r="J70" s="99" t="str">
        <f>VLOOKUP(E70,VIP!$A$2:$O8213,8,FALSE)</f>
        <v>Si</v>
      </c>
      <c r="K70" s="99" t="str">
        <f>VLOOKUP(E70,VIP!$A$2:$O11787,6,0)</f>
        <v>NO</v>
      </c>
      <c r="L70" s="107" t="s">
        <v>2228</v>
      </c>
      <c r="M70" s="106" t="s">
        <v>2473</v>
      </c>
      <c r="N70" s="122" t="s">
        <v>2505</v>
      </c>
      <c r="O70" s="103" t="s">
        <v>2483</v>
      </c>
      <c r="P70" s="103"/>
      <c r="Q70" s="106" t="s">
        <v>2228</v>
      </c>
    </row>
    <row r="71" spans="1:17" ht="18" x14ac:dyDescent="0.25">
      <c r="A71" s="85" t="str">
        <f>VLOOKUP(E71,'LISTADO ATM'!$A$2:$C$895,3,0)</f>
        <v>DISTRITO NACIONAL</v>
      </c>
      <c r="B71" s="112">
        <v>335770134</v>
      </c>
      <c r="C71" s="104">
        <v>44218.49795138889</v>
      </c>
      <c r="D71" s="103" t="s">
        <v>2477</v>
      </c>
      <c r="E71" s="100">
        <v>835</v>
      </c>
      <c r="F71" s="85" t="str">
        <f>VLOOKUP(E71,VIP!$A$2:$O11378,2,0)</f>
        <v>DRBR835</v>
      </c>
      <c r="G71" s="99" t="str">
        <f>VLOOKUP(E71,'LISTADO ATM'!$A$2:$B$894,2,0)</f>
        <v xml:space="preserve">ATM UNP Megacentro </v>
      </c>
      <c r="H71" s="99" t="str">
        <f>VLOOKUP(E71,VIP!$A$2:$O16299,7,FALSE)</f>
        <v>Si</v>
      </c>
      <c r="I71" s="99" t="str">
        <f>VLOOKUP(E71,VIP!$A$2:$O8264,8,FALSE)</f>
        <v>Si</v>
      </c>
      <c r="J71" s="99" t="str">
        <f>VLOOKUP(E71,VIP!$A$2:$O8214,8,FALSE)</f>
        <v>Si</v>
      </c>
      <c r="K71" s="99" t="str">
        <f>VLOOKUP(E71,VIP!$A$2:$O11788,6,0)</f>
        <v>SI</v>
      </c>
      <c r="L71" s="107" t="s">
        <v>2504</v>
      </c>
      <c r="M71" s="106" t="s">
        <v>2473</v>
      </c>
      <c r="N71" s="105" t="s">
        <v>2481</v>
      </c>
      <c r="O71" s="103" t="s">
        <v>2482</v>
      </c>
      <c r="P71" s="103"/>
      <c r="Q71" s="106" t="s">
        <v>2496</v>
      </c>
    </row>
    <row r="72" spans="1:17" ht="18" x14ac:dyDescent="0.25">
      <c r="A72" s="85" t="str">
        <f>VLOOKUP(E72,'LISTADO ATM'!$A$2:$C$895,3,0)</f>
        <v>DISTRITO NACIONAL</v>
      </c>
      <c r="B72" s="112">
        <v>335770186</v>
      </c>
      <c r="C72" s="104">
        <v>44218.519918981481</v>
      </c>
      <c r="D72" s="103" t="s">
        <v>2189</v>
      </c>
      <c r="E72" s="100">
        <v>735</v>
      </c>
      <c r="F72" s="85" t="str">
        <f>VLOOKUP(E72,VIP!$A$2:$O11374,2,0)</f>
        <v>DRBR179</v>
      </c>
      <c r="G72" s="99" t="str">
        <f>VLOOKUP(E72,'LISTADO ATM'!$A$2:$B$894,2,0)</f>
        <v xml:space="preserve">ATM Oficina Independencia II  </v>
      </c>
      <c r="H72" s="99" t="str">
        <f>VLOOKUP(E72,VIP!$A$2:$O16295,7,FALSE)</f>
        <v>Si</v>
      </c>
      <c r="I72" s="99" t="str">
        <f>VLOOKUP(E72,VIP!$A$2:$O8260,8,FALSE)</f>
        <v>Si</v>
      </c>
      <c r="J72" s="99" t="str">
        <f>VLOOKUP(E72,VIP!$A$2:$O8210,8,FALSE)</f>
        <v>Si</v>
      </c>
      <c r="K72" s="99" t="str">
        <f>VLOOKUP(E72,VIP!$A$2:$O11784,6,0)</f>
        <v>NO</v>
      </c>
      <c r="L72" s="107" t="s">
        <v>2228</v>
      </c>
      <c r="M72" s="106" t="s">
        <v>2473</v>
      </c>
      <c r="N72" s="105" t="s">
        <v>2501</v>
      </c>
      <c r="O72" s="103" t="s">
        <v>2483</v>
      </c>
      <c r="P72" s="103"/>
      <c r="Q72" s="106" t="s">
        <v>2228</v>
      </c>
    </row>
    <row r="73" spans="1:17" ht="18" x14ac:dyDescent="0.25">
      <c r="A73" s="85" t="str">
        <f>VLOOKUP(E73,'LISTADO ATM'!$A$2:$C$895,3,0)</f>
        <v>DISTRITO NACIONAL</v>
      </c>
      <c r="B73" s="112">
        <v>335770196</v>
      </c>
      <c r="C73" s="104">
        <v>44218.52416666667</v>
      </c>
      <c r="D73" s="103" t="s">
        <v>2189</v>
      </c>
      <c r="E73" s="100">
        <v>476</v>
      </c>
      <c r="F73" s="85" t="str">
        <f>VLOOKUP(E73,VIP!$A$2:$O11372,2,0)</f>
        <v>DRBR476</v>
      </c>
      <c r="G73" s="99" t="str">
        <f>VLOOKUP(E73,'LISTADO ATM'!$A$2:$B$894,2,0)</f>
        <v xml:space="preserve">ATM Multicentro La Sirena Las Caobas </v>
      </c>
      <c r="H73" s="99" t="str">
        <f>VLOOKUP(E73,VIP!$A$2:$O16293,7,FALSE)</f>
        <v>Si</v>
      </c>
      <c r="I73" s="99" t="str">
        <f>VLOOKUP(E73,VIP!$A$2:$O8258,8,FALSE)</f>
        <v>Si</v>
      </c>
      <c r="J73" s="99" t="str">
        <f>VLOOKUP(E73,VIP!$A$2:$O8208,8,FALSE)</f>
        <v>Si</v>
      </c>
      <c r="K73" s="99" t="str">
        <f>VLOOKUP(E73,VIP!$A$2:$O11782,6,0)</f>
        <v>SI</v>
      </c>
      <c r="L73" s="107" t="s">
        <v>2228</v>
      </c>
      <c r="M73" s="106" t="s">
        <v>2473</v>
      </c>
      <c r="N73" s="122" t="s">
        <v>2505</v>
      </c>
      <c r="O73" s="103" t="s">
        <v>2483</v>
      </c>
      <c r="P73" s="103"/>
      <c r="Q73" s="106" t="s">
        <v>2228</v>
      </c>
    </row>
    <row r="74" spans="1:17" ht="18" x14ac:dyDescent="0.25">
      <c r="A74" s="85" t="str">
        <f>VLOOKUP(E74,'LISTADO ATM'!$A$2:$C$895,3,0)</f>
        <v>DISTRITO NACIONAL</v>
      </c>
      <c r="B74" s="112">
        <v>335770199</v>
      </c>
      <c r="C74" s="104">
        <v>44218.526006944441</v>
      </c>
      <c r="D74" s="103" t="s">
        <v>2189</v>
      </c>
      <c r="E74" s="100">
        <v>416</v>
      </c>
      <c r="F74" s="85" t="str">
        <f>VLOOKUP(E74,VIP!$A$2:$O11371,2,0)</f>
        <v>DRBR416</v>
      </c>
      <c r="G74" s="99" t="str">
        <f>VLOOKUP(E74,'LISTADO ATM'!$A$2:$B$894,2,0)</f>
        <v xml:space="preserve">ATM Autobanco San Martín II </v>
      </c>
      <c r="H74" s="99" t="str">
        <f>VLOOKUP(E74,VIP!$A$2:$O16292,7,FALSE)</f>
        <v>Si</v>
      </c>
      <c r="I74" s="99" t="str">
        <f>VLOOKUP(E74,VIP!$A$2:$O8257,8,FALSE)</f>
        <v>Si</v>
      </c>
      <c r="J74" s="99" t="str">
        <f>VLOOKUP(E74,VIP!$A$2:$O8207,8,FALSE)</f>
        <v>Si</v>
      </c>
      <c r="K74" s="99" t="str">
        <f>VLOOKUP(E74,VIP!$A$2:$O11781,6,0)</f>
        <v>NO</v>
      </c>
      <c r="L74" s="107" t="s">
        <v>2228</v>
      </c>
      <c r="M74" s="106" t="s">
        <v>2473</v>
      </c>
      <c r="N74" s="105" t="s">
        <v>2481</v>
      </c>
      <c r="O74" s="103" t="s">
        <v>2483</v>
      </c>
      <c r="P74" s="103"/>
      <c r="Q74" s="106" t="s">
        <v>2228</v>
      </c>
    </row>
    <row r="75" spans="1:17" ht="18" x14ac:dyDescent="0.25">
      <c r="A75" s="85" t="str">
        <f>VLOOKUP(E75,'LISTADO ATM'!$A$2:$C$895,3,0)</f>
        <v>DISTRITO NACIONAL</v>
      </c>
      <c r="B75" s="112">
        <v>335770226</v>
      </c>
      <c r="C75" s="104">
        <v>44218.532314814816</v>
      </c>
      <c r="D75" s="103" t="s">
        <v>2189</v>
      </c>
      <c r="E75" s="100">
        <v>487</v>
      </c>
      <c r="F75" s="85" t="str">
        <f>VLOOKUP(E75,VIP!$A$2:$O11369,2,0)</f>
        <v>DRBR487</v>
      </c>
      <c r="G75" s="99" t="str">
        <f>VLOOKUP(E75,'LISTADO ATM'!$A$2:$B$894,2,0)</f>
        <v xml:space="preserve">ATM Olé Hainamosa </v>
      </c>
      <c r="H75" s="99" t="str">
        <f>VLOOKUP(E75,VIP!$A$2:$O16290,7,FALSE)</f>
        <v>Si</v>
      </c>
      <c r="I75" s="99" t="str">
        <f>VLOOKUP(E75,VIP!$A$2:$O8255,8,FALSE)</f>
        <v>Si</v>
      </c>
      <c r="J75" s="99" t="str">
        <f>VLOOKUP(E75,VIP!$A$2:$O8205,8,FALSE)</f>
        <v>Si</v>
      </c>
      <c r="K75" s="99" t="str">
        <f>VLOOKUP(E75,VIP!$A$2:$O11779,6,0)</f>
        <v>SI</v>
      </c>
      <c r="L75" s="107" t="s">
        <v>2228</v>
      </c>
      <c r="M75" s="106" t="s">
        <v>2473</v>
      </c>
      <c r="N75" s="105" t="s">
        <v>2481</v>
      </c>
      <c r="O75" s="103" t="s">
        <v>2483</v>
      </c>
      <c r="P75" s="103"/>
      <c r="Q75" s="106" t="s">
        <v>2228</v>
      </c>
    </row>
    <row r="76" spans="1:17" ht="18" x14ac:dyDescent="0.25">
      <c r="A76" s="85" t="str">
        <f>VLOOKUP(E76,'LISTADO ATM'!$A$2:$C$895,3,0)</f>
        <v>DISTRITO NACIONAL</v>
      </c>
      <c r="B76" s="112">
        <v>335770234</v>
      </c>
      <c r="C76" s="104">
        <v>44218.53502314815</v>
      </c>
      <c r="D76" s="103" t="s">
        <v>2189</v>
      </c>
      <c r="E76" s="100">
        <v>237</v>
      </c>
      <c r="F76" s="85" t="str">
        <f>VLOOKUP(E76,VIP!$A$2:$O11368,2,0)</f>
        <v>DRBR237</v>
      </c>
      <c r="G76" s="99" t="str">
        <f>VLOOKUP(E76,'LISTADO ATM'!$A$2:$B$894,2,0)</f>
        <v xml:space="preserve">ATM UNP Plaza Vásquez </v>
      </c>
      <c r="H76" s="99" t="str">
        <f>VLOOKUP(E76,VIP!$A$2:$O16289,7,FALSE)</f>
        <v>Si</v>
      </c>
      <c r="I76" s="99" t="str">
        <f>VLOOKUP(E76,VIP!$A$2:$O8254,8,FALSE)</f>
        <v>Si</v>
      </c>
      <c r="J76" s="99" t="str">
        <f>VLOOKUP(E76,VIP!$A$2:$O8204,8,FALSE)</f>
        <v>Si</v>
      </c>
      <c r="K76" s="99" t="str">
        <f>VLOOKUP(E76,VIP!$A$2:$O11778,6,0)</f>
        <v>SI</v>
      </c>
      <c r="L76" s="107" t="s">
        <v>2228</v>
      </c>
      <c r="M76" s="106" t="s">
        <v>2473</v>
      </c>
      <c r="N76" s="105" t="s">
        <v>2481</v>
      </c>
      <c r="O76" s="103" t="s">
        <v>2483</v>
      </c>
      <c r="P76" s="103"/>
      <c r="Q76" s="106" t="s">
        <v>2228</v>
      </c>
    </row>
    <row r="77" spans="1:17" ht="18" x14ac:dyDescent="0.25">
      <c r="A77" s="85" t="str">
        <f>VLOOKUP(E77,'LISTADO ATM'!$A$2:$C$895,3,0)</f>
        <v>DISTRITO NACIONAL</v>
      </c>
      <c r="B77" s="112">
        <v>335770239</v>
      </c>
      <c r="C77" s="104">
        <v>44218.538958333331</v>
      </c>
      <c r="D77" s="103" t="s">
        <v>2189</v>
      </c>
      <c r="E77" s="100">
        <v>694</v>
      </c>
      <c r="F77" s="85" t="str">
        <f>VLOOKUP(E77,VIP!$A$2:$O11366,2,0)</f>
        <v>DRBR694</v>
      </c>
      <c r="G77" s="99" t="str">
        <f>VLOOKUP(E77,'LISTADO ATM'!$A$2:$B$894,2,0)</f>
        <v>ATM Optica 27 de Febrero</v>
      </c>
      <c r="H77" s="99" t="str">
        <f>VLOOKUP(E77,VIP!$A$2:$O16287,7,FALSE)</f>
        <v>Si</v>
      </c>
      <c r="I77" s="99" t="str">
        <f>VLOOKUP(E77,VIP!$A$2:$O8252,8,FALSE)</f>
        <v>Si</v>
      </c>
      <c r="J77" s="99" t="str">
        <f>VLOOKUP(E77,VIP!$A$2:$O8202,8,FALSE)</f>
        <v>Si</v>
      </c>
      <c r="K77" s="99" t="str">
        <f>VLOOKUP(E77,VIP!$A$2:$O11776,6,0)</f>
        <v>NO</v>
      </c>
      <c r="L77" s="107" t="s">
        <v>2228</v>
      </c>
      <c r="M77" s="106" t="s">
        <v>2473</v>
      </c>
      <c r="N77" s="105" t="s">
        <v>2481</v>
      </c>
      <c r="O77" s="103" t="s">
        <v>2483</v>
      </c>
      <c r="P77" s="103"/>
      <c r="Q77" s="106" t="s">
        <v>2228</v>
      </c>
    </row>
    <row r="78" spans="1:17" ht="18" x14ac:dyDescent="0.25">
      <c r="A78" s="85" t="str">
        <f>VLOOKUP(E78,'LISTADO ATM'!$A$2:$C$895,3,0)</f>
        <v>ESTE</v>
      </c>
      <c r="B78" s="112">
        <v>335770251</v>
      </c>
      <c r="C78" s="104">
        <v>44218.546944444446</v>
      </c>
      <c r="D78" s="103" t="s">
        <v>2189</v>
      </c>
      <c r="E78" s="100">
        <v>912</v>
      </c>
      <c r="F78" s="85" t="str">
        <f>VLOOKUP(E78,VIP!$A$2:$O11364,2,0)</f>
        <v>DRBR973</v>
      </c>
      <c r="G78" s="99" t="str">
        <f>VLOOKUP(E78,'LISTADO ATM'!$A$2:$B$894,2,0)</f>
        <v xml:space="preserve">ATM Oficina San Pedro II </v>
      </c>
      <c r="H78" s="99" t="str">
        <f>VLOOKUP(E78,VIP!$A$2:$O16285,7,FALSE)</f>
        <v>Si</v>
      </c>
      <c r="I78" s="99" t="str">
        <f>VLOOKUP(E78,VIP!$A$2:$O8250,8,FALSE)</f>
        <v>Si</v>
      </c>
      <c r="J78" s="99" t="str">
        <f>VLOOKUP(E78,VIP!$A$2:$O8200,8,FALSE)</f>
        <v>Si</v>
      </c>
      <c r="K78" s="99" t="str">
        <f>VLOOKUP(E78,VIP!$A$2:$O11774,6,0)</f>
        <v>SI</v>
      </c>
      <c r="L78" s="107" t="s">
        <v>2463</v>
      </c>
      <c r="M78" s="106" t="s">
        <v>2473</v>
      </c>
      <c r="N78" s="105" t="s">
        <v>2481</v>
      </c>
      <c r="O78" s="103" t="s">
        <v>2483</v>
      </c>
      <c r="P78" s="103"/>
      <c r="Q78" s="106" t="s">
        <v>2463</v>
      </c>
    </row>
    <row r="79" spans="1:17" ht="18" x14ac:dyDescent="0.25">
      <c r="A79" s="85" t="str">
        <f>VLOOKUP(E79,'LISTADO ATM'!$A$2:$C$895,3,0)</f>
        <v>ESTE</v>
      </c>
      <c r="B79" s="112">
        <v>335769625</v>
      </c>
      <c r="C79" s="104">
        <v>44217.704895833333</v>
      </c>
      <c r="D79" s="103" t="s">
        <v>2477</v>
      </c>
      <c r="E79" s="100">
        <v>742</v>
      </c>
      <c r="F79" s="85" t="str">
        <f>VLOOKUP(E79,VIP!$A$2:$O11566,2,0)</f>
        <v>DRBR990</v>
      </c>
      <c r="G79" s="99" t="str">
        <f>VLOOKUP(E79,'LISTADO ATM'!$A$2:$B$894,2,0)</f>
        <v xml:space="preserve">ATM Oficina Plaza del Rey (La Romana) </v>
      </c>
      <c r="H79" s="99" t="str">
        <f>VLOOKUP(E79,VIP!$A$2:$O16487,7,FALSE)</f>
        <v>Si</v>
      </c>
      <c r="I79" s="99" t="str">
        <f>VLOOKUP(E79,VIP!$A$2:$O8452,8,FALSE)</f>
        <v>Si</v>
      </c>
      <c r="J79" s="99" t="str">
        <f>VLOOKUP(E79,VIP!$A$2:$O8402,8,FALSE)</f>
        <v>Si</v>
      </c>
      <c r="K79" s="99" t="str">
        <f>VLOOKUP(E79,VIP!$A$2:$O11976,6,0)</f>
        <v>NO</v>
      </c>
      <c r="L79" s="107" t="s">
        <v>2430</v>
      </c>
      <c r="M79" s="106" t="s">
        <v>2473</v>
      </c>
      <c r="N79" s="105" t="s">
        <v>2481</v>
      </c>
      <c r="O79" s="103" t="s">
        <v>2482</v>
      </c>
      <c r="P79" s="107"/>
      <c r="Q79" s="106" t="s">
        <v>2430</v>
      </c>
    </row>
    <row r="80" spans="1:17" ht="18" x14ac:dyDescent="0.25">
      <c r="A80" s="85" t="str">
        <f>VLOOKUP(E80,'LISTADO ATM'!$A$2:$C$895,3,0)</f>
        <v>ESTE</v>
      </c>
      <c r="B80" s="112">
        <v>335769632</v>
      </c>
      <c r="C80" s="104">
        <v>44217.731076388889</v>
      </c>
      <c r="D80" s="103" t="s">
        <v>2477</v>
      </c>
      <c r="E80" s="100">
        <v>660</v>
      </c>
      <c r="F80" s="85" t="str">
        <f>VLOOKUP(E80,VIP!$A$2:$O11559,2,0)</f>
        <v>DRBR660</v>
      </c>
      <c r="G80" s="99" t="str">
        <f>VLOOKUP(E80,'LISTADO ATM'!$A$2:$B$894,2,0)</f>
        <v>ATM Oficina Romana Norte II</v>
      </c>
      <c r="H80" s="99" t="str">
        <f>VLOOKUP(E80,VIP!$A$2:$O16480,7,FALSE)</f>
        <v>N/A</v>
      </c>
      <c r="I80" s="99" t="str">
        <f>VLOOKUP(E80,VIP!$A$2:$O8445,8,FALSE)</f>
        <v>N/A</v>
      </c>
      <c r="J80" s="99" t="str">
        <f>VLOOKUP(E80,VIP!$A$2:$O8395,8,FALSE)</f>
        <v>N/A</v>
      </c>
      <c r="K80" s="99" t="str">
        <f>VLOOKUP(E80,VIP!$A$2:$O11969,6,0)</f>
        <v>N/A</v>
      </c>
      <c r="L80" s="107" t="s">
        <v>2430</v>
      </c>
      <c r="M80" s="106" t="s">
        <v>2473</v>
      </c>
      <c r="N80" s="105" t="s">
        <v>2481</v>
      </c>
      <c r="O80" s="103" t="s">
        <v>2482</v>
      </c>
      <c r="P80" s="107"/>
      <c r="Q80" s="106" t="s">
        <v>2430</v>
      </c>
    </row>
    <row r="81" spans="1:17" ht="18" x14ac:dyDescent="0.25">
      <c r="A81" s="85" t="str">
        <f>VLOOKUP(E81,'LISTADO ATM'!$A$2:$C$895,3,0)</f>
        <v>ESTE</v>
      </c>
      <c r="B81" s="112">
        <v>335769626</v>
      </c>
      <c r="C81" s="104">
        <v>44217.713229166664</v>
      </c>
      <c r="D81" s="103" t="s">
        <v>2477</v>
      </c>
      <c r="E81" s="100">
        <v>673</v>
      </c>
      <c r="F81" s="85" t="str">
        <f>VLOOKUP(E81,VIP!$A$2:$O11565,2,0)</f>
        <v>DRBR673</v>
      </c>
      <c r="G81" s="99" t="str">
        <f>VLOOKUP(E81,'LISTADO ATM'!$A$2:$B$894,2,0)</f>
        <v>ATM Clínica Dr. Cruz Jiminián</v>
      </c>
      <c r="H81" s="99" t="str">
        <f>VLOOKUP(E81,VIP!$A$2:$O16486,7,FALSE)</f>
        <v>Si</v>
      </c>
      <c r="I81" s="99" t="str">
        <f>VLOOKUP(E81,VIP!$A$2:$O8451,8,FALSE)</f>
        <v>Si</v>
      </c>
      <c r="J81" s="99" t="str">
        <f>VLOOKUP(E81,VIP!$A$2:$O8401,8,FALSE)</f>
        <v>Si</v>
      </c>
      <c r="K81" s="99" t="str">
        <f>VLOOKUP(E81,VIP!$A$2:$O11975,6,0)</f>
        <v>NO</v>
      </c>
      <c r="L81" s="107" t="s">
        <v>2466</v>
      </c>
      <c r="M81" s="106" t="s">
        <v>2473</v>
      </c>
      <c r="N81" s="105" t="s">
        <v>2481</v>
      </c>
      <c r="O81" s="103" t="s">
        <v>2482</v>
      </c>
      <c r="P81" s="107"/>
      <c r="Q81" s="106" t="s">
        <v>2466</v>
      </c>
    </row>
    <row r="82" spans="1:17" ht="18" x14ac:dyDescent="0.25">
      <c r="A82" s="85" t="str">
        <f>VLOOKUP(E82,'LISTADO ATM'!$A$2:$C$895,3,0)</f>
        <v>DISTRITO NACIONAL</v>
      </c>
      <c r="B82" s="112">
        <v>335769635</v>
      </c>
      <c r="C82" s="104">
        <v>44217.747731481482</v>
      </c>
      <c r="D82" s="103" t="s">
        <v>2477</v>
      </c>
      <c r="E82" s="100">
        <v>577</v>
      </c>
      <c r="F82" s="85" t="str">
        <f>VLOOKUP(E82,VIP!$A$2:$O11556,2,0)</f>
        <v>DRBR173</v>
      </c>
      <c r="G82" s="99" t="str">
        <f>VLOOKUP(E82,'LISTADO ATM'!$A$2:$B$894,2,0)</f>
        <v xml:space="preserve">ATM Olé Ave. Duarte </v>
      </c>
      <c r="H82" s="99" t="str">
        <f>VLOOKUP(E82,VIP!$A$2:$O16477,7,FALSE)</f>
        <v>Si</v>
      </c>
      <c r="I82" s="99" t="str">
        <f>VLOOKUP(E82,VIP!$A$2:$O8442,8,FALSE)</f>
        <v>Si</v>
      </c>
      <c r="J82" s="99" t="str">
        <f>VLOOKUP(E82,VIP!$A$2:$O8392,8,FALSE)</f>
        <v>Si</v>
      </c>
      <c r="K82" s="99" t="str">
        <f>VLOOKUP(E82,VIP!$A$2:$O11966,6,0)</f>
        <v>SI</v>
      </c>
      <c r="L82" s="107" t="s">
        <v>2466</v>
      </c>
      <c r="M82" s="106" t="s">
        <v>2473</v>
      </c>
      <c r="N82" s="105" t="s">
        <v>2481</v>
      </c>
      <c r="O82" s="103" t="s">
        <v>2482</v>
      </c>
      <c r="P82" s="107"/>
      <c r="Q82" s="106" t="s">
        <v>2466</v>
      </c>
    </row>
    <row r="83" spans="1:17" ht="18" x14ac:dyDescent="0.25">
      <c r="A83" s="85" t="str">
        <f>VLOOKUP(E83,'LISTADO ATM'!$A$2:$C$895,3,0)</f>
        <v>DISTRITO NACIONAL</v>
      </c>
      <c r="B83" s="112">
        <v>335770517</v>
      </c>
      <c r="C83" s="104">
        <v>44218.662476851852</v>
      </c>
      <c r="D83" s="103" t="s">
        <v>2189</v>
      </c>
      <c r="E83" s="100">
        <v>139</v>
      </c>
      <c r="F83" s="85" t="str">
        <f>VLOOKUP(E83,VIP!$A$2:$O11365,2,0)</f>
        <v>DRBR139</v>
      </c>
      <c r="G83" s="99" t="str">
        <f>VLOOKUP(E83,'LISTADO ATM'!$A$2:$B$894,2,0)</f>
        <v xml:space="preserve">ATM Oficina Plaza Lama Zona Oriental I </v>
      </c>
      <c r="H83" s="99" t="str">
        <f>VLOOKUP(E83,VIP!$A$2:$O16286,7,FALSE)</f>
        <v>Si</v>
      </c>
      <c r="I83" s="99" t="str">
        <f>VLOOKUP(E83,VIP!$A$2:$O8251,8,FALSE)</f>
        <v>Si</v>
      </c>
      <c r="J83" s="99" t="str">
        <f>VLOOKUP(E83,VIP!$A$2:$O8201,8,FALSE)</f>
        <v>Si</v>
      </c>
      <c r="K83" s="99" t="str">
        <f>VLOOKUP(E83,VIP!$A$2:$O11775,6,0)</f>
        <v>NO</v>
      </c>
      <c r="L83" s="107" t="s">
        <v>2463</v>
      </c>
      <c r="M83" s="106" t="s">
        <v>2473</v>
      </c>
      <c r="N83" s="105" t="s">
        <v>2481</v>
      </c>
      <c r="O83" s="103" t="s">
        <v>2483</v>
      </c>
      <c r="P83" s="103"/>
      <c r="Q83" s="106" t="s">
        <v>2463</v>
      </c>
    </row>
    <row r="84" spans="1:17" ht="18" x14ac:dyDescent="0.25">
      <c r="A84" s="85" t="str">
        <f>VLOOKUP(E84,'LISTADO ATM'!$A$2:$C$895,3,0)</f>
        <v>DISTRITO NACIONAL</v>
      </c>
      <c r="B84" s="112">
        <v>335770518</v>
      </c>
      <c r="C84" s="104">
        <v>44218.66333333333</v>
      </c>
      <c r="D84" s="103" t="s">
        <v>2189</v>
      </c>
      <c r="E84" s="100">
        <v>235</v>
      </c>
      <c r="F84" s="85" t="str">
        <f>VLOOKUP(E84,VIP!$A$2:$O11364,2,0)</f>
        <v>DRBR235</v>
      </c>
      <c r="G84" s="99" t="str">
        <f>VLOOKUP(E84,'LISTADO ATM'!$A$2:$B$894,2,0)</f>
        <v xml:space="preserve">ATM Oficina Multicentro La Sirena San Isidro </v>
      </c>
      <c r="H84" s="99" t="str">
        <f>VLOOKUP(E84,VIP!$A$2:$O16285,7,FALSE)</f>
        <v>Si</v>
      </c>
      <c r="I84" s="99" t="str">
        <f>VLOOKUP(E84,VIP!$A$2:$O8250,8,FALSE)</f>
        <v>Si</v>
      </c>
      <c r="J84" s="99" t="str">
        <f>VLOOKUP(E84,VIP!$A$2:$O8200,8,FALSE)</f>
        <v>Si</v>
      </c>
      <c r="K84" s="99" t="str">
        <f>VLOOKUP(E84,VIP!$A$2:$O11774,6,0)</f>
        <v>SI</v>
      </c>
      <c r="L84" s="107" t="s">
        <v>2463</v>
      </c>
      <c r="M84" s="106" t="s">
        <v>2473</v>
      </c>
      <c r="N84" s="105" t="s">
        <v>2481</v>
      </c>
      <c r="O84" s="103" t="s">
        <v>2483</v>
      </c>
      <c r="P84" s="103"/>
      <c r="Q84" s="106" t="s">
        <v>2463</v>
      </c>
    </row>
    <row r="85" spans="1:17" ht="18" x14ac:dyDescent="0.25">
      <c r="A85" s="85" t="str">
        <f>VLOOKUP(E85,'LISTADO ATM'!$A$2:$C$895,3,0)</f>
        <v>DISTRITO NACIONAL</v>
      </c>
      <c r="B85" s="112">
        <v>335770525</v>
      </c>
      <c r="C85" s="104">
        <v>44218.665659722225</v>
      </c>
      <c r="D85" s="103" t="s">
        <v>2189</v>
      </c>
      <c r="E85" s="100">
        <v>671</v>
      </c>
      <c r="F85" s="85" t="str">
        <f>VLOOKUP(E85,VIP!$A$2:$O11361,2,0)</f>
        <v>DRBR671</v>
      </c>
      <c r="G85" s="99" t="str">
        <f>VLOOKUP(E85,'LISTADO ATM'!$A$2:$B$894,2,0)</f>
        <v>ATM Ayuntamiento Sto. Dgo. Norte</v>
      </c>
      <c r="H85" s="99" t="str">
        <f>VLOOKUP(E85,VIP!$A$2:$O16282,7,FALSE)</f>
        <v>Si</v>
      </c>
      <c r="I85" s="99" t="str">
        <f>VLOOKUP(E85,VIP!$A$2:$O8247,8,FALSE)</f>
        <v>Si</v>
      </c>
      <c r="J85" s="99" t="str">
        <f>VLOOKUP(E85,VIP!$A$2:$O8197,8,FALSE)</f>
        <v>Si</v>
      </c>
      <c r="K85" s="99" t="str">
        <f>VLOOKUP(E85,VIP!$A$2:$O11771,6,0)</f>
        <v>NO</v>
      </c>
      <c r="L85" s="107" t="s">
        <v>2463</v>
      </c>
      <c r="M85" s="106" t="s">
        <v>2473</v>
      </c>
      <c r="N85" s="105" t="s">
        <v>2481</v>
      </c>
      <c r="O85" s="103" t="s">
        <v>2483</v>
      </c>
      <c r="P85" s="103"/>
      <c r="Q85" s="106" t="s">
        <v>2463</v>
      </c>
    </row>
    <row r="86" spans="1:17" s="87" customFormat="1" ht="18" x14ac:dyDescent="0.25">
      <c r="A86" s="85" t="str">
        <f>VLOOKUP(E86,'LISTADO ATM'!$A$2:$C$895,3,0)</f>
        <v>DISTRITO NACIONAL</v>
      </c>
      <c r="B86" s="112">
        <v>335770533</v>
      </c>
      <c r="C86" s="104">
        <v>44218.668726851851</v>
      </c>
      <c r="D86" s="103" t="s">
        <v>2189</v>
      </c>
      <c r="E86" s="100">
        <v>710</v>
      </c>
      <c r="F86" s="85" t="str">
        <f>VLOOKUP(E86,VIP!$A$2:$O11372,2,0)</f>
        <v>DRBR506</v>
      </c>
      <c r="G86" s="99" t="str">
        <f>VLOOKUP(E86,'LISTADO ATM'!$A$2:$B$894,2,0)</f>
        <v xml:space="preserve">ATM S/M Soberano </v>
      </c>
      <c r="H86" s="99" t="str">
        <f>VLOOKUP(E86,VIP!$A$2:$O16293,7,FALSE)</f>
        <v>Si</v>
      </c>
      <c r="I86" s="99" t="str">
        <f>VLOOKUP(E86,VIP!$A$2:$O8258,8,FALSE)</f>
        <v>Si</v>
      </c>
      <c r="J86" s="99" t="str">
        <f>VLOOKUP(E86,VIP!$A$2:$O8208,8,FALSE)</f>
        <v>Si</v>
      </c>
      <c r="K86" s="99" t="str">
        <f>VLOOKUP(E86,VIP!$A$2:$O11782,6,0)</f>
        <v>NO</v>
      </c>
      <c r="L86" s="107" t="s">
        <v>2435</v>
      </c>
      <c r="M86" s="106" t="s">
        <v>2473</v>
      </c>
      <c r="N86" s="105" t="s">
        <v>2501</v>
      </c>
      <c r="O86" s="103" t="s">
        <v>2483</v>
      </c>
      <c r="P86" s="103"/>
      <c r="Q86" s="106" t="s">
        <v>2435</v>
      </c>
    </row>
    <row r="87" spans="1:17" s="87" customFormat="1" ht="18" x14ac:dyDescent="0.25">
      <c r="A87" s="85" t="str">
        <f>VLOOKUP(E87,'LISTADO ATM'!$A$2:$C$895,3,0)</f>
        <v>DISTRITO NACIONAL</v>
      </c>
      <c r="B87" s="112">
        <v>335770534</v>
      </c>
      <c r="C87" s="104">
        <v>44218.669583333336</v>
      </c>
      <c r="D87" s="103" t="s">
        <v>2189</v>
      </c>
      <c r="E87" s="100">
        <v>563</v>
      </c>
      <c r="F87" s="85" t="str">
        <f>VLOOKUP(E87,VIP!$A$2:$O11371,2,0)</f>
        <v>DRBR233</v>
      </c>
      <c r="G87" s="99" t="str">
        <f>VLOOKUP(E87,'LISTADO ATM'!$A$2:$B$894,2,0)</f>
        <v xml:space="preserve">ATM Base Aérea San Isidro </v>
      </c>
      <c r="H87" s="99" t="str">
        <f>VLOOKUP(E87,VIP!$A$2:$O16292,7,FALSE)</f>
        <v>Si</v>
      </c>
      <c r="I87" s="99" t="str">
        <f>VLOOKUP(E87,VIP!$A$2:$O8257,8,FALSE)</f>
        <v>Si</v>
      </c>
      <c r="J87" s="99" t="str">
        <f>VLOOKUP(E87,VIP!$A$2:$O8207,8,FALSE)</f>
        <v>Si</v>
      </c>
      <c r="K87" s="99" t="str">
        <f>VLOOKUP(E87,VIP!$A$2:$O11781,6,0)</f>
        <v>NO</v>
      </c>
      <c r="L87" s="107" t="s">
        <v>2435</v>
      </c>
      <c r="M87" s="106" t="s">
        <v>2473</v>
      </c>
      <c r="N87" s="105" t="s">
        <v>2481</v>
      </c>
      <c r="O87" s="103" t="s">
        <v>2483</v>
      </c>
      <c r="P87" s="103"/>
      <c r="Q87" s="106" t="s">
        <v>2435</v>
      </c>
    </row>
    <row r="88" spans="1:17" s="87" customFormat="1" ht="18" x14ac:dyDescent="0.25">
      <c r="A88" s="85" t="str">
        <f>VLOOKUP(E88,'LISTADO ATM'!$A$2:$C$895,3,0)</f>
        <v>DISTRITO NACIONAL</v>
      </c>
      <c r="B88" s="112">
        <v>335770643</v>
      </c>
      <c r="C88" s="104">
        <v>44218.733530092592</v>
      </c>
      <c r="D88" s="103" t="s">
        <v>2477</v>
      </c>
      <c r="E88" s="100">
        <v>980</v>
      </c>
      <c r="F88" s="85" t="str">
        <f>VLOOKUP(E88,VIP!$A$2:$O11366,2,0)</f>
        <v>DRBR980</v>
      </c>
      <c r="G88" s="99" t="str">
        <f>VLOOKUP(E88,'LISTADO ATM'!$A$2:$B$894,2,0)</f>
        <v xml:space="preserve">ATM Oficina Bella Vista Mall II </v>
      </c>
      <c r="H88" s="99" t="str">
        <f>VLOOKUP(E88,VIP!$A$2:$O16287,7,FALSE)</f>
        <v>Si</v>
      </c>
      <c r="I88" s="99" t="str">
        <f>VLOOKUP(E88,VIP!$A$2:$O8252,8,FALSE)</f>
        <v>Si</v>
      </c>
      <c r="J88" s="99" t="str">
        <f>VLOOKUP(E88,VIP!$A$2:$O8202,8,FALSE)</f>
        <v>Si</v>
      </c>
      <c r="K88" s="99" t="str">
        <f>VLOOKUP(E88,VIP!$A$2:$O11776,6,0)</f>
        <v>NO</v>
      </c>
      <c r="L88" s="107" t="s">
        <v>2504</v>
      </c>
      <c r="M88" s="106" t="s">
        <v>2473</v>
      </c>
      <c r="N88" s="105" t="s">
        <v>2481</v>
      </c>
      <c r="O88" s="103" t="s">
        <v>2482</v>
      </c>
      <c r="P88" s="103"/>
      <c r="Q88" s="106" t="s">
        <v>2504</v>
      </c>
    </row>
    <row r="89" spans="1:17" ht="18" x14ac:dyDescent="0.25">
      <c r="A89" s="85" t="str">
        <f>VLOOKUP(E89,'LISTADO ATM'!$A$2:$C$895,3,0)</f>
        <v>DISTRITO NACIONAL</v>
      </c>
      <c r="B89" s="112">
        <v>335770494</v>
      </c>
      <c r="C89" s="104">
        <v>44218.654131944444</v>
      </c>
      <c r="D89" s="103" t="s">
        <v>2477</v>
      </c>
      <c r="E89" s="100">
        <v>958</v>
      </c>
      <c r="F89" s="85" t="str">
        <f>VLOOKUP(E89,VIP!$A$2:$O11369,2,0)</f>
        <v>DRBR958</v>
      </c>
      <c r="G89" s="99" t="str">
        <f>VLOOKUP(E89,'LISTADO ATM'!$A$2:$B$894,2,0)</f>
        <v xml:space="preserve">ATM Olé Aut. San Isidro </v>
      </c>
      <c r="H89" s="99" t="str">
        <f>VLOOKUP(E89,VIP!$A$2:$O16290,7,FALSE)</f>
        <v>Si</v>
      </c>
      <c r="I89" s="99" t="str">
        <f>VLOOKUP(E89,VIP!$A$2:$O8255,8,FALSE)</f>
        <v>Si</v>
      </c>
      <c r="J89" s="99" t="str">
        <f>VLOOKUP(E89,VIP!$A$2:$O8205,8,FALSE)</f>
        <v>Si</v>
      </c>
      <c r="K89" s="99" t="str">
        <f>VLOOKUP(E89,VIP!$A$2:$O11779,6,0)</f>
        <v>NO</v>
      </c>
      <c r="L89" s="107" t="s">
        <v>2466</v>
      </c>
      <c r="M89" s="106" t="s">
        <v>2473</v>
      </c>
      <c r="N89" s="105" t="s">
        <v>2481</v>
      </c>
      <c r="O89" s="103" t="s">
        <v>2482</v>
      </c>
      <c r="P89" s="103"/>
      <c r="Q89" s="106" t="s">
        <v>2466</v>
      </c>
    </row>
    <row r="90" spans="1:17" ht="18" x14ac:dyDescent="0.25">
      <c r="A90" s="85" t="str">
        <f>VLOOKUP(E90,'LISTADO ATM'!$A$2:$C$895,3,0)</f>
        <v>DISTRITO NACIONAL</v>
      </c>
      <c r="B90" s="112">
        <v>335770049</v>
      </c>
      <c r="C90" s="104">
        <v>44218.461631944447</v>
      </c>
      <c r="D90" s="103" t="s">
        <v>2477</v>
      </c>
      <c r="E90" s="100">
        <v>238</v>
      </c>
      <c r="F90" s="85" t="str">
        <f>VLOOKUP(E90,VIP!$A$2:$O11385,2,0)</f>
        <v>DRBR238</v>
      </c>
      <c r="G90" s="99" t="str">
        <f>VLOOKUP(E90,'LISTADO ATM'!$A$2:$B$894,2,0)</f>
        <v xml:space="preserve">ATM Multicentro La Sirena Charles de Gaulle </v>
      </c>
      <c r="H90" s="99" t="str">
        <f>VLOOKUP(E90,VIP!$A$2:$O16306,7,FALSE)</f>
        <v>Si</v>
      </c>
      <c r="I90" s="99" t="str">
        <f>VLOOKUP(E90,VIP!$A$2:$O8271,8,FALSE)</f>
        <v>Si</v>
      </c>
      <c r="J90" s="99" t="str">
        <f>VLOOKUP(E90,VIP!$A$2:$O8221,8,FALSE)</f>
        <v>Si</v>
      </c>
      <c r="K90" s="99" t="str">
        <f>VLOOKUP(E90,VIP!$A$2:$O11795,6,0)</f>
        <v>No</v>
      </c>
      <c r="L90" s="107" t="s">
        <v>2430</v>
      </c>
      <c r="M90" s="106" t="s">
        <v>2473</v>
      </c>
      <c r="N90" s="122" t="s">
        <v>2505</v>
      </c>
      <c r="O90" s="103" t="s">
        <v>2482</v>
      </c>
      <c r="P90" s="103"/>
      <c r="Q90" s="106" t="s">
        <v>2430</v>
      </c>
    </row>
    <row r="91" spans="1:17" ht="18" x14ac:dyDescent="0.25">
      <c r="A91" s="85" t="e">
        <f>VLOOKUP(E91,'LISTADO ATM'!$A$2:$C$895,3,0)</f>
        <v>#N/A</v>
      </c>
      <c r="B91" s="112">
        <v>335770500</v>
      </c>
      <c r="C91" s="104">
        <v>44218.655115740738</v>
      </c>
      <c r="D91" s="103" t="s">
        <v>2477</v>
      </c>
      <c r="E91" s="100">
        <v>600</v>
      </c>
      <c r="F91" s="85" t="e">
        <f>VLOOKUP(E91,VIP!$A$2:$O11368,2,0)</f>
        <v>#N/A</v>
      </c>
      <c r="G91" s="99" t="e">
        <f>VLOOKUP(E91,'LISTADO ATM'!$A$2:$B$894,2,0)</f>
        <v>#N/A</v>
      </c>
      <c r="H91" s="99" t="e">
        <f>VLOOKUP(E91,VIP!$A$2:$O16289,7,FALSE)</f>
        <v>#N/A</v>
      </c>
      <c r="I91" s="99" t="e">
        <f>VLOOKUP(E91,VIP!$A$2:$O8254,8,FALSE)</f>
        <v>#N/A</v>
      </c>
      <c r="J91" s="99" t="e">
        <f>VLOOKUP(E91,VIP!$A$2:$O8204,8,FALSE)</f>
        <v>#N/A</v>
      </c>
      <c r="K91" s="99" t="e">
        <f>VLOOKUP(E91,VIP!$A$2:$O11778,6,0)</f>
        <v>#N/A</v>
      </c>
      <c r="L91" s="107" t="s">
        <v>2466</v>
      </c>
      <c r="M91" s="106" t="s">
        <v>2473</v>
      </c>
      <c r="N91" s="105" t="s">
        <v>2481</v>
      </c>
      <c r="O91" s="103" t="s">
        <v>2482</v>
      </c>
      <c r="P91" s="103"/>
      <c r="Q91" s="106" t="s">
        <v>2466</v>
      </c>
    </row>
    <row r="92" spans="1:17" ht="18" x14ac:dyDescent="0.25">
      <c r="A92" s="85" t="str">
        <f>VLOOKUP(E92,'LISTADO ATM'!$A$2:$C$895,3,0)</f>
        <v>DISTRITO NACIONAL</v>
      </c>
      <c r="B92" s="112">
        <v>335770678</v>
      </c>
      <c r="C92" s="104">
        <v>44218.77548611111</v>
      </c>
      <c r="D92" s="103" t="s">
        <v>2189</v>
      </c>
      <c r="E92" s="100">
        <v>938</v>
      </c>
      <c r="F92" s="85" t="str">
        <f>VLOOKUP(E92,VIP!$A$2:$O11361,2,0)</f>
        <v>DRBR938</v>
      </c>
      <c r="G92" s="99" t="str">
        <f>VLOOKUP(E92,'LISTADO ATM'!$A$2:$B$894,2,0)</f>
        <v xml:space="preserve">ATM Autobanco Oficina Filadelfia Plaza </v>
      </c>
      <c r="H92" s="99" t="str">
        <f>VLOOKUP(E92,VIP!$A$2:$O16282,7,FALSE)</f>
        <v>Si</v>
      </c>
      <c r="I92" s="99" t="str">
        <f>VLOOKUP(E92,VIP!$A$2:$O8247,8,FALSE)</f>
        <v>Si</v>
      </c>
      <c r="J92" s="99" t="str">
        <f>VLOOKUP(E92,VIP!$A$2:$O8197,8,FALSE)</f>
        <v>Si</v>
      </c>
      <c r="K92" s="99" t="str">
        <f>VLOOKUP(E92,VIP!$A$2:$O11771,6,0)</f>
        <v>NO</v>
      </c>
      <c r="L92" s="107" t="s">
        <v>2228</v>
      </c>
      <c r="M92" s="106" t="s">
        <v>2473</v>
      </c>
      <c r="N92" s="105" t="s">
        <v>2481</v>
      </c>
      <c r="O92" s="103" t="s">
        <v>2483</v>
      </c>
      <c r="P92" s="103"/>
      <c r="Q92" s="106" t="s">
        <v>2228</v>
      </c>
    </row>
    <row r="93" spans="1:17" ht="18" x14ac:dyDescent="0.25">
      <c r="A93" s="85" t="str">
        <f>VLOOKUP(E93,'LISTADO ATM'!$A$2:$C$895,3,0)</f>
        <v>ESTE</v>
      </c>
      <c r="B93" s="112">
        <v>335770305</v>
      </c>
      <c r="C93" s="104">
        <v>44218.590787037036</v>
      </c>
      <c r="D93" s="103" t="s">
        <v>2494</v>
      </c>
      <c r="E93" s="100">
        <v>963</v>
      </c>
      <c r="F93" s="85" t="str">
        <f>VLOOKUP(E93,VIP!$A$2:$O11363,2,0)</f>
        <v>DRBR963</v>
      </c>
      <c r="G93" s="99" t="str">
        <f>VLOOKUP(E93,'LISTADO ATM'!$A$2:$B$894,2,0)</f>
        <v xml:space="preserve">ATM Multiplaza La Romana </v>
      </c>
      <c r="H93" s="99" t="str">
        <f>VLOOKUP(E93,VIP!$A$2:$O16284,7,FALSE)</f>
        <v>Si</v>
      </c>
      <c r="I93" s="99" t="str">
        <f>VLOOKUP(E93,VIP!$A$2:$O8249,8,FALSE)</f>
        <v>Si</v>
      </c>
      <c r="J93" s="99" t="str">
        <f>VLOOKUP(E93,VIP!$A$2:$O8199,8,FALSE)</f>
        <v>Si</v>
      </c>
      <c r="K93" s="99" t="str">
        <f>VLOOKUP(E93,VIP!$A$2:$O11773,6,0)</f>
        <v>NO</v>
      </c>
      <c r="L93" s="107" t="s">
        <v>2430</v>
      </c>
      <c r="M93" s="106" t="s">
        <v>2473</v>
      </c>
      <c r="N93" s="105" t="s">
        <v>2481</v>
      </c>
      <c r="O93" s="103" t="s">
        <v>2495</v>
      </c>
      <c r="P93" s="103"/>
      <c r="Q93" s="106" t="s">
        <v>2430</v>
      </c>
    </row>
    <row r="94" spans="1:17" ht="18" x14ac:dyDescent="0.25">
      <c r="A94" s="85" t="str">
        <f>VLOOKUP(E94,'LISTADO ATM'!$A$2:$C$895,3,0)</f>
        <v>DISTRITO NACIONAL</v>
      </c>
      <c r="B94" s="112">
        <v>335770367</v>
      </c>
      <c r="C94" s="104">
        <v>44218.605740740742</v>
      </c>
      <c r="D94" s="103" t="s">
        <v>2477</v>
      </c>
      <c r="E94" s="100">
        <v>678</v>
      </c>
      <c r="F94" s="85" t="str">
        <f>VLOOKUP(E94,VIP!$A$2:$O11361,2,0)</f>
        <v>DRBR678</v>
      </c>
      <c r="G94" s="99" t="str">
        <f>VLOOKUP(E94,'LISTADO ATM'!$A$2:$B$894,2,0)</f>
        <v>ATM Eco Petroleo San Isidro</v>
      </c>
      <c r="H94" s="99" t="str">
        <f>VLOOKUP(E94,VIP!$A$2:$O16282,7,FALSE)</f>
        <v>Si</v>
      </c>
      <c r="I94" s="99" t="str">
        <f>VLOOKUP(E94,VIP!$A$2:$O8247,8,FALSE)</f>
        <v>Si</v>
      </c>
      <c r="J94" s="99" t="str">
        <f>VLOOKUP(E94,VIP!$A$2:$O8197,8,FALSE)</f>
        <v>Si</v>
      </c>
      <c r="K94" s="99" t="str">
        <f>VLOOKUP(E94,VIP!$A$2:$O11771,6,0)</f>
        <v>NO</v>
      </c>
      <c r="L94" s="107" t="s">
        <v>2430</v>
      </c>
      <c r="M94" s="106" t="s">
        <v>2473</v>
      </c>
      <c r="N94" s="105" t="s">
        <v>2481</v>
      </c>
      <c r="O94" s="103" t="s">
        <v>2482</v>
      </c>
      <c r="P94" s="103"/>
      <c r="Q94" s="106" t="s">
        <v>2430</v>
      </c>
    </row>
    <row r="95" spans="1:17" ht="18" x14ac:dyDescent="0.25">
      <c r="A95" s="85" t="str">
        <f>VLOOKUP(E95,'LISTADO ATM'!$A$2:$C$895,3,0)</f>
        <v>DISTRITO NACIONAL</v>
      </c>
      <c r="B95" s="112">
        <v>335770665</v>
      </c>
      <c r="C95" s="104">
        <v>44218.757141203707</v>
      </c>
      <c r="D95" s="103" t="s">
        <v>2494</v>
      </c>
      <c r="E95" s="100">
        <v>354</v>
      </c>
      <c r="F95" s="85" t="str">
        <f>VLOOKUP(E95,VIP!$A$2:$O11365,2,0)</f>
        <v>DRBR354</v>
      </c>
      <c r="G95" s="99" t="str">
        <f>VLOOKUP(E95,'LISTADO ATM'!$A$2:$B$894,2,0)</f>
        <v xml:space="preserve">ATM Oficina Núñez de Cáceres II </v>
      </c>
      <c r="H95" s="99" t="str">
        <f>VLOOKUP(E95,VIP!$A$2:$O16286,7,FALSE)</f>
        <v>Si</v>
      </c>
      <c r="I95" s="99" t="str">
        <f>VLOOKUP(E95,VIP!$A$2:$O8251,8,FALSE)</f>
        <v>Si</v>
      </c>
      <c r="J95" s="99" t="str">
        <f>VLOOKUP(E95,VIP!$A$2:$O8201,8,FALSE)</f>
        <v>Si</v>
      </c>
      <c r="K95" s="99" t="str">
        <f>VLOOKUP(E95,VIP!$A$2:$O11775,6,0)</f>
        <v>NO</v>
      </c>
      <c r="L95" s="107" t="s">
        <v>2466</v>
      </c>
      <c r="M95" s="106" t="s">
        <v>2473</v>
      </c>
      <c r="N95" s="105" t="s">
        <v>2481</v>
      </c>
      <c r="O95" s="103" t="s">
        <v>2495</v>
      </c>
      <c r="P95" s="103"/>
      <c r="Q95" s="106" t="s">
        <v>2466</v>
      </c>
    </row>
    <row r="96" spans="1:17" ht="18" x14ac:dyDescent="0.25">
      <c r="A96" s="85" t="str">
        <f>VLOOKUP(E96,'LISTADO ATM'!$A$2:$C$895,3,0)</f>
        <v>DISTRITO NACIONAL</v>
      </c>
      <c r="B96" s="112">
        <v>335770376</v>
      </c>
      <c r="C96" s="104">
        <v>44218.608599537038</v>
      </c>
      <c r="D96" s="103" t="s">
        <v>2477</v>
      </c>
      <c r="E96" s="100">
        <v>927</v>
      </c>
      <c r="F96" s="85" t="str">
        <f>VLOOKUP(E96,VIP!$A$2:$O11360,2,0)</f>
        <v>DRBR927</v>
      </c>
      <c r="G96" s="99" t="str">
        <f>VLOOKUP(E96,'LISTADO ATM'!$A$2:$B$894,2,0)</f>
        <v>ATM S/M Bravo La Esperilla</v>
      </c>
      <c r="H96" s="99" t="str">
        <f>VLOOKUP(E96,VIP!$A$2:$O16281,7,FALSE)</f>
        <v>Si</v>
      </c>
      <c r="I96" s="99" t="str">
        <f>VLOOKUP(E96,VIP!$A$2:$O8246,8,FALSE)</f>
        <v>Si</v>
      </c>
      <c r="J96" s="99" t="str">
        <f>VLOOKUP(E96,VIP!$A$2:$O8196,8,FALSE)</f>
        <v>Si</v>
      </c>
      <c r="K96" s="99" t="str">
        <f>VLOOKUP(E96,VIP!$A$2:$O11770,6,0)</f>
        <v>NO</v>
      </c>
      <c r="L96" s="107" t="s">
        <v>2430</v>
      </c>
      <c r="M96" s="106" t="s">
        <v>2473</v>
      </c>
      <c r="N96" s="105" t="s">
        <v>2481</v>
      </c>
      <c r="O96" s="103" t="s">
        <v>2482</v>
      </c>
      <c r="P96" s="103"/>
      <c r="Q96" s="106" t="s">
        <v>2430</v>
      </c>
    </row>
    <row r="97" spans="1:17" ht="18" x14ac:dyDescent="0.25">
      <c r="A97" s="85" t="str">
        <f>VLOOKUP(E97,'LISTADO ATM'!$A$2:$C$895,3,0)</f>
        <v>DISTRITO NACIONAL</v>
      </c>
      <c r="B97" s="112">
        <v>335770705</v>
      </c>
      <c r="C97" s="104">
        <v>44218.912141203706</v>
      </c>
      <c r="D97" s="103" t="s">
        <v>2189</v>
      </c>
      <c r="E97" s="100">
        <v>622</v>
      </c>
      <c r="F97" s="85" t="str">
        <f>VLOOKUP(E97,VIP!$A$2:$O11364,2,0)</f>
        <v>DRBR622</v>
      </c>
      <c r="G97" s="99" t="str">
        <f>VLOOKUP(E97,'LISTADO ATM'!$A$2:$B$894,2,0)</f>
        <v xml:space="preserve">ATM Ayuntamiento D.N. </v>
      </c>
      <c r="H97" s="99" t="str">
        <f>VLOOKUP(E97,VIP!$A$2:$O16285,7,FALSE)</f>
        <v>Si</v>
      </c>
      <c r="I97" s="99" t="str">
        <f>VLOOKUP(E97,VIP!$A$2:$O8250,8,FALSE)</f>
        <v>Si</v>
      </c>
      <c r="J97" s="99" t="str">
        <f>VLOOKUP(E97,VIP!$A$2:$O8200,8,FALSE)</f>
        <v>Si</v>
      </c>
      <c r="K97" s="99" t="str">
        <f>VLOOKUP(E97,VIP!$A$2:$O11774,6,0)</f>
        <v>NO</v>
      </c>
      <c r="L97" s="107" t="s">
        <v>2254</v>
      </c>
      <c r="M97" s="106" t="s">
        <v>2473</v>
      </c>
      <c r="N97" s="105" t="s">
        <v>2481</v>
      </c>
      <c r="O97" s="103" t="s">
        <v>2483</v>
      </c>
      <c r="P97" s="103"/>
      <c r="Q97" s="106" t="s">
        <v>2254</v>
      </c>
    </row>
    <row r="98" spans="1:17" ht="18" x14ac:dyDescent="0.25">
      <c r="A98" s="85" t="str">
        <f>VLOOKUP(E98,'LISTADO ATM'!$A$2:$C$895,3,0)</f>
        <v>DISTRITO NACIONAL</v>
      </c>
      <c r="B98" s="112" t="s">
        <v>2510</v>
      </c>
      <c r="C98" s="104">
        <v>44219.163275462961</v>
      </c>
      <c r="D98" s="103" t="s">
        <v>2189</v>
      </c>
      <c r="E98" s="100">
        <v>420</v>
      </c>
      <c r="F98" s="85" t="str">
        <f>VLOOKUP(E98,VIP!$A$2:$O11366,2,0)</f>
        <v>DRBR420</v>
      </c>
      <c r="G98" s="99" t="str">
        <f>VLOOKUP(E98,'LISTADO ATM'!$A$2:$B$894,2,0)</f>
        <v xml:space="preserve">ATM DGII Av. Lincoln </v>
      </c>
      <c r="H98" s="99" t="str">
        <f>VLOOKUP(E98,VIP!$A$2:$O16287,7,FALSE)</f>
        <v>Si</v>
      </c>
      <c r="I98" s="99" t="str">
        <f>VLOOKUP(E98,VIP!$A$2:$O8252,8,FALSE)</f>
        <v>Si</v>
      </c>
      <c r="J98" s="99" t="str">
        <f>VLOOKUP(E98,VIP!$A$2:$O8202,8,FALSE)</f>
        <v>Si</v>
      </c>
      <c r="K98" s="99" t="str">
        <f>VLOOKUP(E98,VIP!$A$2:$O11776,6,0)</f>
        <v>NO</v>
      </c>
      <c r="L98" s="107" t="s">
        <v>2435</v>
      </c>
      <c r="M98" s="106" t="s">
        <v>2473</v>
      </c>
      <c r="N98" s="105" t="s">
        <v>2481</v>
      </c>
      <c r="O98" s="103" t="s">
        <v>2483</v>
      </c>
      <c r="P98" s="103"/>
      <c r="Q98" s="106" t="s">
        <v>2435</v>
      </c>
    </row>
    <row r="99" spans="1:17" ht="18" x14ac:dyDescent="0.25">
      <c r="A99" s="85" t="e">
        <f>VLOOKUP(E99,'LISTADO ATM'!$A$2:$C$895,3,0)</f>
        <v>#N/A</v>
      </c>
      <c r="B99" s="112" t="s">
        <v>2513</v>
      </c>
      <c r="C99" s="104">
        <v>44219.30133101852</v>
      </c>
      <c r="D99" s="103" t="s">
        <v>2189</v>
      </c>
      <c r="E99" s="100">
        <v>797</v>
      </c>
      <c r="F99" s="85" t="e">
        <f>VLOOKUP(E99,VIP!$A$2:$O11366,2,0)</f>
        <v>#N/A</v>
      </c>
      <c r="G99" s="99" t="e">
        <f>VLOOKUP(E99,'LISTADO ATM'!$A$2:$B$894,2,0)</f>
        <v>#N/A</v>
      </c>
      <c r="H99" s="99" t="e">
        <f>VLOOKUP(E99,VIP!$A$2:$O16287,7,FALSE)</f>
        <v>#N/A</v>
      </c>
      <c r="I99" s="99" t="e">
        <f>VLOOKUP(E99,VIP!$A$2:$O8252,8,FALSE)</f>
        <v>#N/A</v>
      </c>
      <c r="J99" s="99" t="e">
        <f>VLOOKUP(E99,VIP!$A$2:$O8202,8,FALSE)</f>
        <v>#N/A</v>
      </c>
      <c r="K99" s="99" t="e">
        <f>VLOOKUP(E99,VIP!$A$2:$O11776,6,0)</f>
        <v>#N/A</v>
      </c>
      <c r="L99" s="107" t="s">
        <v>2228</v>
      </c>
      <c r="M99" s="106" t="s">
        <v>2473</v>
      </c>
      <c r="N99" s="105" t="s">
        <v>2481</v>
      </c>
      <c r="O99" s="103" t="s">
        <v>2483</v>
      </c>
      <c r="P99" s="103"/>
      <c r="Q99" s="106" t="s">
        <v>2228</v>
      </c>
    </row>
    <row r="100" spans="1:17" ht="18" x14ac:dyDescent="0.25">
      <c r="A100" s="85" t="str">
        <f>VLOOKUP(E100,'LISTADO ATM'!$A$2:$C$895,3,0)</f>
        <v>DISTRITO NACIONAL</v>
      </c>
      <c r="B100" s="112">
        <v>335770459</v>
      </c>
      <c r="C100" s="104">
        <v>44218.643379629626</v>
      </c>
      <c r="D100" s="103" t="s">
        <v>2477</v>
      </c>
      <c r="E100" s="100">
        <v>554</v>
      </c>
      <c r="F100" s="85" t="str">
        <f>VLOOKUP(E100,VIP!$A$2:$O11375,2,0)</f>
        <v>DRBR011</v>
      </c>
      <c r="G100" s="99" t="str">
        <f>VLOOKUP(E100,'LISTADO ATM'!$A$2:$B$894,2,0)</f>
        <v xml:space="preserve">ATM Oficina Isabel La Católica I </v>
      </c>
      <c r="H100" s="99" t="str">
        <f>VLOOKUP(E100,VIP!$A$2:$O16296,7,FALSE)</f>
        <v>Si</v>
      </c>
      <c r="I100" s="99" t="str">
        <f>VLOOKUP(E100,VIP!$A$2:$O8261,8,FALSE)</f>
        <v>Si</v>
      </c>
      <c r="J100" s="99" t="str">
        <f>VLOOKUP(E100,VIP!$A$2:$O8211,8,FALSE)</f>
        <v>Si</v>
      </c>
      <c r="K100" s="99" t="str">
        <f>VLOOKUP(E100,VIP!$A$2:$O11785,6,0)</f>
        <v>NO</v>
      </c>
      <c r="L100" s="107" t="s">
        <v>2430</v>
      </c>
      <c r="M100" s="106" t="s">
        <v>2473</v>
      </c>
      <c r="N100" s="105" t="s">
        <v>2481</v>
      </c>
      <c r="O100" s="103" t="s">
        <v>2482</v>
      </c>
      <c r="P100" s="103"/>
      <c r="Q100" s="106" t="s">
        <v>2430</v>
      </c>
    </row>
    <row r="101" spans="1:17" ht="18" x14ac:dyDescent="0.25">
      <c r="A101" s="85" t="str">
        <f>VLOOKUP(E101,'LISTADO ATM'!$A$2:$C$895,3,0)</f>
        <v>DISTRITO NACIONAL</v>
      </c>
      <c r="B101" s="112">
        <v>335770668</v>
      </c>
      <c r="C101" s="104">
        <v>44218.763298611113</v>
      </c>
      <c r="D101" s="103" t="s">
        <v>2477</v>
      </c>
      <c r="E101" s="100">
        <v>860</v>
      </c>
      <c r="F101" s="85" t="str">
        <f>VLOOKUP(E101,VIP!$A$2:$O11363,2,0)</f>
        <v>DRBR860</v>
      </c>
      <c r="G101" s="99" t="str">
        <f>VLOOKUP(E101,'LISTADO ATM'!$A$2:$B$894,2,0)</f>
        <v xml:space="preserve">ATM Oficina Bella Vista 27 de Febrero I </v>
      </c>
      <c r="H101" s="99" t="str">
        <f>VLOOKUP(E101,VIP!$A$2:$O16284,7,FALSE)</f>
        <v>Si</v>
      </c>
      <c r="I101" s="99" t="str">
        <f>VLOOKUP(E101,VIP!$A$2:$O8249,8,FALSE)</f>
        <v>Si</v>
      </c>
      <c r="J101" s="99" t="str">
        <f>VLOOKUP(E101,VIP!$A$2:$O8199,8,FALSE)</f>
        <v>Si</v>
      </c>
      <c r="K101" s="99" t="str">
        <f>VLOOKUP(E101,VIP!$A$2:$O11773,6,0)</f>
        <v>NO</v>
      </c>
      <c r="L101" s="107" t="s">
        <v>2466</v>
      </c>
      <c r="M101" s="106" t="s">
        <v>2473</v>
      </c>
      <c r="N101" s="105" t="s">
        <v>2481</v>
      </c>
      <c r="O101" s="103" t="s">
        <v>2482</v>
      </c>
      <c r="P101" s="103"/>
      <c r="Q101" s="106" t="s">
        <v>2466</v>
      </c>
    </row>
    <row r="102" spans="1:17" ht="18" x14ac:dyDescent="0.25">
      <c r="A102" s="85" t="str">
        <f>VLOOKUP(E102,'LISTADO ATM'!$A$2:$C$895,3,0)</f>
        <v>DISTRITO NACIONAL</v>
      </c>
      <c r="B102" s="112">
        <v>335770465</v>
      </c>
      <c r="C102" s="104">
        <v>44218.64434027778</v>
      </c>
      <c r="D102" s="103" t="s">
        <v>2477</v>
      </c>
      <c r="E102" s="100">
        <v>642</v>
      </c>
      <c r="F102" s="85" t="str">
        <f>VLOOKUP(E102,VIP!$A$2:$O11374,2,0)</f>
        <v>DRBR24O</v>
      </c>
      <c r="G102" s="99" t="str">
        <f>VLOOKUP(E102,'LISTADO ATM'!$A$2:$B$894,2,0)</f>
        <v xml:space="preserve">ATM OMSA Sto. Dgo. </v>
      </c>
      <c r="H102" s="99" t="str">
        <f>VLOOKUP(E102,VIP!$A$2:$O16295,7,FALSE)</f>
        <v>Si</v>
      </c>
      <c r="I102" s="99" t="str">
        <f>VLOOKUP(E102,VIP!$A$2:$O8260,8,FALSE)</f>
        <v>Si</v>
      </c>
      <c r="J102" s="99" t="str">
        <f>VLOOKUP(E102,VIP!$A$2:$O8210,8,FALSE)</f>
        <v>Si</v>
      </c>
      <c r="K102" s="99" t="str">
        <f>VLOOKUP(E102,VIP!$A$2:$O11784,6,0)</f>
        <v>NO</v>
      </c>
      <c r="L102" s="107" t="s">
        <v>2430</v>
      </c>
      <c r="M102" s="106" t="s">
        <v>2473</v>
      </c>
      <c r="N102" s="105" t="s">
        <v>2481</v>
      </c>
      <c r="O102" s="103" t="s">
        <v>2482</v>
      </c>
      <c r="P102" s="103"/>
      <c r="Q102" s="106" t="s">
        <v>2430</v>
      </c>
    </row>
    <row r="103" spans="1:17" ht="18" x14ac:dyDescent="0.25">
      <c r="A103" s="85" t="str">
        <f>VLOOKUP(E103,'LISTADO ATM'!$A$2:$C$895,3,0)</f>
        <v>DISTRITO NACIONAL</v>
      </c>
      <c r="B103" s="112">
        <v>335770692</v>
      </c>
      <c r="C103" s="104">
        <v>44218.859270833331</v>
      </c>
      <c r="D103" s="103" t="s">
        <v>2477</v>
      </c>
      <c r="E103" s="100">
        <v>302</v>
      </c>
      <c r="F103" s="85" t="str">
        <f>VLOOKUP(E103,VIP!$A$2:$O11368,2,0)</f>
        <v>DRBR302</v>
      </c>
      <c r="G103" s="99" t="str">
        <f>VLOOKUP(E103,'LISTADO ATM'!$A$2:$B$894,2,0)</f>
        <v xml:space="preserve">ATM S/M Aprezio Los Mameyes  </v>
      </c>
      <c r="H103" s="99" t="str">
        <f>VLOOKUP(E103,VIP!$A$2:$O16289,7,FALSE)</f>
        <v>Si</v>
      </c>
      <c r="I103" s="99" t="str">
        <f>VLOOKUP(E103,VIP!$A$2:$O8254,8,FALSE)</f>
        <v>Si</v>
      </c>
      <c r="J103" s="99" t="str">
        <f>VLOOKUP(E103,VIP!$A$2:$O8204,8,FALSE)</f>
        <v>Si</v>
      </c>
      <c r="K103" s="99" t="str">
        <f>VLOOKUP(E103,VIP!$A$2:$O11778,6,0)</f>
        <v>NO</v>
      </c>
      <c r="L103" s="107" t="s">
        <v>2466</v>
      </c>
      <c r="M103" s="106" t="s">
        <v>2473</v>
      </c>
      <c r="N103" s="105" t="s">
        <v>2481</v>
      </c>
      <c r="O103" s="103" t="s">
        <v>2482</v>
      </c>
      <c r="P103" s="103"/>
      <c r="Q103" s="106" t="s">
        <v>2466</v>
      </c>
    </row>
    <row r="104" spans="1:17" ht="18" x14ac:dyDescent="0.25">
      <c r="A104" s="85" t="str">
        <f>VLOOKUP(E104,'LISTADO ATM'!$A$2:$C$895,3,0)</f>
        <v>SUR</v>
      </c>
      <c r="B104" s="112" t="s">
        <v>2528</v>
      </c>
      <c r="C104" s="104">
        <v>44219.383668981478</v>
      </c>
      <c r="D104" s="103" t="s">
        <v>2189</v>
      </c>
      <c r="E104" s="100">
        <v>766</v>
      </c>
      <c r="F104" s="85" t="str">
        <f>VLOOKUP(E104,VIP!$A$2:$O11381,2,0)</f>
        <v>DRBR440</v>
      </c>
      <c r="G104" s="99" t="str">
        <f>VLOOKUP(E104,'LISTADO ATM'!$A$2:$B$894,2,0)</f>
        <v xml:space="preserve">ATM Oficina Azua II </v>
      </c>
      <c r="H104" s="99" t="str">
        <f>VLOOKUP(E104,VIP!$A$2:$O16302,7,FALSE)</f>
        <v>Si</v>
      </c>
      <c r="I104" s="99" t="str">
        <f>VLOOKUP(E104,VIP!$A$2:$O8267,8,FALSE)</f>
        <v>Si</v>
      </c>
      <c r="J104" s="99" t="str">
        <f>VLOOKUP(E104,VIP!$A$2:$O8217,8,FALSE)</f>
        <v>Si</v>
      </c>
      <c r="K104" s="99" t="str">
        <f>VLOOKUP(E104,VIP!$A$2:$O11791,6,0)</f>
        <v>SI</v>
      </c>
      <c r="L104" s="107" t="s">
        <v>2228</v>
      </c>
      <c r="M104" s="106" t="s">
        <v>2473</v>
      </c>
      <c r="N104" s="105" t="s">
        <v>2481</v>
      </c>
      <c r="O104" s="103" t="s">
        <v>2483</v>
      </c>
      <c r="P104" s="103"/>
      <c r="Q104" s="106" t="s">
        <v>2228</v>
      </c>
    </row>
    <row r="105" spans="1:17" ht="18" x14ac:dyDescent="0.25">
      <c r="A105" s="85" t="str">
        <f>VLOOKUP(E105,'LISTADO ATM'!$A$2:$C$895,3,0)</f>
        <v>SUR</v>
      </c>
      <c r="B105" s="112" t="s">
        <v>2527</v>
      </c>
      <c r="C105" s="104">
        <v>44219.384837962964</v>
      </c>
      <c r="D105" s="103" t="s">
        <v>2189</v>
      </c>
      <c r="E105" s="100">
        <v>615</v>
      </c>
      <c r="F105" s="85" t="str">
        <f>VLOOKUP(E105,VIP!$A$2:$O11380,2,0)</f>
        <v>DRBR418</v>
      </c>
      <c r="G105" s="99" t="str">
        <f>VLOOKUP(E105,'LISTADO ATM'!$A$2:$B$894,2,0)</f>
        <v xml:space="preserve">ATM Estación Sunix Cabral (Barahona) </v>
      </c>
      <c r="H105" s="99" t="str">
        <f>VLOOKUP(E105,VIP!$A$2:$O16301,7,FALSE)</f>
        <v>Si</v>
      </c>
      <c r="I105" s="99" t="str">
        <f>VLOOKUP(E105,VIP!$A$2:$O8266,8,FALSE)</f>
        <v>Si</v>
      </c>
      <c r="J105" s="99" t="str">
        <f>VLOOKUP(E105,VIP!$A$2:$O8216,8,FALSE)</f>
        <v>Si</v>
      </c>
      <c r="K105" s="99" t="str">
        <f>VLOOKUP(E105,VIP!$A$2:$O11790,6,0)</f>
        <v>NO</v>
      </c>
      <c r="L105" s="107" t="s">
        <v>2228</v>
      </c>
      <c r="M105" s="106" t="s">
        <v>2473</v>
      </c>
      <c r="N105" s="105" t="s">
        <v>2481</v>
      </c>
      <c r="O105" s="103" t="s">
        <v>2483</v>
      </c>
      <c r="P105" s="103"/>
      <c r="Q105" s="106" t="s">
        <v>2228</v>
      </c>
    </row>
    <row r="106" spans="1:17" ht="18" x14ac:dyDescent="0.25">
      <c r="A106" s="85" t="str">
        <f>VLOOKUP(E106,'LISTADO ATM'!$A$2:$C$895,3,0)</f>
        <v>DISTRITO NACIONAL</v>
      </c>
      <c r="B106" s="112" t="s">
        <v>2525</v>
      </c>
      <c r="C106" s="104">
        <v>44219.390509259261</v>
      </c>
      <c r="D106" s="103" t="s">
        <v>2189</v>
      </c>
      <c r="E106" s="100">
        <v>406</v>
      </c>
      <c r="F106" s="85" t="str">
        <f>VLOOKUP(E106,VIP!$A$2:$O11378,2,0)</f>
        <v>DRBR406</v>
      </c>
      <c r="G106" s="99" t="str">
        <f>VLOOKUP(E106,'LISTADO ATM'!$A$2:$B$894,2,0)</f>
        <v xml:space="preserve">ATM UNP Plaza Lama Máximo Gómez </v>
      </c>
      <c r="H106" s="99" t="str">
        <f>VLOOKUP(E106,VIP!$A$2:$O16299,7,FALSE)</f>
        <v>Si</v>
      </c>
      <c r="I106" s="99" t="str">
        <f>VLOOKUP(E106,VIP!$A$2:$O8264,8,FALSE)</f>
        <v>Si</v>
      </c>
      <c r="J106" s="99" t="str">
        <f>VLOOKUP(E106,VIP!$A$2:$O8214,8,FALSE)</f>
        <v>Si</v>
      </c>
      <c r="K106" s="99" t="str">
        <f>VLOOKUP(E106,VIP!$A$2:$O11788,6,0)</f>
        <v>SI</v>
      </c>
      <c r="L106" s="107" t="s">
        <v>2463</v>
      </c>
      <c r="M106" s="106" t="s">
        <v>2473</v>
      </c>
      <c r="N106" s="105" t="s">
        <v>2481</v>
      </c>
      <c r="O106" s="103" t="s">
        <v>2483</v>
      </c>
      <c r="P106" s="103"/>
      <c r="Q106" s="106" t="s">
        <v>2463</v>
      </c>
    </row>
    <row r="107" spans="1:17" ht="18" x14ac:dyDescent="0.25">
      <c r="A107" s="85" t="str">
        <f>VLOOKUP(E107,'LISTADO ATM'!$A$2:$C$895,3,0)</f>
        <v>DISTRITO NACIONAL</v>
      </c>
      <c r="B107" s="112" t="s">
        <v>2523</v>
      </c>
      <c r="C107" s="104">
        <v>44219.403136574074</v>
      </c>
      <c r="D107" s="103" t="s">
        <v>2189</v>
      </c>
      <c r="E107" s="100">
        <v>719</v>
      </c>
      <c r="F107" s="85" t="str">
        <f>VLOOKUP(E107,VIP!$A$2:$O11376,2,0)</f>
        <v>DRBR419</v>
      </c>
      <c r="G107" s="99" t="str">
        <f>VLOOKUP(E107,'LISTADO ATM'!$A$2:$B$894,2,0)</f>
        <v xml:space="preserve">ATM Ayuntamiento Municipal San Luís </v>
      </c>
      <c r="H107" s="99" t="str">
        <f>VLOOKUP(E107,VIP!$A$2:$O16297,7,FALSE)</f>
        <v>Si</v>
      </c>
      <c r="I107" s="99" t="str">
        <f>VLOOKUP(E107,VIP!$A$2:$O8262,8,FALSE)</f>
        <v>Si</v>
      </c>
      <c r="J107" s="99" t="str">
        <f>VLOOKUP(E107,VIP!$A$2:$O8212,8,FALSE)</f>
        <v>Si</v>
      </c>
      <c r="K107" s="99" t="str">
        <f>VLOOKUP(E107,VIP!$A$2:$O11786,6,0)</f>
        <v>NO</v>
      </c>
      <c r="L107" s="107" t="s">
        <v>2254</v>
      </c>
      <c r="M107" s="106" t="s">
        <v>2473</v>
      </c>
      <c r="N107" s="105" t="s">
        <v>2481</v>
      </c>
      <c r="O107" s="103" t="s">
        <v>2483</v>
      </c>
      <c r="P107" s="103"/>
      <c r="Q107" s="106" t="s">
        <v>2254</v>
      </c>
    </row>
    <row r="108" spans="1:17" ht="18" x14ac:dyDescent="0.25">
      <c r="A108" s="85" t="str">
        <f>VLOOKUP(E108,'LISTADO ATM'!$A$2:$C$895,3,0)</f>
        <v>DISTRITO NACIONAL</v>
      </c>
      <c r="B108" s="112">
        <v>335770471</v>
      </c>
      <c r="C108" s="104">
        <v>44218.646354166667</v>
      </c>
      <c r="D108" s="103" t="s">
        <v>2477</v>
      </c>
      <c r="E108" s="100">
        <v>753</v>
      </c>
      <c r="F108" s="85" t="str">
        <f>VLOOKUP(E108,VIP!$A$2:$O11373,2,0)</f>
        <v>DRBR753</v>
      </c>
      <c r="G108" s="99" t="str">
        <f>VLOOKUP(E108,'LISTADO ATM'!$A$2:$B$894,2,0)</f>
        <v xml:space="preserve">ATM S/M Nacional Tiradentes </v>
      </c>
      <c r="H108" s="99" t="str">
        <f>VLOOKUP(E108,VIP!$A$2:$O16294,7,FALSE)</f>
        <v>Si</v>
      </c>
      <c r="I108" s="99" t="str">
        <f>VLOOKUP(E108,VIP!$A$2:$O8259,8,FALSE)</f>
        <v>Si</v>
      </c>
      <c r="J108" s="99" t="str">
        <f>VLOOKUP(E108,VIP!$A$2:$O8209,8,FALSE)</f>
        <v>Si</v>
      </c>
      <c r="K108" s="99" t="str">
        <f>VLOOKUP(E108,VIP!$A$2:$O11783,6,0)</f>
        <v>NO</v>
      </c>
      <c r="L108" s="107" t="s">
        <v>2430</v>
      </c>
      <c r="M108" s="106" t="s">
        <v>2473</v>
      </c>
      <c r="N108" s="105" t="s">
        <v>2481</v>
      </c>
      <c r="O108" s="103" t="s">
        <v>2482</v>
      </c>
      <c r="P108" s="103"/>
      <c r="Q108" s="106" t="s">
        <v>2430</v>
      </c>
    </row>
    <row r="109" spans="1:17" ht="18" x14ac:dyDescent="0.25">
      <c r="A109" s="85" t="str">
        <f>VLOOKUP(E109,'LISTADO ATM'!$A$2:$C$895,3,0)</f>
        <v>DISTRITO NACIONAL</v>
      </c>
      <c r="B109" s="112" t="s">
        <v>2520</v>
      </c>
      <c r="C109" s="104">
        <v>44219.4065625</v>
      </c>
      <c r="D109" s="103" t="s">
        <v>2189</v>
      </c>
      <c r="E109" s="100">
        <v>745</v>
      </c>
      <c r="F109" s="85" t="str">
        <f>VLOOKUP(E109,VIP!$A$2:$O11373,2,0)</f>
        <v>DRBR027</v>
      </c>
      <c r="G109" s="99" t="str">
        <f>VLOOKUP(E109,'LISTADO ATM'!$A$2:$B$894,2,0)</f>
        <v xml:space="preserve">ATM Oficina Ave. Duarte </v>
      </c>
      <c r="H109" s="99" t="str">
        <f>VLOOKUP(E109,VIP!$A$2:$O16294,7,FALSE)</f>
        <v>No</v>
      </c>
      <c r="I109" s="99" t="str">
        <f>VLOOKUP(E109,VIP!$A$2:$O8259,8,FALSE)</f>
        <v>No</v>
      </c>
      <c r="J109" s="99" t="str">
        <f>VLOOKUP(E109,VIP!$A$2:$O8209,8,FALSE)</f>
        <v>No</v>
      </c>
      <c r="K109" s="99" t="str">
        <f>VLOOKUP(E109,VIP!$A$2:$O11783,6,0)</f>
        <v>NO</v>
      </c>
      <c r="L109" s="107" t="s">
        <v>2254</v>
      </c>
      <c r="M109" s="106" t="s">
        <v>2473</v>
      </c>
      <c r="N109" s="105" t="s">
        <v>2481</v>
      </c>
      <c r="O109" s="103" t="s">
        <v>2483</v>
      </c>
      <c r="P109" s="103"/>
      <c r="Q109" s="106" t="s">
        <v>2254</v>
      </c>
    </row>
    <row r="110" spans="1:17" ht="18" x14ac:dyDescent="0.25">
      <c r="A110" s="85" t="str">
        <f>VLOOKUP(E110,'LISTADO ATM'!$A$2:$C$895,3,0)</f>
        <v>DISTRITO NACIONAL</v>
      </c>
      <c r="B110" s="112" t="s">
        <v>2519</v>
      </c>
      <c r="C110" s="104">
        <v>44219.41505787037</v>
      </c>
      <c r="D110" s="103" t="s">
        <v>2477</v>
      </c>
      <c r="E110" s="100">
        <v>697</v>
      </c>
      <c r="F110" s="85" t="str">
        <f>VLOOKUP(E110,VIP!$A$2:$O11372,2,0)</f>
        <v>DRBR697</v>
      </c>
      <c r="G110" s="99" t="str">
        <f>VLOOKUP(E110,'LISTADO ATM'!$A$2:$B$894,2,0)</f>
        <v>ATM Hipermercado Olé Ciudad Juan Bosch</v>
      </c>
      <c r="H110" s="99" t="str">
        <f>VLOOKUP(E110,VIP!$A$2:$O16293,7,FALSE)</f>
        <v>Si</v>
      </c>
      <c r="I110" s="99" t="str">
        <f>VLOOKUP(E110,VIP!$A$2:$O8258,8,FALSE)</f>
        <v>Si</v>
      </c>
      <c r="J110" s="99" t="str">
        <f>VLOOKUP(E110,VIP!$A$2:$O8208,8,FALSE)</f>
        <v>Si</v>
      </c>
      <c r="K110" s="99" t="str">
        <f>VLOOKUP(E110,VIP!$A$2:$O11782,6,0)</f>
        <v>NO</v>
      </c>
      <c r="L110" s="107" t="s">
        <v>2430</v>
      </c>
      <c r="M110" s="106" t="s">
        <v>2473</v>
      </c>
      <c r="N110" s="105" t="s">
        <v>2481</v>
      </c>
      <c r="O110" s="103" t="s">
        <v>2482</v>
      </c>
      <c r="P110" s="103"/>
      <c r="Q110" s="106" t="s">
        <v>2430</v>
      </c>
    </row>
    <row r="111" spans="1:17" ht="18" x14ac:dyDescent="0.25">
      <c r="A111" s="85" t="str">
        <f>VLOOKUP(E111,'LISTADO ATM'!$A$2:$C$895,3,0)</f>
        <v>ESTE</v>
      </c>
      <c r="B111" s="112" t="s">
        <v>2516</v>
      </c>
      <c r="C111" s="104">
        <v>44219.451967592591</v>
      </c>
      <c r="D111" s="103" t="s">
        <v>2477</v>
      </c>
      <c r="E111" s="100">
        <v>842</v>
      </c>
      <c r="F111" s="85" t="str">
        <f>VLOOKUP(E111,VIP!$A$2:$O11369,2,0)</f>
        <v>DRBR842</v>
      </c>
      <c r="G111" s="99" t="str">
        <f>VLOOKUP(E111,'LISTADO ATM'!$A$2:$B$894,2,0)</f>
        <v xml:space="preserve">ATM Plaza Orense II (La Romana) </v>
      </c>
      <c r="H111" s="99" t="str">
        <f>VLOOKUP(E111,VIP!$A$2:$O16290,7,FALSE)</f>
        <v>Si</v>
      </c>
      <c r="I111" s="99" t="str">
        <f>VLOOKUP(E111,VIP!$A$2:$O8255,8,FALSE)</f>
        <v>Si</v>
      </c>
      <c r="J111" s="99" t="str">
        <f>VLOOKUP(E111,VIP!$A$2:$O8205,8,FALSE)</f>
        <v>Si</v>
      </c>
      <c r="K111" s="99" t="str">
        <f>VLOOKUP(E111,VIP!$A$2:$O11779,6,0)</f>
        <v>NO</v>
      </c>
      <c r="L111" s="107" t="s">
        <v>2430</v>
      </c>
      <c r="M111" s="106" t="s">
        <v>2473</v>
      </c>
      <c r="N111" s="105" t="s">
        <v>2481</v>
      </c>
      <c r="O111" s="103" t="s">
        <v>2482</v>
      </c>
      <c r="P111" s="103"/>
      <c r="Q111" s="106" t="s">
        <v>2430</v>
      </c>
    </row>
    <row r="112" spans="1:17" ht="18" x14ac:dyDescent="0.25">
      <c r="A112" s="85" t="str">
        <f>VLOOKUP(E112,'LISTADO ATM'!$A$2:$C$895,3,0)</f>
        <v>DISTRITO NACIONAL</v>
      </c>
      <c r="B112" s="112" t="s">
        <v>2515</v>
      </c>
      <c r="C112" s="104">
        <v>44219.453611111108</v>
      </c>
      <c r="D112" s="103" t="s">
        <v>2477</v>
      </c>
      <c r="E112" s="100">
        <v>422</v>
      </c>
      <c r="F112" s="85" t="str">
        <f>VLOOKUP(E112,VIP!$A$2:$O11368,2,0)</f>
        <v>DRBR422</v>
      </c>
      <c r="G112" s="99" t="str">
        <f>VLOOKUP(E112,'LISTADO ATM'!$A$2:$B$894,2,0)</f>
        <v xml:space="preserve">ATM Olé Manoguayabo </v>
      </c>
      <c r="H112" s="99" t="str">
        <f>VLOOKUP(E112,VIP!$A$2:$O16289,7,FALSE)</f>
        <v>Si</v>
      </c>
      <c r="I112" s="99" t="str">
        <f>VLOOKUP(E112,VIP!$A$2:$O8254,8,FALSE)</f>
        <v>Si</v>
      </c>
      <c r="J112" s="99" t="str">
        <f>VLOOKUP(E112,VIP!$A$2:$O8204,8,FALSE)</f>
        <v>Si</v>
      </c>
      <c r="K112" s="99" t="str">
        <f>VLOOKUP(E112,VIP!$A$2:$O11778,6,0)</f>
        <v>NO</v>
      </c>
      <c r="L112" s="107" t="s">
        <v>2430</v>
      </c>
      <c r="M112" s="106" t="s">
        <v>2473</v>
      </c>
      <c r="N112" s="105" t="s">
        <v>2481</v>
      </c>
      <c r="O112" s="103" t="s">
        <v>2482</v>
      </c>
      <c r="P112" s="103"/>
      <c r="Q112" s="106" t="s">
        <v>2430</v>
      </c>
    </row>
    <row r="113" spans="1:17" ht="18" x14ac:dyDescent="0.25">
      <c r="A113" s="85" t="str">
        <f>VLOOKUP(E113,'LISTADO ATM'!$A$2:$C$895,3,0)</f>
        <v>DISTRITO NACIONAL</v>
      </c>
      <c r="B113" s="112" t="s">
        <v>2514</v>
      </c>
      <c r="C113" s="104">
        <v>44219.455729166664</v>
      </c>
      <c r="D113" s="103" t="s">
        <v>2477</v>
      </c>
      <c r="E113" s="100">
        <v>628</v>
      </c>
      <c r="F113" s="85" t="str">
        <f>VLOOKUP(E113,VIP!$A$2:$O11367,2,0)</f>
        <v>DRBR086</v>
      </c>
      <c r="G113" s="99" t="str">
        <f>VLOOKUP(E113,'LISTADO ATM'!$A$2:$B$894,2,0)</f>
        <v xml:space="preserve">ATM Autobanco San Isidro </v>
      </c>
      <c r="H113" s="99" t="str">
        <f>VLOOKUP(E113,VIP!$A$2:$O16288,7,FALSE)</f>
        <v>Si</v>
      </c>
      <c r="I113" s="99" t="str">
        <f>VLOOKUP(E113,VIP!$A$2:$O8253,8,FALSE)</f>
        <v>Si</v>
      </c>
      <c r="J113" s="99" t="str">
        <f>VLOOKUP(E113,VIP!$A$2:$O8203,8,FALSE)</f>
        <v>Si</v>
      </c>
      <c r="K113" s="99" t="str">
        <f>VLOOKUP(E113,VIP!$A$2:$O11777,6,0)</f>
        <v>SI</v>
      </c>
      <c r="L113" s="107" t="s">
        <v>2430</v>
      </c>
      <c r="M113" s="106" t="s">
        <v>2473</v>
      </c>
      <c r="N113" s="105" t="s">
        <v>2481</v>
      </c>
      <c r="O113" s="103" t="s">
        <v>2482</v>
      </c>
      <c r="P113" s="103"/>
      <c r="Q113" s="106" t="s">
        <v>2430</v>
      </c>
    </row>
    <row r="114" spans="1:17" ht="18" x14ac:dyDescent="0.25">
      <c r="A114" s="85" t="str">
        <f>VLOOKUP(E114,'LISTADO ATM'!$A$2:$C$895,3,0)</f>
        <v>DISTRITO NACIONAL</v>
      </c>
      <c r="B114" s="112" t="s">
        <v>2539</v>
      </c>
      <c r="C114" s="104">
        <v>44219.597129629627</v>
      </c>
      <c r="D114" s="103" t="s">
        <v>2189</v>
      </c>
      <c r="E114" s="100">
        <v>541</v>
      </c>
      <c r="F114" s="85" t="str">
        <f>VLOOKUP(E114,VIP!$A$2:$O11368,2,0)</f>
        <v>DRBR541</v>
      </c>
      <c r="G114" s="99" t="str">
        <f>VLOOKUP(E114,'LISTADO ATM'!$A$2:$B$894,2,0)</f>
        <v xml:space="preserve">ATM Oficina Sambil II </v>
      </c>
      <c r="H114" s="99" t="str">
        <f>VLOOKUP(E114,VIP!$A$2:$O16289,7,FALSE)</f>
        <v>Si</v>
      </c>
      <c r="I114" s="99" t="str">
        <f>VLOOKUP(E114,VIP!$A$2:$O8254,8,FALSE)</f>
        <v>Si</v>
      </c>
      <c r="J114" s="99" t="str">
        <f>VLOOKUP(E114,VIP!$A$2:$O8204,8,FALSE)</f>
        <v>Si</v>
      </c>
      <c r="K114" s="99" t="str">
        <f>VLOOKUP(E114,VIP!$A$2:$O11778,6,0)</f>
        <v>SI</v>
      </c>
      <c r="L114" s="107" t="s">
        <v>2463</v>
      </c>
      <c r="M114" s="106" t="s">
        <v>2473</v>
      </c>
      <c r="N114" s="105" t="s">
        <v>2481</v>
      </c>
      <c r="O114" s="103" t="s">
        <v>2483</v>
      </c>
      <c r="P114" s="103"/>
      <c r="Q114" s="106" t="s">
        <v>2463</v>
      </c>
    </row>
    <row r="115" spans="1:17" ht="18" x14ac:dyDescent="0.25">
      <c r="A115" s="85" t="str">
        <f>VLOOKUP(E115,'LISTADO ATM'!$A$2:$C$895,3,0)</f>
        <v>ESTE</v>
      </c>
      <c r="B115" s="112" t="s">
        <v>2540</v>
      </c>
      <c r="C115" s="104">
        <v>44219.591168981482</v>
      </c>
      <c r="D115" s="103" t="s">
        <v>2477</v>
      </c>
      <c r="E115" s="100">
        <v>429</v>
      </c>
      <c r="F115" s="85" t="str">
        <f>VLOOKUP(E115,VIP!$A$2:$O11369,2,0)</f>
        <v>DRBR429</v>
      </c>
      <c r="G115" s="99" t="str">
        <f>VLOOKUP(E115,'LISTADO ATM'!$A$2:$B$894,2,0)</f>
        <v xml:space="preserve">ATM Oficina Jumbo La Romana </v>
      </c>
      <c r="H115" s="99" t="str">
        <f>VLOOKUP(E115,VIP!$A$2:$O16290,7,FALSE)</f>
        <v>Si</v>
      </c>
      <c r="I115" s="99" t="str">
        <f>VLOOKUP(E115,VIP!$A$2:$O8255,8,FALSE)</f>
        <v>Si</v>
      </c>
      <c r="J115" s="99" t="str">
        <f>VLOOKUP(E115,VIP!$A$2:$O8205,8,FALSE)</f>
        <v>Si</v>
      </c>
      <c r="K115" s="99" t="str">
        <f>VLOOKUP(E115,VIP!$A$2:$O11779,6,0)</f>
        <v>NO</v>
      </c>
      <c r="L115" s="107" t="s">
        <v>2504</v>
      </c>
      <c r="M115" s="106" t="s">
        <v>2473</v>
      </c>
      <c r="N115" s="105" t="s">
        <v>2481</v>
      </c>
      <c r="O115" s="103" t="s">
        <v>2482</v>
      </c>
      <c r="P115" s="103"/>
      <c r="Q115" s="106" t="s">
        <v>2504</v>
      </c>
    </row>
    <row r="116" spans="1:17" ht="18" x14ac:dyDescent="0.25">
      <c r="A116" s="85" t="str">
        <f>VLOOKUP(E116,'LISTADO ATM'!$A$2:$C$895,3,0)</f>
        <v>DISTRITO NACIONAL</v>
      </c>
      <c r="B116" s="112" t="s">
        <v>2541</v>
      </c>
      <c r="C116" s="104">
        <v>44219.587164351855</v>
      </c>
      <c r="D116" s="103" t="s">
        <v>2189</v>
      </c>
      <c r="E116" s="100">
        <v>327</v>
      </c>
      <c r="F116" s="85" t="str">
        <f>VLOOKUP(E116,VIP!$A$2:$O11370,2,0)</f>
        <v>DRBR327</v>
      </c>
      <c r="G116" s="99" t="str">
        <f>VLOOKUP(E116,'LISTADO ATM'!$A$2:$B$894,2,0)</f>
        <v xml:space="preserve">ATM UNP CCN (Nacional 27 de Febrero) </v>
      </c>
      <c r="H116" s="99" t="str">
        <f>VLOOKUP(E116,VIP!$A$2:$O16291,7,FALSE)</f>
        <v>Si</v>
      </c>
      <c r="I116" s="99" t="str">
        <f>VLOOKUP(E116,VIP!$A$2:$O8256,8,FALSE)</f>
        <v>Si</v>
      </c>
      <c r="J116" s="99" t="str">
        <f>VLOOKUP(E116,VIP!$A$2:$O8206,8,FALSE)</f>
        <v>Si</v>
      </c>
      <c r="K116" s="99" t="str">
        <f>VLOOKUP(E116,VIP!$A$2:$O11780,6,0)</f>
        <v>NO</v>
      </c>
      <c r="L116" s="107" t="s">
        <v>2228</v>
      </c>
      <c r="M116" s="106" t="s">
        <v>2473</v>
      </c>
      <c r="N116" s="105" t="s">
        <v>2481</v>
      </c>
      <c r="O116" s="103" t="s">
        <v>2483</v>
      </c>
      <c r="P116" s="103"/>
      <c r="Q116" s="106" t="s">
        <v>2228</v>
      </c>
    </row>
    <row r="117" spans="1:17" ht="18" x14ac:dyDescent="0.25">
      <c r="A117" s="85" t="str">
        <f>VLOOKUP(E117,'LISTADO ATM'!$A$2:$C$895,3,0)</f>
        <v>DISTRITO NACIONAL</v>
      </c>
      <c r="B117" s="112" t="s">
        <v>2542</v>
      </c>
      <c r="C117" s="104">
        <v>44219.572569444441</v>
      </c>
      <c r="D117" s="103" t="s">
        <v>2494</v>
      </c>
      <c r="E117" s="100">
        <v>755</v>
      </c>
      <c r="F117" s="85" t="str">
        <f>VLOOKUP(E117,VIP!$A$2:$O11371,2,0)</f>
        <v>DRBR755</v>
      </c>
      <c r="G117" s="99" t="str">
        <f>VLOOKUP(E117,'LISTADO ATM'!$A$2:$B$894,2,0)</f>
        <v xml:space="preserve">ATM Oficina Galería del Este (Plaza) </v>
      </c>
      <c r="H117" s="99" t="str">
        <f>VLOOKUP(E117,VIP!$A$2:$O16292,7,FALSE)</f>
        <v>Si</v>
      </c>
      <c r="I117" s="99" t="str">
        <f>VLOOKUP(E117,VIP!$A$2:$O8257,8,FALSE)</f>
        <v>Si</v>
      </c>
      <c r="J117" s="99" t="str">
        <f>VLOOKUP(E117,VIP!$A$2:$O8207,8,FALSE)</f>
        <v>Si</v>
      </c>
      <c r="K117" s="99" t="str">
        <f>VLOOKUP(E117,VIP!$A$2:$O11781,6,0)</f>
        <v>NO</v>
      </c>
      <c r="L117" s="107" t="s">
        <v>2430</v>
      </c>
      <c r="M117" s="106" t="s">
        <v>2473</v>
      </c>
      <c r="N117" s="105" t="s">
        <v>2481</v>
      </c>
      <c r="O117" s="103" t="s">
        <v>2495</v>
      </c>
      <c r="P117" s="103"/>
      <c r="Q117" s="106" t="s">
        <v>2430</v>
      </c>
    </row>
    <row r="118" spans="1:17" ht="18" x14ac:dyDescent="0.25">
      <c r="A118" s="85" t="str">
        <f>VLOOKUP(E118,'LISTADO ATM'!$A$2:$C$895,3,0)</f>
        <v>DISTRITO NACIONAL</v>
      </c>
      <c r="B118" s="112" t="s">
        <v>2531</v>
      </c>
      <c r="C118" s="104">
        <v>44219.373460648145</v>
      </c>
      <c r="D118" s="103" t="s">
        <v>2477</v>
      </c>
      <c r="E118" s="100">
        <v>415</v>
      </c>
      <c r="F118" s="85" t="str">
        <f>VLOOKUP(E118,VIP!$A$2:$O11384,2,0)</f>
        <v>DRBR415</v>
      </c>
      <c r="G118" s="99" t="str">
        <f>VLOOKUP(E118,'LISTADO ATM'!$A$2:$B$894,2,0)</f>
        <v xml:space="preserve">ATM Autobanco San Martín I </v>
      </c>
      <c r="H118" s="99" t="str">
        <f>VLOOKUP(E118,VIP!$A$2:$O16305,7,FALSE)</f>
        <v>Si</v>
      </c>
      <c r="I118" s="99" t="str">
        <f>VLOOKUP(E118,VIP!$A$2:$O8270,8,FALSE)</f>
        <v>Si</v>
      </c>
      <c r="J118" s="99" t="str">
        <f>VLOOKUP(E118,VIP!$A$2:$O8220,8,FALSE)</f>
        <v>Si</v>
      </c>
      <c r="K118" s="99" t="str">
        <f>VLOOKUP(E118,VIP!$A$2:$O11794,6,0)</f>
        <v>NO</v>
      </c>
      <c r="L118" s="107" t="s">
        <v>2466</v>
      </c>
      <c r="M118" s="106" t="s">
        <v>2473</v>
      </c>
      <c r="N118" s="105" t="s">
        <v>2481</v>
      </c>
      <c r="O118" s="103" t="s">
        <v>2482</v>
      </c>
      <c r="P118" s="103"/>
      <c r="Q118" s="106" t="s">
        <v>2466</v>
      </c>
    </row>
    <row r="119" spans="1:17" ht="18" x14ac:dyDescent="0.25">
      <c r="A119" s="85" t="str">
        <f>VLOOKUP(E119,'LISTADO ATM'!$A$2:$C$895,3,0)</f>
        <v>ESTE</v>
      </c>
      <c r="B119" s="112" t="s">
        <v>2544</v>
      </c>
      <c r="C119" s="104">
        <v>44219.561828703707</v>
      </c>
      <c r="D119" s="103" t="s">
        <v>2189</v>
      </c>
      <c r="E119" s="100">
        <v>427</v>
      </c>
      <c r="F119" s="85" t="str">
        <f>VLOOKUP(E119,VIP!$A$2:$O11373,2,0)</f>
        <v>DRBR427</v>
      </c>
      <c r="G119" s="99" t="str">
        <f>VLOOKUP(E119,'LISTADO ATM'!$A$2:$B$894,2,0)</f>
        <v xml:space="preserve">ATM Almacenes Iberia (Hato Mayor) </v>
      </c>
      <c r="H119" s="99" t="str">
        <f>VLOOKUP(E119,VIP!$A$2:$O16294,7,FALSE)</f>
        <v>Si</v>
      </c>
      <c r="I119" s="99" t="str">
        <f>VLOOKUP(E119,VIP!$A$2:$O8259,8,FALSE)</f>
        <v>Si</v>
      </c>
      <c r="J119" s="99" t="str">
        <f>VLOOKUP(E119,VIP!$A$2:$O8209,8,FALSE)</f>
        <v>Si</v>
      </c>
      <c r="K119" s="99" t="str">
        <f>VLOOKUP(E119,VIP!$A$2:$O11783,6,0)</f>
        <v>NO</v>
      </c>
      <c r="L119" s="107" t="s">
        <v>2254</v>
      </c>
      <c r="M119" s="106" t="s">
        <v>2473</v>
      </c>
      <c r="N119" s="105" t="s">
        <v>2481</v>
      </c>
      <c r="O119" s="103" t="s">
        <v>2483</v>
      </c>
      <c r="P119" s="103"/>
      <c r="Q119" s="106" t="s">
        <v>2254</v>
      </c>
    </row>
    <row r="120" spans="1:17" ht="18" x14ac:dyDescent="0.25">
      <c r="A120" s="85" t="str">
        <f>VLOOKUP(E120,'LISTADO ATM'!$A$2:$C$895,3,0)</f>
        <v>DISTRITO NACIONAL</v>
      </c>
      <c r="B120" s="112" t="s">
        <v>2545</v>
      </c>
      <c r="C120" s="104">
        <v>44219.561064814814</v>
      </c>
      <c r="D120" s="103" t="s">
        <v>2189</v>
      </c>
      <c r="E120" s="100">
        <v>12</v>
      </c>
      <c r="F120" s="85" t="str">
        <f>VLOOKUP(E120,VIP!$A$2:$O11374,2,0)</f>
        <v>DRBR012</v>
      </c>
      <c r="G120" s="99" t="str">
        <f>VLOOKUP(E120,'LISTADO ATM'!$A$2:$B$894,2,0)</f>
        <v xml:space="preserve">ATM Comercial Ganadera (San Isidro) </v>
      </c>
      <c r="H120" s="99" t="str">
        <f>VLOOKUP(E120,VIP!$A$2:$O16295,7,FALSE)</f>
        <v>Si</v>
      </c>
      <c r="I120" s="99" t="str">
        <f>VLOOKUP(E120,VIP!$A$2:$O8260,8,FALSE)</f>
        <v>No</v>
      </c>
      <c r="J120" s="99" t="str">
        <f>VLOOKUP(E120,VIP!$A$2:$O8210,8,FALSE)</f>
        <v>No</v>
      </c>
      <c r="K120" s="99" t="str">
        <f>VLOOKUP(E120,VIP!$A$2:$O11784,6,0)</f>
        <v>NO</v>
      </c>
      <c r="L120" s="107" t="s">
        <v>2254</v>
      </c>
      <c r="M120" s="106" t="s">
        <v>2473</v>
      </c>
      <c r="N120" s="105" t="s">
        <v>2481</v>
      </c>
      <c r="O120" s="103" t="s">
        <v>2483</v>
      </c>
      <c r="P120" s="103"/>
      <c r="Q120" s="106" t="s">
        <v>2254</v>
      </c>
    </row>
    <row r="121" spans="1:17" ht="18" x14ac:dyDescent="0.25">
      <c r="A121" s="85" t="str">
        <f>VLOOKUP(E121,'LISTADO ATM'!$A$2:$C$895,3,0)</f>
        <v>SUR</v>
      </c>
      <c r="B121" s="112" t="s">
        <v>2546</v>
      </c>
      <c r="C121" s="104">
        <v>44219.56</v>
      </c>
      <c r="D121" s="103" t="s">
        <v>2189</v>
      </c>
      <c r="E121" s="100">
        <v>751</v>
      </c>
      <c r="F121" s="85" t="str">
        <f>VLOOKUP(E121,VIP!$A$2:$O11375,2,0)</f>
        <v>DRBR751</v>
      </c>
      <c r="G121" s="99" t="str">
        <f>VLOOKUP(E121,'LISTADO ATM'!$A$2:$B$894,2,0)</f>
        <v>ATM Eco Petroleo Camilo</v>
      </c>
      <c r="H121" s="99" t="str">
        <f>VLOOKUP(E121,VIP!$A$2:$O16296,7,FALSE)</f>
        <v>N/A</v>
      </c>
      <c r="I121" s="99" t="str">
        <f>VLOOKUP(E121,VIP!$A$2:$O8261,8,FALSE)</f>
        <v>N/A</v>
      </c>
      <c r="J121" s="99" t="str">
        <f>VLOOKUP(E121,VIP!$A$2:$O8211,8,FALSE)</f>
        <v>N/A</v>
      </c>
      <c r="K121" s="99" t="str">
        <f>VLOOKUP(E121,VIP!$A$2:$O11785,6,0)</f>
        <v>N/A</v>
      </c>
      <c r="L121" s="107" t="s">
        <v>2254</v>
      </c>
      <c r="M121" s="106" t="s">
        <v>2473</v>
      </c>
      <c r="N121" s="105" t="s">
        <v>2481</v>
      </c>
      <c r="O121" s="103" t="s">
        <v>2483</v>
      </c>
      <c r="P121" s="103"/>
      <c r="Q121" s="106" t="s">
        <v>2254</v>
      </c>
    </row>
    <row r="122" spans="1:17" ht="18" x14ac:dyDescent="0.25">
      <c r="A122" s="85" t="str">
        <f>VLOOKUP(E122,'LISTADO ATM'!$A$2:$C$895,3,0)</f>
        <v>DISTRITO NACIONAL</v>
      </c>
      <c r="B122" s="112" t="s">
        <v>2547</v>
      </c>
      <c r="C122" s="104">
        <v>44219.559166666666</v>
      </c>
      <c r="D122" s="103" t="s">
        <v>2189</v>
      </c>
      <c r="E122" s="100">
        <v>611</v>
      </c>
      <c r="F122" s="85" t="str">
        <f>VLOOKUP(E122,VIP!$A$2:$O11376,2,0)</f>
        <v>DRBR611</v>
      </c>
      <c r="G122" s="99" t="str">
        <f>VLOOKUP(E122,'LISTADO ATM'!$A$2:$B$894,2,0)</f>
        <v xml:space="preserve">ATM DGII Sede Central </v>
      </c>
      <c r="H122" s="99" t="str">
        <f>VLOOKUP(E122,VIP!$A$2:$O16297,7,FALSE)</f>
        <v>Si</v>
      </c>
      <c r="I122" s="99" t="str">
        <f>VLOOKUP(E122,VIP!$A$2:$O8262,8,FALSE)</f>
        <v>Si</v>
      </c>
      <c r="J122" s="99" t="str">
        <f>VLOOKUP(E122,VIP!$A$2:$O8212,8,FALSE)</f>
        <v>Si</v>
      </c>
      <c r="K122" s="99" t="str">
        <f>VLOOKUP(E122,VIP!$A$2:$O11786,6,0)</f>
        <v>NO</v>
      </c>
      <c r="L122" s="107" t="s">
        <v>2254</v>
      </c>
      <c r="M122" s="106" t="s">
        <v>2473</v>
      </c>
      <c r="N122" s="105" t="s">
        <v>2481</v>
      </c>
      <c r="O122" s="103" t="s">
        <v>2483</v>
      </c>
      <c r="P122" s="103"/>
      <c r="Q122" s="106" t="s">
        <v>2254</v>
      </c>
    </row>
    <row r="123" spans="1:17" ht="18" x14ac:dyDescent="0.25">
      <c r="A123" s="85" t="str">
        <f>VLOOKUP(E123,'LISTADO ATM'!$A$2:$C$895,3,0)</f>
        <v>NORTE</v>
      </c>
      <c r="B123" s="112" t="s">
        <v>2548</v>
      </c>
      <c r="C123" s="104">
        <v>44219.55574074074</v>
      </c>
      <c r="D123" s="103" t="s">
        <v>2190</v>
      </c>
      <c r="E123" s="100">
        <v>937</v>
      </c>
      <c r="F123" s="85" t="str">
        <f>VLOOKUP(E123,VIP!$A$2:$O11377,2,0)</f>
        <v>DRBR937</v>
      </c>
      <c r="G123" s="99" t="str">
        <f>VLOOKUP(E123,'LISTADO ATM'!$A$2:$B$894,2,0)</f>
        <v xml:space="preserve">ATM Autobanco Oficina La Vega II </v>
      </c>
      <c r="H123" s="99" t="str">
        <f>VLOOKUP(E123,VIP!$A$2:$O16298,7,FALSE)</f>
        <v>Si</v>
      </c>
      <c r="I123" s="99" t="str">
        <f>VLOOKUP(E123,VIP!$A$2:$O8263,8,FALSE)</f>
        <v>Si</v>
      </c>
      <c r="J123" s="99" t="str">
        <f>VLOOKUP(E123,VIP!$A$2:$O8213,8,FALSE)</f>
        <v>Si</v>
      </c>
      <c r="K123" s="99" t="str">
        <f>VLOOKUP(E123,VIP!$A$2:$O11787,6,0)</f>
        <v>NO</v>
      </c>
      <c r="L123" s="107" t="s">
        <v>2504</v>
      </c>
      <c r="M123" s="106" t="s">
        <v>2473</v>
      </c>
      <c r="N123" s="105" t="s">
        <v>2481</v>
      </c>
      <c r="O123" s="103" t="s">
        <v>2502</v>
      </c>
      <c r="P123" s="103"/>
      <c r="Q123" s="106" t="s">
        <v>2504</v>
      </c>
    </row>
    <row r="124" spans="1:17" ht="18" x14ac:dyDescent="0.25">
      <c r="A124" s="85" t="str">
        <f>VLOOKUP(E124,'LISTADO ATM'!$A$2:$C$895,3,0)</f>
        <v>DISTRITO NACIONAL</v>
      </c>
      <c r="B124" s="112" t="s">
        <v>2549</v>
      </c>
      <c r="C124" s="104">
        <v>44219.532546296294</v>
      </c>
      <c r="D124" s="103" t="s">
        <v>2189</v>
      </c>
      <c r="E124" s="100">
        <v>686</v>
      </c>
      <c r="F124" s="85" t="str">
        <f>VLOOKUP(E124,VIP!$A$2:$O11378,2,0)</f>
        <v>DRBR686</v>
      </c>
      <c r="G124" s="99" t="str">
        <f>VLOOKUP(E124,'LISTADO ATM'!$A$2:$B$894,2,0)</f>
        <v>ATM Autoservicio Oficina Máximo Gómez</v>
      </c>
      <c r="H124" s="99" t="str">
        <f>VLOOKUP(E124,VIP!$A$2:$O16299,7,FALSE)</f>
        <v>Si</v>
      </c>
      <c r="I124" s="99" t="str">
        <f>VLOOKUP(E124,VIP!$A$2:$O8264,8,FALSE)</f>
        <v>Si</v>
      </c>
      <c r="J124" s="99" t="str">
        <f>VLOOKUP(E124,VIP!$A$2:$O8214,8,FALSE)</f>
        <v>Si</v>
      </c>
      <c r="K124" s="99" t="str">
        <f>VLOOKUP(E124,VIP!$A$2:$O11788,6,0)</f>
        <v>NO</v>
      </c>
      <c r="L124" s="107" t="s">
        <v>2228</v>
      </c>
      <c r="M124" s="106" t="s">
        <v>2473</v>
      </c>
      <c r="N124" s="105" t="s">
        <v>2481</v>
      </c>
      <c r="O124" s="103" t="s">
        <v>2483</v>
      </c>
      <c r="P124" s="103"/>
      <c r="Q124" s="106" t="s">
        <v>2228</v>
      </c>
    </row>
    <row r="125" spans="1:17" ht="18" x14ac:dyDescent="0.25">
      <c r="A125" s="85" t="str">
        <f>VLOOKUP(E125,'LISTADO ATM'!$A$2:$C$895,3,0)</f>
        <v>DISTRITO NACIONAL</v>
      </c>
      <c r="B125" s="112" t="s">
        <v>2550</v>
      </c>
      <c r="C125" s="104">
        <v>44219.524421296293</v>
      </c>
      <c r="D125" s="103" t="s">
        <v>2189</v>
      </c>
      <c r="E125" s="100">
        <v>160</v>
      </c>
      <c r="F125" s="85" t="str">
        <f>VLOOKUP(E125,VIP!$A$2:$O11379,2,0)</f>
        <v>DRBR160</v>
      </c>
      <c r="G125" s="99" t="str">
        <f>VLOOKUP(E125,'LISTADO ATM'!$A$2:$B$894,2,0)</f>
        <v xml:space="preserve">ATM Oficina Herrera </v>
      </c>
      <c r="H125" s="99" t="str">
        <f>VLOOKUP(E125,VIP!$A$2:$O16300,7,FALSE)</f>
        <v>Si</v>
      </c>
      <c r="I125" s="99" t="str">
        <f>VLOOKUP(E125,VIP!$A$2:$O8265,8,FALSE)</f>
        <v>Si</v>
      </c>
      <c r="J125" s="99" t="str">
        <f>VLOOKUP(E125,VIP!$A$2:$O8215,8,FALSE)</f>
        <v>Si</v>
      </c>
      <c r="K125" s="99" t="str">
        <f>VLOOKUP(E125,VIP!$A$2:$O11789,6,0)</f>
        <v>NO</v>
      </c>
      <c r="L125" s="107" t="s">
        <v>2228</v>
      </c>
      <c r="M125" s="106" t="s">
        <v>2473</v>
      </c>
      <c r="N125" s="105" t="s">
        <v>2481</v>
      </c>
      <c r="O125" s="103" t="s">
        <v>2483</v>
      </c>
      <c r="P125" s="103"/>
      <c r="Q125" s="106" t="s">
        <v>2228</v>
      </c>
    </row>
    <row r="126" spans="1:17" ht="18" x14ac:dyDescent="0.25">
      <c r="A126" s="85" t="str">
        <f>VLOOKUP(E126,'LISTADO ATM'!$A$2:$C$895,3,0)</f>
        <v>DISTRITO NACIONAL</v>
      </c>
      <c r="B126" s="112" t="s">
        <v>2551</v>
      </c>
      <c r="C126" s="104">
        <v>44219.515810185185</v>
      </c>
      <c r="D126" s="103" t="s">
        <v>2477</v>
      </c>
      <c r="E126" s="100">
        <v>494</v>
      </c>
      <c r="F126" s="85" t="str">
        <f>VLOOKUP(E126,VIP!$A$2:$O11380,2,0)</f>
        <v>DRBR494</v>
      </c>
      <c r="G126" s="99" t="str">
        <f>VLOOKUP(E126,'LISTADO ATM'!$A$2:$B$894,2,0)</f>
        <v xml:space="preserve">ATM Oficina Blue Mall </v>
      </c>
      <c r="H126" s="99" t="str">
        <f>VLOOKUP(E126,VIP!$A$2:$O16301,7,FALSE)</f>
        <v>Si</v>
      </c>
      <c r="I126" s="99" t="str">
        <f>VLOOKUP(E126,VIP!$A$2:$O8266,8,FALSE)</f>
        <v>Si</v>
      </c>
      <c r="J126" s="99" t="str">
        <f>VLOOKUP(E126,VIP!$A$2:$O8216,8,FALSE)</f>
        <v>Si</v>
      </c>
      <c r="K126" s="99" t="str">
        <f>VLOOKUP(E126,VIP!$A$2:$O11790,6,0)</f>
        <v>SI</v>
      </c>
      <c r="L126" s="107" t="s">
        <v>2430</v>
      </c>
      <c r="M126" s="106" t="s">
        <v>2473</v>
      </c>
      <c r="N126" s="105" t="s">
        <v>2481</v>
      </c>
      <c r="O126" s="103" t="s">
        <v>2482</v>
      </c>
      <c r="P126" s="103"/>
      <c r="Q126" s="106" t="s">
        <v>2430</v>
      </c>
    </row>
    <row r="127" spans="1:17" ht="18" x14ac:dyDescent="0.25">
      <c r="A127" s="85" t="str">
        <f>VLOOKUP(E127,'LISTADO ATM'!$A$2:$C$895,3,0)</f>
        <v>NORTE</v>
      </c>
      <c r="B127" s="112" t="s">
        <v>2552</v>
      </c>
      <c r="C127" s="104">
        <v>44219.514988425923</v>
      </c>
      <c r="D127" s="103" t="s">
        <v>2190</v>
      </c>
      <c r="E127" s="100">
        <v>601</v>
      </c>
      <c r="F127" s="85" t="str">
        <f>VLOOKUP(E127,VIP!$A$2:$O11381,2,0)</f>
        <v>DRBR255</v>
      </c>
      <c r="G127" s="99" t="str">
        <f>VLOOKUP(E127,'LISTADO ATM'!$A$2:$B$894,2,0)</f>
        <v xml:space="preserve">ATM Plaza Haché (Santiago) </v>
      </c>
      <c r="H127" s="99" t="str">
        <f>VLOOKUP(E127,VIP!$A$2:$O16302,7,FALSE)</f>
        <v>Si</v>
      </c>
      <c r="I127" s="99" t="str">
        <f>VLOOKUP(E127,VIP!$A$2:$O8267,8,FALSE)</f>
        <v>Si</v>
      </c>
      <c r="J127" s="99" t="str">
        <f>VLOOKUP(E127,VIP!$A$2:$O8217,8,FALSE)</f>
        <v>Si</v>
      </c>
      <c r="K127" s="99" t="str">
        <f>VLOOKUP(E127,VIP!$A$2:$O11791,6,0)</f>
        <v>NO</v>
      </c>
      <c r="L127" s="107" t="s">
        <v>2228</v>
      </c>
      <c r="M127" s="106" t="s">
        <v>2473</v>
      </c>
      <c r="N127" s="105" t="s">
        <v>2481</v>
      </c>
      <c r="O127" s="103" t="s">
        <v>2502</v>
      </c>
      <c r="P127" s="103"/>
      <c r="Q127" s="106" t="s">
        <v>2228</v>
      </c>
    </row>
    <row r="128" spans="1:17" ht="18" x14ac:dyDescent="0.25">
      <c r="A128" s="85" t="str">
        <f>VLOOKUP(E128,'LISTADO ATM'!$A$2:$C$895,3,0)</f>
        <v>DISTRITO NACIONAL</v>
      </c>
      <c r="B128" s="112" t="s">
        <v>2553</v>
      </c>
      <c r="C128" s="104">
        <v>44219.513784722221</v>
      </c>
      <c r="D128" s="103" t="s">
        <v>2189</v>
      </c>
      <c r="E128" s="100">
        <v>791</v>
      </c>
      <c r="F128" s="85" t="str">
        <f>VLOOKUP(E128,VIP!$A$2:$O11382,2,0)</f>
        <v>DRBR791</v>
      </c>
      <c r="G128" s="99" t="str">
        <f>VLOOKUP(E128,'LISTADO ATM'!$A$2:$B$894,2,0)</f>
        <v xml:space="preserve">ATM Oficina Sans Soucí </v>
      </c>
      <c r="H128" s="99" t="str">
        <f>VLOOKUP(E128,VIP!$A$2:$O16303,7,FALSE)</f>
        <v>Si</v>
      </c>
      <c r="I128" s="99" t="str">
        <f>VLOOKUP(E128,VIP!$A$2:$O8268,8,FALSE)</f>
        <v>No</v>
      </c>
      <c r="J128" s="99" t="str">
        <f>VLOOKUP(E128,VIP!$A$2:$O8218,8,FALSE)</f>
        <v>No</v>
      </c>
      <c r="K128" s="99" t="str">
        <f>VLOOKUP(E128,VIP!$A$2:$O11792,6,0)</f>
        <v>NO</v>
      </c>
      <c r="L128" s="107" t="s">
        <v>2228</v>
      </c>
      <c r="M128" s="106" t="s">
        <v>2473</v>
      </c>
      <c r="N128" s="105" t="s">
        <v>2481</v>
      </c>
      <c r="O128" s="103" t="s">
        <v>2483</v>
      </c>
      <c r="P128" s="103"/>
      <c r="Q128" s="106" t="s">
        <v>2228</v>
      </c>
    </row>
    <row r="129" spans="1:17" ht="18" x14ac:dyDescent="0.25">
      <c r="A129" s="85" t="str">
        <f>VLOOKUP(E129,'LISTADO ATM'!$A$2:$C$895,3,0)</f>
        <v>DISTRITO NACIONAL</v>
      </c>
      <c r="B129" s="112" t="s">
        <v>2543</v>
      </c>
      <c r="C129" s="104">
        <v>44219.570451388892</v>
      </c>
      <c r="D129" s="103" t="s">
        <v>2477</v>
      </c>
      <c r="E129" s="100">
        <v>769</v>
      </c>
      <c r="F129" s="85" t="str">
        <f>VLOOKUP(E129,VIP!$A$2:$O11372,2,0)</f>
        <v>DRBR769</v>
      </c>
      <c r="G129" s="99" t="str">
        <f>VLOOKUP(E129,'LISTADO ATM'!$A$2:$B$894,2,0)</f>
        <v>ATM UNP Pablo Mella Morales</v>
      </c>
      <c r="H129" s="99" t="str">
        <f>VLOOKUP(E129,VIP!$A$2:$O16293,7,FALSE)</f>
        <v>Si</v>
      </c>
      <c r="I129" s="99" t="str">
        <f>VLOOKUP(E129,VIP!$A$2:$O8258,8,FALSE)</f>
        <v>Si</v>
      </c>
      <c r="J129" s="99" t="str">
        <f>VLOOKUP(E129,VIP!$A$2:$O8208,8,FALSE)</f>
        <v>Si</v>
      </c>
      <c r="K129" s="99" t="str">
        <f>VLOOKUP(E129,VIP!$A$2:$O11782,6,0)</f>
        <v>NO</v>
      </c>
      <c r="L129" s="107" t="s">
        <v>2466</v>
      </c>
      <c r="M129" s="106" t="s">
        <v>2473</v>
      </c>
      <c r="N129" s="105" t="s">
        <v>2481</v>
      </c>
      <c r="O129" s="103" t="s">
        <v>2482</v>
      </c>
      <c r="P129" s="103"/>
      <c r="Q129" s="106" t="s">
        <v>2559</v>
      </c>
    </row>
    <row r="130" spans="1:17" ht="18" x14ac:dyDescent="0.25">
      <c r="A130" s="85" t="str">
        <f>VLOOKUP(E130,'LISTADO ATM'!$A$2:$C$895,3,0)</f>
        <v>DISTRITO NACIONAL</v>
      </c>
      <c r="B130" s="112" t="s">
        <v>2554</v>
      </c>
      <c r="C130" s="104">
        <v>44219.513506944444</v>
      </c>
      <c r="D130" s="103" t="s">
        <v>2477</v>
      </c>
      <c r="E130" s="100">
        <v>676</v>
      </c>
      <c r="F130" s="85" t="str">
        <f>VLOOKUP(E130,VIP!$A$2:$O11383,2,0)</f>
        <v>DRBR676</v>
      </c>
      <c r="G130" s="99" t="str">
        <f>VLOOKUP(E130,'LISTADO ATM'!$A$2:$B$894,2,0)</f>
        <v>ATM S/M Bravo Colina Del Oeste</v>
      </c>
      <c r="H130" s="99" t="str">
        <f>VLOOKUP(E130,VIP!$A$2:$O16304,7,FALSE)</f>
        <v>Si</v>
      </c>
      <c r="I130" s="99" t="str">
        <f>VLOOKUP(E130,VIP!$A$2:$O8269,8,FALSE)</f>
        <v>Si</v>
      </c>
      <c r="J130" s="99" t="str">
        <f>VLOOKUP(E130,VIP!$A$2:$O8219,8,FALSE)</f>
        <v>Si</v>
      </c>
      <c r="K130" s="99" t="str">
        <f>VLOOKUP(E130,VIP!$A$2:$O11793,6,0)</f>
        <v>NO</v>
      </c>
      <c r="L130" s="107" t="s">
        <v>2466</v>
      </c>
      <c r="M130" s="106" t="s">
        <v>2473</v>
      </c>
      <c r="N130" s="105" t="s">
        <v>2481</v>
      </c>
      <c r="O130" s="103" t="s">
        <v>2482</v>
      </c>
      <c r="P130" s="103"/>
      <c r="Q130" s="106" t="s">
        <v>2559</v>
      </c>
    </row>
    <row r="131" spans="1:17" ht="18" x14ac:dyDescent="0.25">
      <c r="A131" s="85" t="str">
        <f>VLOOKUP(E131,'LISTADO ATM'!$A$2:$C$895,3,0)</f>
        <v>DISTRITO NACIONAL</v>
      </c>
      <c r="B131" s="112" t="s">
        <v>2556</v>
      </c>
      <c r="C131" s="104">
        <v>44219.505069444444</v>
      </c>
      <c r="D131" s="103" t="s">
        <v>2477</v>
      </c>
      <c r="E131" s="100">
        <v>31</v>
      </c>
      <c r="F131" s="85" t="str">
        <f>VLOOKUP(E131,VIP!$A$2:$O11385,2,0)</f>
        <v>DRBR031</v>
      </c>
      <c r="G131" s="99" t="str">
        <f>VLOOKUP(E131,'LISTADO ATM'!$A$2:$B$894,2,0)</f>
        <v xml:space="preserve">ATM Oficina San Martín I </v>
      </c>
      <c r="H131" s="99" t="str">
        <f>VLOOKUP(E131,VIP!$A$2:$O16306,7,FALSE)</f>
        <v>Si</v>
      </c>
      <c r="I131" s="99" t="str">
        <f>VLOOKUP(E131,VIP!$A$2:$O8271,8,FALSE)</f>
        <v>Si</v>
      </c>
      <c r="J131" s="99" t="str">
        <f>VLOOKUP(E131,VIP!$A$2:$O8221,8,FALSE)</f>
        <v>Si</v>
      </c>
      <c r="K131" s="99" t="str">
        <f>VLOOKUP(E131,VIP!$A$2:$O11795,6,0)</f>
        <v>NO</v>
      </c>
      <c r="L131" s="107" t="s">
        <v>2430</v>
      </c>
      <c r="M131" s="106" t="s">
        <v>2473</v>
      </c>
      <c r="N131" s="105" t="s">
        <v>2481</v>
      </c>
      <c r="O131" s="103" t="s">
        <v>2482</v>
      </c>
      <c r="P131" s="103"/>
      <c r="Q131" s="106" t="s">
        <v>2430</v>
      </c>
    </row>
    <row r="132" spans="1:17" ht="18" x14ac:dyDescent="0.25">
      <c r="A132" s="85" t="str">
        <f>VLOOKUP(E132,'LISTADO ATM'!$A$2:$C$895,3,0)</f>
        <v>DISTRITO NACIONAL</v>
      </c>
      <c r="B132" s="112" t="s">
        <v>2557</v>
      </c>
      <c r="C132" s="104">
        <v>44219.502962962964</v>
      </c>
      <c r="D132" s="103" t="s">
        <v>2477</v>
      </c>
      <c r="E132" s="100">
        <v>738</v>
      </c>
      <c r="F132" s="85" t="str">
        <f>VLOOKUP(E132,VIP!$A$2:$O11386,2,0)</f>
        <v>DRBR24S</v>
      </c>
      <c r="G132" s="99" t="str">
        <f>VLOOKUP(E132,'LISTADO ATM'!$A$2:$B$894,2,0)</f>
        <v xml:space="preserve">ATM Zona Franca Los Alcarrizos </v>
      </c>
      <c r="H132" s="99" t="str">
        <f>VLOOKUP(E132,VIP!$A$2:$O16307,7,FALSE)</f>
        <v>Si</v>
      </c>
      <c r="I132" s="99" t="str">
        <f>VLOOKUP(E132,VIP!$A$2:$O8272,8,FALSE)</f>
        <v>Si</v>
      </c>
      <c r="J132" s="99" t="str">
        <f>VLOOKUP(E132,VIP!$A$2:$O8222,8,FALSE)</f>
        <v>Si</v>
      </c>
      <c r="K132" s="99" t="str">
        <f>VLOOKUP(E132,VIP!$A$2:$O11796,6,0)</f>
        <v>NO</v>
      </c>
      <c r="L132" s="107" t="s">
        <v>2430</v>
      </c>
      <c r="M132" s="106" t="s">
        <v>2473</v>
      </c>
      <c r="N132" s="105" t="s">
        <v>2481</v>
      </c>
      <c r="O132" s="103" t="s">
        <v>2482</v>
      </c>
      <c r="P132" s="103"/>
      <c r="Q132" s="106" t="s">
        <v>2430</v>
      </c>
    </row>
    <row r="133" spans="1:17" ht="18" x14ac:dyDescent="0.25">
      <c r="A133" s="85" t="str">
        <f>VLOOKUP(E133,'LISTADO ATM'!$A$2:$C$895,3,0)</f>
        <v>DISTRITO NACIONAL</v>
      </c>
      <c r="B133" s="112" t="s">
        <v>2558</v>
      </c>
      <c r="C133" s="104">
        <v>44219.501701388886</v>
      </c>
      <c r="D133" s="103" t="s">
        <v>2477</v>
      </c>
      <c r="E133" s="100">
        <v>793</v>
      </c>
      <c r="F133" s="85" t="str">
        <f>VLOOKUP(E133,VIP!$A$2:$O11387,2,0)</f>
        <v>DRBR793</v>
      </c>
      <c r="G133" s="99" t="str">
        <f>VLOOKUP(E133,'LISTADO ATM'!$A$2:$B$894,2,0)</f>
        <v xml:space="preserve">ATM Centro de Caja Agora Mall </v>
      </c>
      <c r="H133" s="99" t="str">
        <f>VLOOKUP(E133,VIP!$A$2:$O16308,7,FALSE)</f>
        <v>Si</v>
      </c>
      <c r="I133" s="99" t="str">
        <f>VLOOKUP(E133,VIP!$A$2:$O8273,8,FALSE)</f>
        <v>Si</v>
      </c>
      <c r="J133" s="99" t="str">
        <f>VLOOKUP(E133,VIP!$A$2:$O8223,8,FALSE)</f>
        <v>Si</v>
      </c>
      <c r="K133" s="99" t="str">
        <f>VLOOKUP(E133,VIP!$A$2:$O11797,6,0)</f>
        <v>NO</v>
      </c>
      <c r="L133" s="107" t="s">
        <v>2504</v>
      </c>
      <c r="M133" s="106" t="s">
        <v>2473</v>
      </c>
      <c r="N133" s="105" t="s">
        <v>2481</v>
      </c>
      <c r="O133" s="103" t="s">
        <v>2482</v>
      </c>
      <c r="P133" s="103"/>
      <c r="Q133" s="106" t="s">
        <v>2504</v>
      </c>
    </row>
    <row r="134" spans="1:17" ht="18" x14ac:dyDescent="0.25">
      <c r="A134" s="85" t="str">
        <f>VLOOKUP(E134,'LISTADO ATM'!$A$2:$C$895,3,0)</f>
        <v>DISTRITO NACIONAL</v>
      </c>
      <c r="B134" s="112"/>
      <c r="C134" s="104"/>
      <c r="D134" s="103"/>
      <c r="E134" s="100">
        <v>175</v>
      </c>
      <c r="F134" s="85" t="str">
        <f>VLOOKUP(E134,VIP!$A$2:$O11388,2,0)</f>
        <v>DRBR175</v>
      </c>
      <c r="G134" s="99" t="str">
        <f>VLOOKUP(E134,'LISTADO ATM'!$A$2:$B$894,2,0)</f>
        <v xml:space="preserve">ATM Dirección de Ingeniería </v>
      </c>
      <c r="H134" s="99" t="str">
        <f>VLOOKUP(E134,VIP!$A$2:$O16309,7,FALSE)</f>
        <v>Si</v>
      </c>
      <c r="I134" s="99" t="str">
        <f>VLOOKUP(E134,VIP!$A$2:$O8274,8,FALSE)</f>
        <v>No</v>
      </c>
      <c r="J134" s="99" t="str">
        <f>VLOOKUP(E134,VIP!$A$2:$O8224,8,FALSE)</f>
        <v>No</v>
      </c>
      <c r="K134" s="99" t="str">
        <f>VLOOKUP(E134,VIP!$A$2:$O11798,6,0)</f>
        <v>NO</v>
      </c>
      <c r="L134" s="107" t="s">
        <v>2476</v>
      </c>
      <c r="M134" s="106"/>
      <c r="N134" s="105"/>
      <c r="O134" s="103"/>
      <c r="P134" s="103"/>
      <c r="Q134" s="106" t="s">
        <v>2476</v>
      </c>
    </row>
    <row r="135" spans="1:17" ht="18" x14ac:dyDescent="0.25">
      <c r="A135" s="85" t="str">
        <f>VLOOKUP(E135,'LISTADO ATM'!$A$2:$C$895,3,0)</f>
        <v>DISTRITO NACIONAL</v>
      </c>
      <c r="B135" s="112"/>
      <c r="C135" s="104"/>
      <c r="D135" s="103"/>
      <c r="E135" s="100">
        <v>835</v>
      </c>
      <c r="F135" s="85" t="str">
        <f>VLOOKUP(E135,VIP!$A$2:$O11389,2,0)</f>
        <v>DRBR835</v>
      </c>
      <c r="G135" s="99" t="str">
        <f>VLOOKUP(E135,'LISTADO ATM'!$A$2:$B$894,2,0)</f>
        <v xml:space="preserve">ATM UNP Megacentro </v>
      </c>
      <c r="H135" s="99" t="str">
        <f>VLOOKUP(E135,VIP!$A$2:$O16310,7,FALSE)</f>
        <v>Si</v>
      </c>
      <c r="I135" s="99" t="str">
        <f>VLOOKUP(E135,VIP!$A$2:$O8275,8,FALSE)</f>
        <v>Si</v>
      </c>
      <c r="J135" s="99" t="str">
        <f>VLOOKUP(E135,VIP!$A$2:$O8225,8,FALSE)</f>
        <v>Si</v>
      </c>
      <c r="K135" s="99" t="str">
        <f>VLOOKUP(E135,VIP!$A$2:$O11799,6,0)</f>
        <v>SI</v>
      </c>
      <c r="L135" s="107" t="s">
        <v>2476</v>
      </c>
      <c r="M135" s="106"/>
      <c r="N135" s="105"/>
      <c r="O135" s="103"/>
      <c r="P135" s="103"/>
      <c r="Q135" s="106" t="s">
        <v>2476</v>
      </c>
    </row>
    <row r="136" spans="1:17" ht="18" x14ac:dyDescent="0.25">
      <c r="A136" s="85" t="str">
        <f>VLOOKUP(E136,'LISTADO ATM'!$A$2:$C$895,3,0)</f>
        <v>DISTRITO NACIONAL</v>
      </c>
      <c r="B136" s="112"/>
      <c r="C136" s="104"/>
      <c r="D136" s="103"/>
      <c r="E136" s="100">
        <v>557</v>
      </c>
      <c r="F136" s="85" t="str">
        <f>VLOOKUP(E136,VIP!$A$2:$O11390,2,0)</f>
        <v>DRBR022</v>
      </c>
      <c r="G136" s="99" t="str">
        <f>VLOOKUP(E136,'LISTADO ATM'!$A$2:$B$894,2,0)</f>
        <v xml:space="preserve">ATM Multicentro La Sirena Ave. Mella </v>
      </c>
      <c r="H136" s="99" t="str">
        <f>VLOOKUP(E136,VIP!$A$2:$O16311,7,FALSE)</f>
        <v>Si</v>
      </c>
      <c r="I136" s="99" t="str">
        <f>VLOOKUP(E136,VIP!$A$2:$O8276,8,FALSE)</f>
        <v>Si</v>
      </c>
      <c r="J136" s="99" t="str">
        <f>VLOOKUP(E136,VIP!$A$2:$O8226,8,FALSE)</f>
        <v>Si</v>
      </c>
      <c r="K136" s="99" t="str">
        <f>VLOOKUP(E136,VIP!$A$2:$O11800,6,0)</f>
        <v>SI</v>
      </c>
      <c r="L136" s="107" t="s">
        <v>2507</v>
      </c>
      <c r="M136" s="106"/>
      <c r="N136" s="105"/>
      <c r="O136" s="103"/>
      <c r="P136" s="103"/>
      <c r="Q136" s="106" t="s">
        <v>2507</v>
      </c>
    </row>
    <row r="137" spans="1:17" ht="18" x14ac:dyDescent="0.25">
      <c r="A137" s="85" t="str">
        <f>VLOOKUP(E137,'LISTADO ATM'!$A$2:$C$895,3,0)</f>
        <v>DISTRITO NACIONAL</v>
      </c>
      <c r="B137" s="112"/>
      <c r="C137" s="104"/>
      <c r="D137" s="103"/>
      <c r="E137" s="100">
        <v>839</v>
      </c>
      <c r="F137" s="85" t="str">
        <f>VLOOKUP(E137,VIP!$A$2:$O11391,2,0)</f>
        <v>DRBR839</v>
      </c>
      <c r="G137" s="99" t="str">
        <f>VLOOKUP(E137,'LISTADO ATM'!$A$2:$B$894,2,0)</f>
        <v xml:space="preserve">ATM INAPA </v>
      </c>
      <c r="H137" s="99" t="str">
        <f>VLOOKUP(E137,VIP!$A$2:$O16312,7,FALSE)</f>
        <v>Si</v>
      </c>
      <c r="I137" s="99" t="str">
        <f>VLOOKUP(E137,VIP!$A$2:$O8277,8,FALSE)</f>
        <v>Si</v>
      </c>
      <c r="J137" s="99" t="str">
        <f>VLOOKUP(E137,VIP!$A$2:$O8227,8,FALSE)</f>
        <v>Si</v>
      </c>
      <c r="K137" s="99" t="str">
        <f>VLOOKUP(E137,VIP!$A$2:$O11801,6,0)</f>
        <v>NO</v>
      </c>
      <c r="L137" s="107" t="s">
        <v>2476</v>
      </c>
      <c r="M137" s="106"/>
      <c r="N137" s="105"/>
      <c r="O137" s="103"/>
      <c r="P137" s="103"/>
      <c r="Q137" s="106" t="s">
        <v>2476</v>
      </c>
    </row>
    <row r="138" spans="1:17" ht="18" x14ac:dyDescent="0.25">
      <c r="A138" s="85" t="str">
        <f>VLOOKUP(E138,'LISTADO ATM'!$A$2:$C$895,3,0)</f>
        <v>DISTRITO NACIONAL</v>
      </c>
      <c r="B138" s="112"/>
      <c r="C138" s="104"/>
      <c r="D138" s="103"/>
      <c r="E138" s="100">
        <v>713</v>
      </c>
      <c r="F138" s="85" t="str">
        <f>VLOOKUP(E138,VIP!$A$2:$O11392,2,0)</f>
        <v>DRBR016</v>
      </c>
      <c r="G138" s="99" t="str">
        <f>VLOOKUP(E138,'LISTADO ATM'!$A$2:$B$894,2,0)</f>
        <v xml:space="preserve">ATM Oficina Las Américas </v>
      </c>
      <c r="H138" s="99" t="str">
        <f>VLOOKUP(E138,VIP!$A$2:$O16313,7,FALSE)</f>
        <v>Si</v>
      </c>
      <c r="I138" s="99" t="str">
        <f>VLOOKUP(E138,VIP!$A$2:$O8278,8,FALSE)</f>
        <v>Si</v>
      </c>
      <c r="J138" s="99" t="str">
        <f>VLOOKUP(E138,VIP!$A$2:$O8228,8,FALSE)</f>
        <v>Si</v>
      </c>
      <c r="K138" s="99" t="str">
        <f>VLOOKUP(E138,VIP!$A$2:$O11802,6,0)</f>
        <v>NO</v>
      </c>
      <c r="L138" s="107" t="s">
        <v>2507</v>
      </c>
      <c r="M138" s="106"/>
      <c r="N138" s="105"/>
      <c r="O138" s="103"/>
      <c r="P138" s="103"/>
      <c r="Q138" s="106" t="s">
        <v>2507</v>
      </c>
    </row>
    <row r="139" spans="1:17" ht="18" x14ac:dyDescent="0.25">
      <c r="A139" s="85" t="str">
        <f>VLOOKUP(E139,'LISTADO ATM'!$A$2:$C$895,3,0)</f>
        <v>DISTRITO NACIONAL</v>
      </c>
      <c r="B139" s="112"/>
      <c r="C139" s="104"/>
      <c r="D139" s="103"/>
      <c r="E139" s="100">
        <v>436</v>
      </c>
      <c r="F139" s="85" t="str">
        <f>VLOOKUP(E139,VIP!$A$2:$O11393,2,0)</f>
        <v>DRBR436</v>
      </c>
      <c r="G139" s="99" t="str">
        <f>VLOOKUP(E139,'LISTADO ATM'!$A$2:$B$894,2,0)</f>
        <v xml:space="preserve">ATM Autobanco Torre II </v>
      </c>
      <c r="H139" s="99" t="str">
        <f>VLOOKUP(E139,VIP!$A$2:$O16314,7,FALSE)</f>
        <v>Si</v>
      </c>
      <c r="I139" s="99" t="str">
        <f>VLOOKUP(E139,VIP!$A$2:$O8279,8,FALSE)</f>
        <v>Si</v>
      </c>
      <c r="J139" s="99" t="str">
        <f>VLOOKUP(E139,VIP!$A$2:$O8229,8,FALSE)</f>
        <v>Si</v>
      </c>
      <c r="K139" s="99" t="str">
        <f>VLOOKUP(E139,VIP!$A$2:$O11803,6,0)</f>
        <v>SI</v>
      </c>
      <c r="L139" s="107" t="s">
        <v>2507</v>
      </c>
      <c r="M139" s="106"/>
      <c r="N139" s="105"/>
      <c r="O139" s="103"/>
      <c r="P139" s="103"/>
      <c r="Q139" s="106" t="s">
        <v>2507</v>
      </c>
    </row>
    <row r="140" spans="1:17" ht="18" x14ac:dyDescent="0.25">
      <c r="A140" s="85" t="str">
        <f>VLOOKUP(E140,'LISTADO ATM'!$A$2:$C$895,3,0)</f>
        <v>DISTRITO NACIONAL</v>
      </c>
      <c r="B140" s="112"/>
      <c r="C140" s="104"/>
      <c r="D140" s="103"/>
      <c r="E140" s="100">
        <v>566</v>
      </c>
      <c r="F140" s="85" t="str">
        <f>VLOOKUP(E140,VIP!$A$2:$O11394,2,0)</f>
        <v>DRBR508</v>
      </c>
      <c r="G140" s="99" t="str">
        <f>VLOOKUP(E140,'LISTADO ATM'!$A$2:$B$894,2,0)</f>
        <v xml:space="preserve">ATM Hiper Olé Aut. Duarte </v>
      </c>
      <c r="H140" s="99" t="str">
        <f>VLOOKUP(E140,VIP!$A$2:$O16315,7,FALSE)</f>
        <v>Si</v>
      </c>
      <c r="I140" s="99" t="str">
        <f>VLOOKUP(E140,VIP!$A$2:$O8280,8,FALSE)</f>
        <v>Si</v>
      </c>
      <c r="J140" s="99" t="str">
        <f>VLOOKUP(E140,VIP!$A$2:$O8230,8,FALSE)</f>
        <v>Si</v>
      </c>
      <c r="K140" s="99" t="str">
        <f>VLOOKUP(E140,VIP!$A$2:$O11804,6,0)</f>
        <v>NO</v>
      </c>
      <c r="L140" s="107" t="s">
        <v>2507</v>
      </c>
      <c r="M140" s="106"/>
      <c r="N140" s="105"/>
      <c r="O140" s="103"/>
      <c r="P140" s="103"/>
      <c r="Q140" s="106" t="s">
        <v>2507</v>
      </c>
    </row>
    <row r="141" spans="1:17" ht="18" x14ac:dyDescent="0.25">
      <c r="A141" s="85" t="str">
        <f>VLOOKUP(E141,'LISTADO ATM'!$A$2:$C$895,3,0)</f>
        <v>DISTRITO NACIONAL</v>
      </c>
      <c r="B141" s="112"/>
      <c r="C141" s="104"/>
      <c r="D141" s="103"/>
      <c r="E141" s="100">
        <v>696</v>
      </c>
      <c r="F141" s="85" t="str">
        <f>VLOOKUP(E141,VIP!$A$2:$O11395,2,0)</f>
        <v>DRBR696</v>
      </c>
      <c r="G141" s="99" t="str">
        <f>VLOOKUP(E141,'LISTADO ATM'!$A$2:$B$894,2,0)</f>
        <v>ATM Olé Jacobo Majluta</v>
      </c>
      <c r="H141" s="99" t="str">
        <f>VLOOKUP(E141,VIP!$A$2:$O16316,7,FALSE)</f>
        <v>Si</v>
      </c>
      <c r="I141" s="99" t="str">
        <f>VLOOKUP(E141,VIP!$A$2:$O8281,8,FALSE)</f>
        <v>Si</v>
      </c>
      <c r="J141" s="99" t="str">
        <f>VLOOKUP(E141,VIP!$A$2:$O8231,8,FALSE)</f>
        <v>Si</v>
      </c>
      <c r="K141" s="99" t="str">
        <f>VLOOKUP(E141,VIP!$A$2:$O11805,6,0)</f>
        <v>NO</v>
      </c>
      <c r="L141" s="107" t="s">
        <v>2507</v>
      </c>
      <c r="M141" s="106"/>
      <c r="N141" s="105"/>
      <c r="O141" s="103"/>
      <c r="P141" s="103"/>
      <c r="Q141" s="106" t="s">
        <v>2507</v>
      </c>
    </row>
    <row r="142" spans="1:17" ht="18" x14ac:dyDescent="0.25">
      <c r="A142" s="85" t="str">
        <f>VLOOKUP(E142,'LISTADO ATM'!$A$2:$C$895,3,0)</f>
        <v>DISTRITO NACIONAL</v>
      </c>
      <c r="B142" s="112"/>
      <c r="C142" s="104"/>
      <c r="D142" s="103"/>
      <c r="E142" s="100">
        <v>816</v>
      </c>
      <c r="F142" s="85" t="str">
        <f>VLOOKUP(E142,VIP!$A$2:$O11396,2,0)</f>
        <v>DRBR816</v>
      </c>
      <c r="G142" s="99" t="str">
        <f>VLOOKUP(E142,'LISTADO ATM'!$A$2:$B$894,2,0)</f>
        <v xml:space="preserve">ATM Oficina Pedro Brand </v>
      </c>
      <c r="H142" s="99" t="str">
        <f>VLOOKUP(E142,VIP!$A$2:$O16317,7,FALSE)</f>
        <v>Si</v>
      </c>
      <c r="I142" s="99" t="str">
        <f>VLOOKUP(E142,VIP!$A$2:$O8282,8,FALSE)</f>
        <v>Si</v>
      </c>
      <c r="J142" s="99" t="str">
        <f>VLOOKUP(E142,VIP!$A$2:$O8232,8,FALSE)</f>
        <v>Si</v>
      </c>
      <c r="K142" s="99" t="str">
        <f>VLOOKUP(E142,VIP!$A$2:$O11806,6,0)</f>
        <v>NO</v>
      </c>
      <c r="L142" s="107" t="s">
        <v>2538</v>
      </c>
      <c r="M142" s="106"/>
      <c r="N142" s="105"/>
      <c r="O142" s="103"/>
      <c r="P142" s="103"/>
      <c r="Q142" s="106" t="s">
        <v>2538</v>
      </c>
    </row>
    <row r="143" spans="1:17" ht="18" x14ac:dyDescent="0.25">
      <c r="A143" s="85" t="str">
        <f>VLOOKUP(E143,'LISTADO ATM'!$A$2:$C$895,3,0)</f>
        <v>DISTRITO NACIONAL</v>
      </c>
      <c r="B143" s="112"/>
      <c r="C143" s="104"/>
      <c r="D143" s="103"/>
      <c r="E143" s="100">
        <v>946</v>
      </c>
      <c r="F143" s="85" t="str">
        <f>VLOOKUP(E143,VIP!$A$2:$O11397,2,0)</f>
        <v>DRBR24R</v>
      </c>
      <c r="G143" s="99" t="str">
        <f>VLOOKUP(E143,'LISTADO ATM'!$A$2:$B$894,2,0)</f>
        <v xml:space="preserve">ATM Oficina Núñez de Cáceres I </v>
      </c>
      <c r="H143" s="99" t="str">
        <f>VLOOKUP(E143,VIP!$A$2:$O16318,7,FALSE)</f>
        <v>Si</v>
      </c>
      <c r="I143" s="99" t="str">
        <f>VLOOKUP(E143,VIP!$A$2:$O8283,8,FALSE)</f>
        <v>Si</v>
      </c>
      <c r="J143" s="99" t="str">
        <f>VLOOKUP(E143,VIP!$A$2:$O8233,8,FALSE)</f>
        <v>Si</v>
      </c>
      <c r="K143" s="99" t="str">
        <f>VLOOKUP(E143,VIP!$A$2:$O11807,6,0)</f>
        <v>NO</v>
      </c>
      <c r="L143" s="107" t="s">
        <v>2476</v>
      </c>
      <c r="M143" s="106"/>
      <c r="N143" s="105"/>
      <c r="O143" s="103"/>
      <c r="P143" s="103"/>
      <c r="Q143" s="106" t="s">
        <v>2476</v>
      </c>
    </row>
    <row r="144" spans="1:17" ht="18" x14ac:dyDescent="0.25">
      <c r="A144" s="85" t="str">
        <f>VLOOKUP(E144,'LISTADO ATM'!$A$2:$C$895,3,0)</f>
        <v>DISTRITO NACIONAL</v>
      </c>
      <c r="B144" s="112"/>
      <c r="C144" s="104"/>
      <c r="D144" s="103"/>
      <c r="E144" s="100">
        <v>949</v>
      </c>
      <c r="F144" s="85" t="str">
        <f>VLOOKUP(E144,VIP!$A$2:$O11398,2,0)</f>
        <v>DRBR23D</v>
      </c>
      <c r="G144" s="99" t="str">
        <f>VLOOKUP(E144,'LISTADO ATM'!$A$2:$B$894,2,0)</f>
        <v xml:space="preserve">ATM S/M Bravo San Isidro Coral Mall </v>
      </c>
      <c r="H144" s="99" t="str">
        <f>VLOOKUP(E144,VIP!$A$2:$O16319,7,FALSE)</f>
        <v>Si</v>
      </c>
      <c r="I144" s="99" t="str">
        <f>VLOOKUP(E144,VIP!$A$2:$O8284,8,FALSE)</f>
        <v>No</v>
      </c>
      <c r="J144" s="99" t="str">
        <f>VLOOKUP(E144,VIP!$A$2:$O8234,8,FALSE)</f>
        <v>No</v>
      </c>
      <c r="K144" s="99" t="str">
        <f>VLOOKUP(E144,VIP!$A$2:$O11808,6,0)</f>
        <v>NO</v>
      </c>
      <c r="L144" s="107" t="s">
        <v>2507</v>
      </c>
      <c r="M144" s="106"/>
      <c r="N144" s="105"/>
      <c r="O144" s="103"/>
      <c r="P144" s="103"/>
      <c r="Q144" s="106" t="s">
        <v>2507</v>
      </c>
    </row>
  </sheetData>
  <autoFilter ref="A4:Q131">
    <sortState ref="A5:Q133">
      <sortCondition ref="M4:M13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5:B48">
    <cfRule type="duplicateValues" dxfId="510" priority="582"/>
  </conditionalFormatting>
  <conditionalFormatting sqref="E45:E48">
    <cfRule type="duplicateValues" dxfId="509" priority="581"/>
  </conditionalFormatting>
  <conditionalFormatting sqref="B45:B48">
    <cfRule type="duplicateValues" dxfId="508" priority="580"/>
  </conditionalFormatting>
  <conditionalFormatting sqref="B45:B48">
    <cfRule type="duplicateValues" dxfId="507" priority="577"/>
    <cfRule type="duplicateValues" dxfId="506" priority="578"/>
    <cfRule type="duplicateValues" dxfId="505" priority="579"/>
  </conditionalFormatting>
  <conditionalFormatting sqref="B45:B48">
    <cfRule type="duplicateValues" dxfId="504" priority="575"/>
    <cfRule type="duplicateValues" dxfId="503" priority="576"/>
  </conditionalFormatting>
  <conditionalFormatting sqref="B45:B48">
    <cfRule type="duplicateValues" dxfId="502" priority="572"/>
    <cfRule type="duplicateValues" dxfId="501" priority="573"/>
    <cfRule type="duplicateValues" dxfId="500" priority="574"/>
  </conditionalFormatting>
  <conditionalFormatting sqref="E45:E48">
    <cfRule type="duplicateValues" dxfId="499" priority="570"/>
    <cfRule type="duplicateValues" dxfId="498" priority="571"/>
  </conditionalFormatting>
  <conditionalFormatting sqref="E45:E48">
    <cfRule type="duplicateValues" dxfId="497" priority="568"/>
    <cfRule type="duplicateValues" dxfId="496" priority="569"/>
  </conditionalFormatting>
  <conditionalFormatting sqref="E45:E48">
    <cfRule type="duplicateValues" dxfId="495" priority="567"/>
  </conditionalFormatting>
  <conditionalFormatting sqref="E45:E48">
    <cfRule type="duplicateValues" dxfId="494" priority="564"/>
    <cfRule type="duplicateValues" dxfId="493" priority="565"/>
    <cfRule type="duplicateValues" dxfId="492" priority="566"/>
  </conditionalFormatting>
  <conditionalFormatting sqref="E45:E48">
    <cfRule type="duplicateValues" dxfId="491" priority="561"/>
    <cfRule type="duplicateValues" dxfId="490" priority="562"/>
    <cfRule type="duplicateValues" dxfId="489" priority="563"/>
  </conditionalFormatting>
  <conditionalFormatting sqref="E45:E48">
    <cfRule type="duplicateValues" dxfId="488" priority="560"/>
  </conditionalFormatting>
  <conditionalFormatting sqref="E45:E48">
    <cfRule type="duplicateValues" dxfId="487" priority="559"/>
  </conditionalFormatting>
  <conditionalFormatting sqref="B45:B48">
    <cfRule type="duplicateValues" dxfId="486" priority="556"/>
    <cfRule type="duplicateValues" dxfId="485" priority="557"/>
    <cfRule type="duplicateValues" dxfId="484" priority="558"/>
  </conditionalFormatting>
  <conditionalFormatting sqref="B45:B48">
    <cfRule type="duplicateValues" dxfId="483" priority="555"/>
  </conditionalFormatting>
  <conditionalFormatting sqref="B45:B48">
    <cfRule type="duplicateValues" dxfId="482" priority="554"/>
  </conditionalFormatting>
  <conditionalFormatting sqref="B45:B48">
    <cfRule type="duplicateValues" dxfId="481" priority="551"/>
    <cfRule type="duplicateValues" dxfId="480" priority="552"/>
    <cfRule type="duplicateValues" dxfId="479" priority="553"/>
  </conditionalFormatting>
  <conditionalFormatting sqref="B45:B48">
    <cfRule type="duplicateValues" dxfId="478" priority="549"/>
    <cfRule type="duplicateValues" dxfId="477" priority="550"/>
  </conditionalFormatting>
  <conditionalFormatting sqref="E45:E48">
    <cfRule type="duplicateValues" dxfId="476" priority="548"/>
  </conditionalFormatting>
  <conditionalFormatting sqref="E45:E48">
    <cfRule type="duplicateValues" dxfId="475" priority="546"/>
    <cfRule type="duplicateValues" dxfId="474" priority="547"/>
  </conditionalFormatting>
  <conditionalFormatting sqref="E45:E48">
    <cfRule type="duplicateValues" dxfId="473" priority="543"/>
    <cfRule type="duplicateValues" dxfId="472" priority="544"/>
    <cfRule type="duplicateValues" dxfId="471" priority="545"/>
  </conditionalFormatting>
  <conditionalFormatting sqref="E45:E48">
    <cfRule type="duplicateValues" dxfId="470" priority="537"/>
    <cfRule type="duplicateValues" dxfId="469" priority="538"/>
    <cfRule type="duplicateValues" dxfId="468" priority="539"/>
    <cfRule type="duplicateValues" dxfId="467" priority="540"/>
    <cfRule type="duplicateValues" dxfId="466" priority="541"/>
    <cfRule type="duplicateValues" dxfId="465" priority="542"/>
  </conditionalFormatting>
  <conditionalFormatting sqref="B45:B48">
    <cfRule type="duplicateValues" dxfId="464" priority="536"/>
  </conditionalFormatting>
  <conditionalFormatting sqref="B45:B48">
    <cfRule type="duplicateValues" dxfId="463" priority="533"/>
    <cfRule type="duplicateValues" dxfId="462" priority="534"/>
    <cfRule type="duplicateValues" dxfId="461" priority="535"/>
  </conditionalFormatting>
  <conditionalFormatting sqref="B45:B48">
    <cfRule type="duplicateValues" dxfId="460" priority="531"/>
    <cfRule type="duplicateValues" dxfId="459" priority="532"/>
  </conditionalFormatting>
  <conditionalFormatting sqref="E45:E48">
    <cfRule type="duplicateValues" dxfId="458" priority="530"/>
  </conditionalFormatting>
  <conditionalFormatting sqref="B45:B48">
    <cfRule type="duplicateValues" dxfId="457" priority="529"/>
  </conditionalFormatting>
  <conditionalFormatting sqref="E1:E1048576">
    <cfRule type="duplicateValues" dxfId="456" priority="427"/>
  </conditionalFormatting>
  <conditionalFormatting sqref="B1:B75 B89:B1048576">
    <cfRule type="duplicateValues" dxfId="455" priority="426"/>
  </conditionalFormatting>
  <conditionalFormatting sqref="B1:B4 B89:B1048576">
    <cfRule type="duplicateValues" dxfId="454" priority="327866"/>
  </conditionalFormatting>
  <conditionalFormatting sqref="B89:B1048576">
    <cfRule type="duplicateValues" dxfId="453" priority="327875"/>
  </conditionalFormatting>
  <conditionalFormatting sqref="B1:B4 B89:B1048576">
    <cfRule type="duplicateValues" dxfId="452" priority="327878"/>
    <cfRule type="duplicateValues" dxfId="451" priority="327879"/>
    <cfRule type="duplicateValues" dxfId="450" priority="327880"/>
  </conditionalFormatting>
  <conditionalFormatting sqref="B1:B4 B89:B1048576">
    <cfRule type="duplicateValues" dxfId="449" priority="327890"/>
    <cfRule type="duplicateValues" dxfId="448" priority="327891"/>
  </conditionalFormatting>
  <conditionalFormatting sqref="B89:B1048576">
    <cfRule type="duplicateValues" dxfId="447" priority="327898"/>
    <cfRule type="duplicateValues" dxfId="446" priority="327899"/>
    <cfRule type="duplicateValues" dxfId="445" priority="327900"/>
  </conditionalFormatting>
  <conditionalFormatting sqref="E1:E1048576">
    <cfRule type="duplicateValues" dxfId="444" priority="327907"/>
    <cfRule type="duplicateValues" dxfId="443" priority="327908"/>
  </conditionalFormatting>
  <conditionalFormatting sqref="E5:E1048576">
    <cfRule type="duplicateValues" dxfId="442" priority="327917"/>
    <cfRule type="duplicateValues" dxfId="441" priority="327918"/>
  </conditionalFormatting>
  <conditionalFormatting sqref="E5:E1048576">
    <cfRule type="duplicateValues" dxfId="440" priority="327927"/>
  </conditionalFormatting>
  <conditionalFormatting sqref="E1:E1048576">
    <cfRule type="duplicateValues" dxfId="439" priority="327932"/>
    <cfRule type="duplicateValues" dxfId="438" priority="327933"/>
    <cfRule type="duplicateValues" dxfId="437" priority="327934"/>
  </conditionalFormatting>
  <conditionalFormatting sqref="E5:E1048576">
    <cfRule type="duplicateValues" dxfId="436" priority="327947"/>
    <cfRule type="duplicateValues" dxfId="435" priority="327948"/>
    <cfRule type="duplicateValues" dxfId="434" priority="327949"/>
  </conditionalFormatting>
  <conditionalFormatting sqref="E64:E85 E89:E1048576">
    <cfRule type="duplicateValues" dxfId="433" priority="327962"/>
  </conditionalFormatting>
  <conditionalFormatting sqref="B1:B48 B89:B1048576">
    <cfRule type="duplicateValues" dxfId="432" priority="327988"/>
    <cfRule type="duplicateValues" dxfId="431" priority="327989"/>
  </conditionalFormatting>
  <conditionalFormatting sqref="B76">
    <cfRule type="duplicateValues" dxfId="430" priority="412"/>
  </conditionalFormatting>
  <conditionalFormatting sqref="B76">
    <cfRule type="duplicateValues" dxfId="429" priority="411"/>
  </conditionalFormatting>
  <conditionalFormatting sqref="B76">
    <cfRule type="duplicateValues" dxfId="428" priority="408"/>
    <cfRule type="duplicateValues" dxfId="427" priority="409"/>
    <cfRule type="duplicateValues" dxfId="426" priority="410"/>
  </conditionalFormatting>
  <conditionalFormatting sqref="B76">
    <cfRule type="duplicateValues" dxfId="425" priority="406"/>
    <cfRule type="duplicateValues" dxfId="424" priority="407"/>
  </conditionalFormatting>
  <conditionalFormatting sqref="B76">
    <cfRule type="duplicateValues" dxfId="423" priority="403"/>
    <cfRule type="duplicateValues" dxfId="422" priority="404"/>
    <cfRule type="duplicateValues" dxfId="421" priority="405"/>
  </conditionalFormatting>
  <conditionalFormatting sqref="B76">
    <cfRule type="duplicateValues" dxfId="420" priority="400"/>
    <cfRule type="duplicateValues" dxfId="419" priority="401"/>
    <cfRule type="duplicateValues" dxfId="418" priority="402"/>
  </conditionalFormatting>
  <conditionalFormatting sqref="B76">
    <cfRule type="duplicateValues" dxfId="417" priority="399"/>
  </conditionalFormatting>
  <conditionalFormatting sqref="B76">
    <cfRule type="duplicateValues" dxfId="416" priority="398"/>
  </conditionalFormatting>
  <conditionalFormatting sqref="B76">
    <cfRule type="duplicateValues" dxfId="415" priority="395"/>
    <cfRule type="duplicateValues" dxfId="414" priority="396"/>
    <cfRule type="duplicateValues" dxfId="413" priority="397"/>
  </conditionalFormatting>
  <conditionalFormatting sqref="B76">
    <cfRule type="duplicateValues" dxfId="412" priority="393"/>
    <cfRule type="duplicateValues" dxfId="411" priority="394"/>
  </conditionalFormatting>
  <conditionalFormatting sqref="B76">
    <cfRule type="duplicateValues" dxfId="410" priority="392"/>
  </conditionalFormatting>
  <conditionalFormatting sqref="B76">
    <cfRule type="duplicateValues" dxfId="409" priority="389"/>
    <cfRule type="duplicateValues" dxfId="408" priority="390"/>
    <cfRule type="duplicateValues" dxfId="407" priority="391"/>
  </conditionalFormatting>
  <conditionalFormatting sqref="B76">
    <cfRule type="duplicateValues" dxfId="406" priority="387"/>
    <cfRule type="duplicateValues" dxfId="405" priority="388"/>
  </conditionalFormatting>
  <conditionalFormatting sqref="B76">
    <cfRule type="duplicateValues" dxfId="404" priority="386"/>
  </conditionalFormatting>
  <conditionalFormatting sqref="B76">
    <cfRule type="duplicateValues" dxfId="403" priority="384"/>
    <cfRule type="duplicateValues" dxfId="402" priority="385"/>
  </conditionalFormatting>
  <conditionalFormatting sqref="B76">
    <cfRule type="duplicateValues" dxfId="401" priority="383"/>
  </conditionalFormatting>
  <conditionalFormatting sqref="B76">
    <cfRule type="duplicateValues" dxfId="400" priority="382"/>
  </conditionalFormatting>
  <conditionalFormatting sqref="E76:E85">
    <cfRule type="duplicateValues" dxfId="399" priority="381"/>
  </conditionalFormatting>
  <conditionalFormatting sqref="E76:E85">
    <cfRule type="duplicateValues" dxfId="398" priority="379"/>
    <cfRule type="duplicateValues" dxfId="397" priority="380"/>
  </conditionalFormatting>
  <conditionalFormatting sqref="E76:E85">
    <cfRule type="duplicateValues" dxfId="396" priority="377"/>
    <cfRule type="duplicateValues" dxfId="395" priority="378"/>
  </conditionalFormatting>
  <conditionalFormatting sqref="E76:E85">
    <cfRule type="duplicateValues" dxfId="394" priority="376"/>
  </conditionalFormatting>
  <conditionalFormatting sqref="E76:E85">
    <cfRule type="duplicateValues" dxfId="393" priority="373"/>
    <cfRule type="duplicateValues" dxfId="392" priority="374"/>
    <cfRule type="duplicateValues" dxfId="391" priority="375"/>
  </conditionalFormatting>
  <conditionalFormatting sqref="E76:E85">
    <cfRule type="duplicateValues" dxfId="390" priority="370"/>
    <cfRule type="duplicateValues" dxfId="389" priority="371"/>
    <cfRule type="duplicateValues" dxfId="388" priority="372"/>
  </conditionalFormatting>
  <conditionalFormatting sqref="E76:E85">
    <cfRule type="duplicateValues" dxfId="387" priority="369"/>
  </conditionalFormatting>
  <conditionalFormatting sqref="E76:E85">
    <cfRule type="duplicateValues" dxfId="386" priority="368"/>
  </conditionalFormatting>
  <conditionalFormatting sqref="E76:E85">
    <cfRule type="duplicateValues" dxfId="385" priority="367"/>
  </conditionalFormatting>
  <conditionalFormatting sqref="E76:E85">
    <cfRule type="duplicateValues" dxfId="384" priority="365"/>
    <cfRule type="duplicateValues" dxfId="383" priority="366"/>
  </conditionalFormatting>
  <conditionalFormatting sqref="E76:E85">
    <cfRule type="duplicateValues" dxfId="382" priority="362"/>
    <cfRule type="duplicateValues" dxfId="381" priority="363"/>
    <cfRule type="duplicateValues" dxfId="380" priority="364"/>
  </conditionalFormatting>
  <conditionalFormatting sqref="E76:E85">
    <cfRule type="duplicateValues" dxfId="379" priority="356"/>
    <cfRule type="duplicateValues" dxfId="378" priority="357"/>
    <cfRule type="duplicateValues" dxfId="377" priority="358"/>
    <cfRule type="duplicateValues" dxfId="376" priority="359"/>
    <cfRule type="duplicateValues" dxfId="375" priority="360"/>
    <cfRule type="duplicateValues" dxfId="374" priority="361"/>
  </conditionalFormatting>
  <conditionalFormatting sqref="E76:E85">
    <cfRule type="duplicateValues" dxfId="373" priority="355"/>
  </conditionalFormatting>
  <conditionalFormatting sqref="E76:E85">
    <cfRule type="duplicateValues" dxfId="372" priority="354"/>
  </conditionalFormatting>
  <conditionalFormatting sqref="E77">
    <cfRule type="duplicateValues" dxfId="371" priority="353"/>
  </conditionalFormatting>
  <conditionalFormatting sqref="E77">
    <cfRule type="duplicateValues" dxfId="370" priority="351"/>
    <cfRule type="duplicateValues" dxfId="369" priority="352"/>
  </conditionalFormatting>
  <conditionalFormatting sqref="E77">
    <cfRule type="duplicateValues" dxfId="368" priority="345"/>
    <cfRule type="duplicateValues" dxfId="367" priority="346"/>
    <cfRule type="duplicateValues" dxfId="366" priority="347"/>
    <cfRule type="duplicateValues" dxfId="365" priority="348"/>
    <cfRule type="duplicateValues" dxfId="364" priority="349"/>
    <cfRule type="duplicateValues" dxfId="363" priority="350"/>
  </conditionalFormatting>
  <conditionalFormatting sqref="E77">
    <cfRule type="duplicateValues" dxfId="362" priority="344"/>
  </conditionalFormatting>
  <conditionalFormatting sqref="E77">
    <cfRule type="duplicateValues" dxfId="361" priority="342"/>
    <cfRule type="duplicateValues" dxfId="360" priority="343"/>
  </conditionalFormatting>
  <conditionalFormatting sqref="E77">
    <cfRule type="duplicateValues" dxfId="359" priority="340"/>
    <cfRule type="duplicateValues" dxfId="358" priority="341"/>
  </conditionalFormatting>
  <conditionalFormatting sqref="E77">
    <cfRule type="duplicateValues" dxfId="357" priority="339"/>
  </conditionalFormatting>
  <conditionalFormatting sqref="E77">
    <cfRule type="duplicateValues" dxfId="356" priority="336"/>
    <cfRule type="duplicateValues" dxfId="355" priority="337"/>
    <cfRule type="duplicateValues" dxfId="354" priority="338"/>
  </conditionalFormatting>
  <conditionalFormatting sqref="E77">
    <cfRule type="duplicateValues" dxfId="353" priority="333"/>
    <cfRule type="duplicateValues" dxfId="352" priority="334"/>
    <cfRule type="duplicateValues" dxfId="351" priority="335"/>
  </conditionalFormatting>
  <conditionalFormatting sqref="E77">
    <cfRule type="duplicateValues" dxfId="350" priority="332"/>
  </conditionalFormatting>
  <conditionalFormatting sqref="E77">
    <cfRule type="duplicateValues" dxfId="349" priority="331"/>
  </conditionalFormatting>
  <conditionalFormatting sqref="E77">
    <cfRule type="duplicateValues" dxfId="348" priority="330"/>
  </conditionalFormatting>
  <conditionalFormatting sqref="E77">
    <cfRule type="duplicateValues" dxfId="347" priority="328"/>
    <cfRule type="duplicateValues" dxfId="346" priority="329"/>
  </conditionalFormatting>
  <conditionalFormatting sqref="E77">
    <cfRule type="duplicateValues" dxfId="345" priority="325"/>
    <cfRule type="duplicateValues" dxfId="344" priority="326"/>
    <cfRule type="duplicateValues" dxfId="343" priority="327"/>
  </conditionalFormatting>
  <conditionalFormatting sqref="E77">
    <cfRule type="duplicateValues" dxfId="342" priority="319"/>
    <cfRule type="duplicateValues" dxfId="341" priority="320"/>
    <cfRule type="duplicateValues" dxfId="340" priority="321"/>
    <cfRule type="duplicateValues" dxfId="339" priority="322"/>
    <cfRule type="duplicateValues" dxfId="338" priority="323"/>
    <cfRule type="duplicateValues" dxfId="337" priority="324"/>
  </conditionalFormatting>
  <conditionalFormatting sqref="E77">
    <cfRule type="duplicateValues" dxfId="336" priority="318"/>
  </conditionalFormatting>
  <conditionalFormatting sqref="E77">
    <cfRule type="duplicateValues" dxfId="335" priority="317"/>
  </conditionalFormatting>
  <conditionalFormatting sqref="B77">
    <cfRule type="duplicateValues" dxfId="334" priority="316"/>
  </conditionalFormatting>
  <conditionalFormatting sqref="B77">
    <cfRule type="duplicateValues" dxfId="333" priority="315"/>
  </conditionalFormatting>
  <conditionalFormatting sqref="B77">
    <cfRule type="duplicateValues" dxfId="332" priority="312"/>
    <cfRule type="duplicateValues" dxfId="331" priority="313"/>
    <cfRule type="duplicateValues" dxfId="330" priority="314"/>
  </conditionalFormatting>
  <conditionalFormatting sqref="B77">
    <cfRule type="duplicateValues" dxfId="329" priority="310"/>
    <cfRule type="duplicateValues" dxfId="328" priority="311"/>
  </conditionalFormatting>
  <conditionalFormatting sqref="B77">
    <cfRule type="duplicateValues" dxfId="327" priority="307"/>
    <cfRule type="duplicateValues" dxfId="326" priority="308"/>
    <cfRule type="duplicateValues" dxfId="325" priority="309"/>
  </conditionalFormatting>
  <conditionalFormatting sqref="B77">
    <cfRule type="duplicateValues" dxfId="324" priority="304"/>
    <cfRule type="duplicateValues" dxfId="323" priority="305"/>
    <cfRule type="duplicateValues" dxfId="322" priority="306"/>
  </conditionalFormatting>
  <conditionalFormatting sqref="B77">
    <cfRule type="duplicateValues" dxfId="321" priority="303"/>
  </conditionalFormatting>
  <conditionalFormatting sqref="B77">
    <cfRule type="duplicateValues" dxfId="320" priority="302"/>
  </conditionalFormatting>
  <conditionalFormatting sqref="B77">
    <cfRule type="duplicateValues" dxfId="319" priority="299"/>
    <cfRule type="duplicateValues" dxfId="318" priority="300"/>
    <cfRule type="duplicateValues" dxfId="317" priority="301"/>
  </conditionalFormatting>
  <conditionalFormatting sqref="B77">
    <cfRule type="duplicateValues" dxfId="316" priority="297"/>
    <cfRule type="duplicateValues" dxfId="315" priority="298"/>
  </conditionalFormatting>
  <conditionalFormatting sqref="B77">
    <cfRule type="duplicateValues" dxfId="314" priority="296"/>
  </conditionalFormatting>
  <conditionalFormatting sqref="B77">
    <cfRule type="duplicateValues" dxfId="313" priority="293"/>
    <cfRule type="duplicateValues" dxfId="312" priority="294"/>
    <cfRule type="duplicateValues" dxfId="311" priority="295"/>
  </conditionalFormatting>
  <conditionalFormatting sqref="B77">
    <cfRule type="duplicateValues" dxfId="310" priority="291"/>
    <cfRule type="duplicateValues" dxfId="309" priority="292"/>
  </conditionalFormatting>
  <conditionalFormatting sqref="B77">
    <cfRule type="duplicateValues" dxfId="308" priority="290"/>
  </conditionalFormatting>
  <conditionalFormatting sqref="B77">
    <cfRule type="duplicateValues" dxfId="307" priority="288"/>
    <cfRule type="duplicateValues" dxfId="306" priority="289"/>
  </conditionalFormatting>
  <conditionalFormatting sqref="B77">
    <cfRule type="duplicateValues" dxfId="305" priority="287"/>
  </conditionalFormatting>
  <conditionalFormatting sqref="B77">
    <cfRule type="duplicateValues" dxfId="304" priority="286"/>
  </conditionalFormatting>
  <conditionalFormatting sqref="B78:B85">
    <cfRule type="duplicateValues" dxfId="303" priority="285"/>
  </conditionalFormatting>
  <conditionalFormatting sqref="B78:B85">
    <cfRule type="duplicateValues" dxfId="302" priority="284"/>
  </conditionalFormatting>
  <conditionalFormatting sqref="B78:B85">
    <cfRule type="duplicateValues" dxfId="301" priority="281"/>
    <cfRule type="duplicateValues" dxfId="300" priority="282"/>
    <cfRule type="duplicateValues" dxfId="299" priority="283"/>
  </conditionalFormatting>
  <conditionalFormatting sqref="B78:B85">
    <cfRule type="duplicateValues" dxfId="298" priority="279"/>
    <cfRule type="duplicateValues" dxfId="297" priority="280"/>
  </conditionalFormatting>
  <conditionalFormatting sqref="B78:B85">
    <cfRule type="duplicateValues" dxfId="296" priority="276"/>
    <cfRule type="duplicateValues" dxfId="295" priority="277"/>
    <cfRule type="duplicateValues" dxfId="294" priority="278"/>
  </conditionalFormatting>
  <conditionalFormatting sqref="B78:B85">
    <cfRule type="duplicateValues" dxfId="293" priority="273"/>
    <cfRule type="duplicateValues" dxfId="292" priority="274"/>
    <cfRule type="duplicateValues" dxfId="291" priority="275"/>
  </conditionalFormatting>
  <conditionalFormatting sqref="B78:B85">
    <cfRule type="duplicateValues" dxfId="290" priority="272"/>
  </conditionalFormatting>
  <conditionalFormatting sqref="B78:B85">
    <cfRule type="duplicateValues" dxfId="289" priority="271"/>
  </conditionalFormatting>
  <conditionalFormatting sqref="B78:B85">
    <cfRule type="duplicateValues" dxfId="288" priority="268"/>
    <cfRule type="duplicateValues" dxfId="287" priority="269"/>
    <cfRule type="duplicateValues" dxfId="286" priority="270"/>
  </conditionalFormatting>
  <conditionalFormatting sqref="B78:B85">
    <cfRule type="duplicateValues" dxfId="285" priority="266"/>
    <cfRule type="duplicateValues" dxfId="284" priority="267"/>
  </conditionalFormatting>
  <conditionalFormatting sqref="B78:B85">
    <cfRule type="duplicateValues" dxfId="283" priority="265"/>
  </conditionalFormatting>
  <conditionalFormatting sqref="B78:B85">
    <cfRule type="duplicateValues" dxfId="282" priority="262"/>
    <cfRule type="duplicateValues" dxfId="281" priority="263"/>
    <cfRule type="duplicateValues" dxfId="280" priority="264"/>
  </conditionalFormatting>
  <conditionalFormatting sqref="B78:B85">
    <cfRule type="duplicateValues" dxfId="279" priority="260"/>
    <cfRule type="duplicateValues" dxfId="278" priority="261"/>
  </conditionalFormatting>
  <conditionalFormatting sqref="B78:B85">
    <cfRule type="duplicateValues" dxfId="277" priority="259"/>
  </conditionalFormatting>
  <conditionalFormatting sqref="B78:B85">
    <cfRule type="duplicateValues" dxfId="276" priority="257"/>
    <cfRule type="duplicateValues" dxfId="275" priority="258"/>
  </conditionalFormatting>
  <conditionalFormatting sqref="B78:B85">
    <cfRule type="duplicateValues" dxfId="274" priority="256"/>
  </conditionalFormatting>
  <conditionalFormatting sqref="B78:B85">
    <cfRule type="duplicateValues" dxfId="273" priority="255"/>
  </conditionalFormatting>
  <conditionalFormatting sqref="B5:B25">
    <cfRule type="duplicateValues" dxfId="272" priority="328320"/>
  </conditionalFormatting>
  <conditionalFormatting sqref="E5:E25">
    <cfRule type="duplicateValues" dxfId="271" priority="328321"/>
  </conditionalFormatting>
  <conditionalFormatting sqref="B5:B25">
    <cfRule type="duplicateValues" dxfId="270" priority="328323"/>
    <cfRule type="duplicateValues" dxfId="269" priority="328324"/>
    <cfRule type="duplicateValues" dxfId="268" priority="328325"/>
  </conditionalFormatting>
  <conditionalFormatting sqref="B5:B25">
    <cfRule type="duplicateValues" dxfId="267" priority="328326"/>
    <cfRule type="duplicateValues" dxfId="266" priority="328327"/>
  </conditionalFormatting>
  <conditionalFormatting sqref="E5:E25">
    <cfRule type="duplicateValues" dxfId="265" priority="328331"/>
    <cfRule type="duplicateValues" dxfId="264" priority="328332"/>
  </conditionalFormatting>
  <conditionalFormatting sqref="E5:E25">
    <cfRule type="duplicateValues" dxfId="263" priority="328336"/>
    <cfRule type="duplicateValues" dxfId="262" priority="328337"/>
    <cfRule type="duplicateValues" dxfId="261" priority="328338"/>
  </conditionalFormatting>
  <conditionalFormatting sqref="E5:E25">
    <cfRule type="duplicateValues" dxfId="260" priority="328360"/>
    <cfRule type="duplicateValues" dxfId="259" priority="328361"/>
    <cfRule type="duplicateValues" dxfId="258" priority="328362"/>
    <cfRule type="duplicateValues" dxfId="257" priority="328363"/>
    <cfRule type="duplicateValues" dxfId="256" priority="328364"/>
    <cfRule type="duplicateValues" dxfId="255" priority="328365"/>
  </conditionalFormatting>
  <conditionalFormatting sqref="B49:B63">
    <cfRule type="duplicateValues" dxfId="254" priority="329067"/>
  </conditionalFormatting>
  <conditionalFormatting sqref="B49:B63">
    <cfRule type="duplicateValues" dxfId="253" priority="329071"/>
    <cfRule type="duplicateValues" dxfId="252" priority="329072"/>
    <cfRule type="duplicateValues" dxfId="251" priority="329073"/>
  </conditionalFormatting>
  <conditionalFormatting sqref="B49:B63">
    <cfRule type="duplicateValues" dxfId="250" priority="329077"/>
    <cfRule type="duplicateValues" dxfId="249" priority="329078"/>
  </conditionalFormatting>
  <conditionalFormatting sqref="B64:B75">
    <cfRule type="duplicateValues" dxfId="248" priority="329115"/>
  </conditionalFormatting>
  <conditionalFormatting sqref="B64:B75">
    <cfRule type="duplicateValues" dxfId="247" priority="329119"/>
    <cfRule type="duplicateValues" dxfId="246" priority="329120"/>
    <cfRule type="duplicateValues" dxfId="245" priority="329121"/>
  </conditionalFormatting>
  <conditionalFormatting sqref="B64:B75">
    <cfRule type="duplicateValues" dxfId="244" priority="329125"/>
    <cfRule type="duplicateValues" dxfId="243" priority="329126"/>
  </conditionalFormatting>
  <conditionalFormatting sqref="B26:B44">
    <cfRule type="duplicateValues" dxfId="242" priority="329309"/>
  </conditionalFormatting>
  <conditionalFormatting sqref="E26:E44">
    <cfRule type="duplicateValues" dxfId="241" priority="329311"/>
  </conditionalFormatting>
  <conditionalFormatting sqref="B26:B44">
    <cfRule type="duplicateValues" dxfId="240" priority="329313"/>
    <cfRule type="duplicateValues" dxfId="239" priority="329314"/>
    <cfRule type="duplicateValues" dxfId="238" priority="329315"/>
  </conditionalFormatting>
  <conditionalFormatting sqref="B26:B44">
    <cfRule type="duplicateValues" dxfId="237" priority="329319"/>
    <cfRule type="duplicateValues" dxfId="236" priority="329320"/>
  </conditionalFormatting>
  <conditionalFormatting sqref="E26:E44">
    <cfRule type="duplicateValues" dxfId="235" priority="329323"/>
    <cfRule type="duplicateValues" dxfId="234" priority="329324"/>
  </conditionalFormatting>
  <conditionalFormatting sqref="E26:E44">
    <cfRule type="duplicateValues" dxfId="233" priority="329327"/>
    <cfRule type="duplicateValues" dxfId="232" priority="329328"/>
    <cfRule type="duplicateValues" dxfId="231" priority="329329"/>
  </conditionalFormatting>
  <conditionalFormatting sqref="E26:E44">
    <cfRule type="duplicateValues" dxfId="230" priority="329333"/>
    <cfRule type="duplicateValues" dxfId="229" priority="329334"/>
    <cfRule type="duplicateValues" dxfId="228" priority="329335"/>
    <cfRule type="duplicateValues" dxfId="227" priority="329336"/>
    <cfRule type="duplicateValues" dxfId="226" priority="329337"/>
    <cfRule type="duplicateValues" dxfId="225" priority="329338"/>
  </conditionalFormatting>
  <conditionalFormatting sqref="B1:B1048576">
    <cfRule type="duplicateValues" dxfId="224" priority="123"/>
  </conditionalFormatting>
  <conditionalFormatting sqref="B86:B144">
    <cfRule type="duplicateValues" dxfId="223" priority="330371"/>
  </conditionalFormatting>
  <conditionalFormatting sqref="B86:B144">
    <cfRule type="duplicateValues" dxfId="222" priority="330372"/>
    <cfRule type="duplicateValues" dxfId="221" priority="330373"/>
    <cfRule type="duplicateValues" dxfId="220" priority="330374"/>
  </conditionalFormatting>
  <conditionalFormatting sqref="B86:B144">
    <cfRule type="duplicateValues" dxfId="219" priority="330375"/>
    <cfRule type="duplicateValues" dxfId="218" priority="330376"/>
  </conditionalFormatting>
  <conditionalFormatting sqref="E86:E144">
    <cfRule type="duplicateValues" dxfId="217" priority="330377"/>
  </conditionalFormatting>
  <conditionalFormatting sqref="E86:E144">
    <cfRule type="duplicateValues" dxfId="216" priority="330378"/>
    <cfRule type="duplicateValues" dxfId="215" priority="330379"/>
  </conditionalFormatting>
  <conditionalFormatting sqref="E86:E144">
    <cfRule type="duplicateValues" dxfId="214" priority="330380"/>
    <cfRule type="duplicateValues" dxfId="213" priority="330381"/>
    <cfRule type="duplicateValues" dxfId="212" priority="330382"/>
  </conditionalFormatting>
  <conditionalFormatting sqref="E86:E144">
    <cfRule type="duplicateValues" dxfId="211" priority="330383"/>
    <cfRule type="duplicateValues" dxfId="210" priority="330384"/>
    <cfRule type="duplicateValues" dxfId="209" priority="330385"/>
    <cfRule type="duplicateValues" dxfId="208" priority="330386"/>
    <cfRule type="duplicateValues" dxfId="207" priority="330387"/>
    <cfRule type="duplicateValues" dxfId="206" priority="330388"/>
  </conditionalFormatting>
  <conditionalFormatting sqref="E49:E144">
    <cfRule type="duplicateValues" dxfId="205" priority="330389"/>
  </conditionalFormatting>
  <conditionalFormatting sqref="E49:E144">
    <cfRule type="duplicateValues" dxfId="204" priority="330390"/>
    <cfRule type="duplicateValues" dxfId="203" priority="330391"/>
  </conditionalFormatting>
  <conditionalFormatting sqref="E49:E144">
    <cfRule type="duplicateValues" dxfId="202" priority="330392"/>
    <cfRule type="duplicateValues" dxfId="201" priority="330393"/>
    <cfRule type="duplicateValues" dxfId="200" priority="330394"/>
  </conditionalFormatting>
  <conditionalFormatting sqref="E49:E144">
    <cfRule type="duplicateValues" dxfId="199" priority="330395"/>
    <cfRule type="duplicateValues" dxfId="198" priority="330396"/>
    <cfRule type="duplicateValues" dxfId="197" priority="330397"/>
    <cfRule type="duplicateValues" dxfId="196" priority="330398"/>
    <cfRule type="duplicateValues" dxfId="195" priority="330399"/>
    <cfRule type="duplicateValues" dxfId="194" priority="330400"/>
  </conditionalFormatting>
  <conditionalFormatting sqref="E5:E144">
    <cfRule type="duplicateValues" dxfId="193" priority="330401"/>
  </conditionalFormatting>
  <conditionalFormatting sqref="E5:E144">
    <cfRule type="duplicateValues" dxfId="192" priority="330402"/>
    <cfRule type="duplicateValues" dxfId="191" priority="330403"/>
  </conditionalFormatting>
  <conditionalFormatting sqref="E5:E144">
    <cfRule type="duplicateValues" dxfId="190" priority="330404"/>
    <cfRule type="duplicateValues" dxfId="189" priority="330405"/>
    <cfRule type="duplicateValues" dxfId="188" priority="330406"/>
    <cfRule type="duplicateValues" dxfId="187" priority="330407"/>
    <cfRule type="duplicateValues" dxfId="186" priority="330408"/>
    <cfRule type="duplicateValues" dxfId="185" priority="330409"/>
  </conditionalFormatting>
  <conditionalFormatting sqref="E134">
    <cfRule type="duplicateValues" dxfId="184" priority="1"/>
  </conditionalFormatting>
  <conditionalFormatting sqref="E134">
    <cfRule type="duplicateValues" dxfId="183" priority="2"/>
  </conditionalFormatting>
  <conditionalFormatting sqref="E134">
    <cfRule type="duplicateValues" dxfId="182" priority="3"/>
    <cfRule type="duplicateValues" dxfId="181" priority="4"/>
  </conditionalFormatting>
  <conditionalFormatting sqref="E135:E144">
    <cfRule type="duplicateValues" dxfId="180" priority="5"/>
  </conditionalFormatting>
  <conditionalFormatting sqref="E135:E144">
    <cfRule type="duplicateValues" dxfId="179" priority="6"/>
    <cfRule type="duplicateValues" dxfId="178" priority="7"/>
  </conditionalFormatting>
  <conditionalFormatting sqref="E134:E144">
    <cfRule type="duplicateValues" dxfId="177" priority="8"/>
  </conditionalFormatting>
  <conditionalFormatting sqref="E134:E144">
    <cfRule type="duplicateValues" dxfId="176" priority="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topLeftCell="A10" zoomScale="80" zoomScaleNormal="80" workbookViewId="0">
      <selection activeCell="C78" sqref="C78"/>
    </sheetView>
  </sheetViews>
  <sheetFormatPr baseColWidth="10" defaultColWidth="52.7109375" defaultRowHeight="15" x14ac:dyDescent="0.25"/>
  <cols>
    <col min="1" max="1" width="25.7109375" style="87" bestFit="1" customWidth="1"/>
    <col min="2" max="2" width="22.140625" style="87" bestFit="1" customWidth="1"/>
    <col min="3" max="3" width="62.85546875" style="87" bestFit="1" customWidth="1"/>
    <col min="4" max="4" width="39.28515625" style="87" bestFit="1" customWidth="1"/>
    <col min="5" max="5" width="33" style="109" customWidth="1"/>
    <col min="6" max="6" width="13.5703125" style="87" customWidth="1"/>
    <col min="7" max="16384" width="52.7109375" style="87"/>
  </cols>
  <sheetData>
    <row r="1" spans="1:5" ht="22.5" customHeight="1" x14ac:dyDescent="0.25">
      <c r="B1" s="109"/>
      <c r="E1" s="87"/>
    </row>
    <row r="2" spans="1:5" ht="22.5" customHeight="1" x14ac:dyDescent="0.25">
      <c r="A2" s="148" t="s">
        <v>2479</v>
      </c>
      <c r="B2" s="149"/>
      <c r="C2" s="149"/>
      <c r="D2" s="149"/>
      <c r="E2" s="150"/>
    </row>
    <row r="3" spans="1:5" ht="25.5" customHeight="1" x14ac:dyDescent="0.25">
      <c r="A3" s="148" t="s">
        <v>2158</v>
      </c>
      <c r="B3" s="149"/>
      <c r="C3" s="149"/>
      <c r="D3" s="149"/>
      <c r="E3" s="150"/>
    </row>
    <row r="4" spans="1:5" ht="25.5" x14ac:dyDescent="0.25">
      <c r="A4" s="130" t="s">
        <v>2479</v>
      </c>
      <c r="B4" s="131"/>
      <c r="C4" s="131"/>
      <c r="D4" s="131"/>
      <c r="E4" s="132"/>
    </row>
    <row r="5" spans="1:5" x14ac:dyDescent="0.25">
      <c r="B5" s="109"/>
    </row>
    <row r="6" spans="1:5" ht="18.75" thickBot="1" x14ac:dyDescent="0.3">
      <c r="A6" s="88" t="s">
        <v>2423</v>
      </c>
      <c r="B6" s="108" t="s">
        <v>2536</v>
      </c>
      <c r="C6" s="89"/>
      <c r="D6" s="90"/>
      <c r="E6" s="91"/>
    </row>
    <row r="7" spans="1:5" ht="18.75" thickBot="1" x14ac:dyDescent="0.3">
      <c r="A7" s="88" t="s">
        <v>2424</v>
      </c>
      <c r="B7" s="108" t="s">
        <v>2537</v>
      </c>
      <c r="C7" s="89"/>
      <c r="D7" s="90"/>
      <c r="E7" s="91"/>
    </row>
    <row r="8" spans="1:5" ht="18.75" customHeight="1" thickBot="1" x14ac:dyDescent="0.3">
      <c r="B8" s="109"/>
    </row>
    <row r="9" spans="1:5" ht="18.75" thickBot="1" x14ac:dyDescent="0.3">
      <c r="A9" s="133" t="s">
        <v>2425</v>
      </c>
      <c r="B9" s="134"/>
      <c r="C9" s="134"/>
      <c r="D9" s="134"/>
      <c r="E9" s="135"/>
    </row>
    <row r="10" spans="1:5" ht="18" x14ac:dyDescent="0.25">
      <c r="A10" s="92" t="s">
        <v>15</v>
      </c>
      <c r="B10" s="97" t="s">
        <v>2426</v>
      </c>
      <c r="C10" s="93" t="s">
        <v>46</v>
      </c>
      <c r="D10" s="93" t="s">
        <v>2433</v>
      </c>
      <c r="E10" s="93" t="s">
        <v>2427</v>
      </c>
    </row>
    <row r="11" spans="1:5" ht="18" x14ac:dyDescent="0.25">
      <c r="A11" s="100" t="str">
        <f>VLOOKUP(B11,'[1]LISTADO ATM'!$A$2:$C$817,3,0)</f>
        <v>NORTE</v>
      </c>
      <c r="B11" s="100">
        <v>687</v>
      </c>
      <c r="C11" s="114" t="str">
        <f>VLOOKUP(B11,'[1]LISTADO ATM'!$A$2:$B$816,2,0)</f>
        <v>ATM Oficina Monterrico II</v>
      </c>
      <c r="D11" s="101" t="s">
        <v>2485</v>
      </c>
      <c r="E11" s="100">
        <v>335770688</v>
      </c>
    </row>
    <row r="12" spans="1:5" ht="18" x14ac:dyDescent="0.25">
      <c r="A12" s="100" t="str">
        <f>VLOOKUP(B12,'[1]LISTADO ATM'!$A$2:$C$817,3,0)</f>
        <v>NORTE</v>
      </c>
      <c r="B12" s="100">
        <v>950</v>
      </c>
      <c r="C12" s="114" t="str">
        <f>VLOOKUP(B12,'[1]LISTADO ATM'!$A$2:$B$816,2,0)</f>
        <v xml:space="preserve">ATM Oficina Monterrico </v>
      </c>
      <c r="D12" s="101" t="s">
        <v>2485</v>
      </c>
      <c r="E12" s="100">
        <v>335770479</v>
      </c>
    </row>
    <row r="13" spans="1:5" ht="18" x14ac:dyDescent="0.25">
      <c r="A13" s="100" t="str">
        <f>VLOOKUP(B13,'[1]LISTADO ATM'!$A$2:$C$817,3,0)</f>
        <v>DISTRITO NACIONAL</v>
      </c>
      <c r="B13" s="100">
        <v>461</v>
      </c>
      <c r="C13" s="114" t="str">
        <f>VLOOKUP(B13,'[1]LISTADO ATM'!$A$2:$B$816,2,0)</f>
        <v xml:space="preserve">ATM Autobanco Sarasota I </v>
      </c>
      <c r="D13" s="101" t="s">
        <v>2485</v>
      </c>
      <c r="E13" s="100">
        <v>335770771</v>
      </c>
    </row>
    <row r="14" spans="1:5" ht="18" x14ac:dyDescent="0.25">
      <c r="A14" s="100" t="str">
        <f>VLOOKUP(B14,'[1]LISTADO ATM'!$A$2:$C$817,3,0)</f>
        <v>NORTE</v>
      </c>
      <c r="B14" s="100">
        <v>882</v>
      </c>
      <c r="C14" s="114" t="str">
        <f>VLOOKUP(B14,'[1]LISTADO ATM'!$A$2:$B$816,2,0)</f>
        <v xml:space="preserve">ATM Oficina Moca II </v>
      </c>
      <c r="D14" s="101" t="s">
        <v>2485</v>
      </c>
      <c r="E14" s="100">
        <v>335770676</v>
      </c>
    </row>
    <row r="15" spans="1:5" ht="18" x14ac:dyDescent="0.25">
      <c r="A15" s="100" t="str">
        <f>VLOOKUP(B15,'[1]LISTADO ATM'!$A$2:$C$817,3,0)</f>
        <v>NORTE</v>
      </c>
      <c r="B15" s="100">
        <v>888</v>
      </c>
      <c r="C15" s="114" t="str">
        <f>VLOOKUP(B15,'[1]LISTADO ATM'!$A$2:$B$816,2,0)</f>
        <v>ATM Oficina galeria 56 II (SFM)</v>
      </c>
      <c r="D15" s="101" t="s">
        <v>2485</v>
      </c>
      <c r="E15" s="120">
        <v>335770774</v>
      </c>
    </row>
    <row r="16" spans="1:5" ht="18" x14ac:dyDescent="0.25">
      <c r="A16" s="100" t="str">
        <f>VLOOKUP(B16,'[1]LISTADO ATM'!$A$2:$C$817,3,0)</f>
        <v>DISTRITO NACIONAL</v>
      </c>
      <c r="B16" s="100">
        <v>377</v>
      </c>
      <c r="C16" s="114" t="str">
        <f>VLOOKUP(B16,'[1]LISTADO ATM'!$A$2:$B$816,2,0)</f>
        <v>ATM Estación del Metro Eduardo Brito</v>
      </c>
      <c r="D16" s="101" t="s">
        <v>2485</v>
      </c>
      <c r="E16" s="100">
        <v>335769464</v>
      </c>
    </row>
    <row r="17" spans="1:5" ht="18" x14ac:dyDescent="0.25">
      <c r="A17" s="100" t="str">
        <f>VLOOKUP(B17,'[1]LISTADO ATM'!$A$2:$C$817,3,0)</f>
        <v>DISTRITO NACIONAL</v>
      </c>
      <c r="B17" s="100">
        <v>559</v>
      </c>
      <c r="C17" s="114" t="str">
        <f>VLOOKUP(B17,'[1]LISTADO ATM'!$A$2:$B$816,2,0)</f>
        <v xml:space="preserve">ATM UNP Metro I </v>
      </c>
      <c r="D17" s="101" t="s">
        <v>2485</v>
      </c>
      <c r="E17" s="100">
        <v>335770605</v>
      </c>
    </row>
    <row r="18" spans="1:5" ht="18" x14ac:dyDescent="0.25">
      <c r="A18" s="100" t="str">
        <f>VLOOKUP(B18,'[1]LISTADO ATM'!$A$2:$C$817,3,0)</f>
        <v>ESTE</v>
      </c>
      <c r="B18" s="100">
        <v>330</v>
      </c>
      <c r="C18" s="114" t="str">
        <f>VLOOKUP(B18,'[1]LISTADO ATM'!$A$2:$B$816,2,0)</f>
        <v xml:space="preserve">ATM Oficina Boulevard (Higuey) </v>
      </c>
      <c r="D18" s="101" t="s">
        <v>2485</v>
      </c>
      <c r="E18" s="100">
        <v>335770618</v>
      </c>
    </row>
    <row r="19" spans="1:5" ht="18" x14ac:dyDescent="0.25">
      <c r="A19" s="100" t="str">
        <f>VLOOKUP(B19,'[1]LISTADO ATM'!$A$2:$C$817,3,0)</f>
        <v>DISTRITO NACIONAL</v>
      </c>
      <c r="B19" s="100">
        <v>355</v>
      </c>
      <c r="C19" s="114" t="str">
        <f>VLOOKUP(B19,'[1]LISTADO ATM'!$A$2:$B$816,2,0)</f>
        <v xml:space="preserve">ATM UNP Metro II </v>
      </c>
      <c r="D19" s="101" t="s">
        <v>2485</v>
      </c>
      <c r="E19" s="119">
        <v>335769628</v>
      </c>
    </row>
    <row r="20" spans="1:5" ht="18" x14ac:dyDescent="0.25">
      <c r="A20" s="100" t="str">
        <f>VLOOKUP(B20,'[1]LISTADO ATM'!$A$2:$C$817,3,0)</f>
        <v>DISTRITO NACIONAL</v>
      </c>
      <c r="B20" s="100">
        <v>826</v>
      </c>
      <c r="C20" s="114" t="str">
        <f>VLOOKUP(B20,'[1]LISTADO ATM'!$A$2:$B$816,2,0)</f>
        <v xml:space="preserve">ATM Oficina Diamond Plaza II </v>
      </c>
      <c r="D20" s="101" t="s">
        <v>2485</v>
      </c>
      <c r="E20" s="120">
        <v>335770695</v>
      </c>
    </row>
    <row r="21" spans="1:5" ht="18" x14ac:dyDescent="0.25">
      <c r="A21" s="100" t="str">
        <f>VLOOKUP(B21,'[1]LISTADO ATM'!$A$2:$C$817,3,0)</f>
        <v>DISTRITO NACIONAL</v>
      </c>
      <c r="B21" s="100">
        <v>318</v>
      </c>
      <c r="C21" s="114" t="str">
        <f>VLOOKUP(B21,'[1]LISTADO ATM'!$A$2:$B$816,2,0)</f>
        <v>ATM Autoservicio Lope de Vega</v>
      </c>
      <c r="D21" s="101" t="s">
        <v>2485</v>
      </c>
      <c r="E21" s="100">
        <v>335770457</v>
      </c>
    </row>
    <row r="22" spans="1:5" ht="18" x14ac:dyDescent="0.25">
      <c r="A22" s="100" t="str">
        <f>VLOOKUP(B22,'[1]LISTADO ATM'!$A$2:$C$817,3,0)</f>
        <v>DISTRITO NACIONAL</v>
      </c>
      <c r="B22" s="100">
        <v>743</v>
      </c>
      <c r="C22" s="114" t="str">
        <f>VLOOKUP(B22,'[1]LISTADO ATM'!$A$2:$B$816,2,0)</f>
        <v xml:space="preserve">ATM Oficina Los Frailes </v>
      </c>
      <c r="D22" s="101" t="s">
        <v>2485</v>
      </c>
      <c r="E22" s="100">
        <v>335769350</v>
      </c>
    </row>
    <row r="23" spans="1:5" ht="18" x14ac:dyDescent="0.25">
      <c r="A23" s="100" t="str">
        <f>VLOOKUP(B23,'[1]LISTADO ATM'!$A$2:$C$817,3,0)</f>
        <v>ESTE</v>
      </c>
      <c r="B23" s="100">
        <v>429</v>
      </c>
      <c r="C23" s="114" t="str">
        <f>VLOOKUP(B23,'[1]LISTADO ATM'!$A$2:$B$816,2,0)</f>
        <v xml:space="preserve">ATM Oficina Jumbo La Romana </v>
      </c>
      <c r="D23" s="101" t="s">
        <v>2485</v>
      </c>
      <c r="E23" s="100">
        <v>335769613</v>
      </c>
    </row>
    <row r="24" spans="1:5" ht="18" x14ac:dyDescent="0.25">
      <c r="A24" s="100" t="str">
        <f>VLOOKUP(B24,'[1]LISTADO ATM'!$A$2:$C$817,3,0)</f>
        <v>DISTRITO NACIONAL</v>
      </c>
      <c r="B24" s="100">
        <v>560</v>
      </c>
      <c r="C24" s="114" t="str">
        <f>VLOOKUP(B24,'[1]LISTADO ATM'!$A$2:$B$816,2,0)</f>
        <v xml:space="preserve">ATM Junta Central Electoral </v>
      </c>
      <c r="D24" s="101" t="s">
        <v>2485</v>
      </c>
      <c r="E24" s="100">
        <v>335770667</v>
      </c>
    </row>
    <row r="25" spans="1:5" ht="18" x14ac:dyDescent="0.25">
      <c r="A25" s="100" t="str">
        <f>VLOOKUP(B25,'[1]LISTADO ATM'!$A$2:$C$817,3,0)</f>
        <v>SUR</v>
      </c>
      <c r="B25" s="100">
        <v>592</v>
      </c>
      <c r="C25" s="114" t="str">
        <f>VLOOKUP(B25,'[1]LISTADO ATM'!$A$2:$B$816,2,0)</f>
        <v xml:space="preserve">ATM Centro de Caja San Cristóbal I </v>
      </c>
      <c r="D25" s="101" t="s">
        <v>2485</v>
      </c>
      <c r="E25" s="100">
        <v>335770685</v>
      </c>
    </row>
    <row r="26" spans="1:5" ht="18" x14ac:dyDescent="0.25">
      <c r="A26" s="100" t="str">
        <f>VLOOKUP(B26,'[1]LISTADO ATM'!$A$2:$C$817,3,0)</f>
        <v>NORTE</v>
      </c>
      <c r="B26" s="100">
        <v>171</v>
      </c>
      <c r="C26" s="114" t="str">
        <f>VLOOKUP(B26,'[1]LISTADO ATM'!$A$2:$B$816,2,0)</f>
        <v xml:space="preserve">ATM Oficina Moca </v>
      </c>
      <c r="D26" s="101" t="s">
        <v>2485</v>
      </c>
      <c r="E26" s="100">
        <v>335770689</v>
      </c>
    </row>
    <row r="27" spans="1:5" ht="18" x14ac:dyDescent="0.25">
      <c r="A27" s="100" t="str">
        <f>VLOOKUP(B27,'[1]LISTADO ATM'!$A$2:$C$817,3,0)</f>
        <v>DISTRITO NACIONAL</v>
      </c>
      <c r="B27" s="100">
        <v>734</v>
      </c>
      <c r="C27" s="114" t="str">
        <f>VLOOKUP(B27,'[1]LISTADO ATM'!$A$2:$B$816,2,0)</f>
        <v xml:space="preserve">ATM Oficina Independencia I </v>
      </c>
      <c r="D27" s="101" t="s">
        <v>2485</v>
      </c>
      <c r="E27" s="100">
        <v>335770776</v>
      </c>
    </row>
    <row r="28" spans="1:5" ht="18" x14ac:dyDescent="0.25">
      <c r="A28" s="100" t="str">
        <f>VLOOKUP(B28,'[1]LISTADO ATM'!$A$2:$C$817,3,0)</f>
        <v>DISTRITO NACIONAL</v>
      </c>
      <c r="B28" s="100">
        <v>813</v>
      </c>
      <c r="C28" s="114" t="str">
        <f>VLOOKUP(B28,'[1]LISTADO ATM'!$A$2:$B$816,2,0)</f>
        <v>ATM Occidental Mall</v>
      </c>
      <c r="D28" s="101" t="s">
        <v>2485</v>
      </c>
      <c r="E28" s="100">
        <v>335770785</v>
      </c>
    </row>
    <row r="29" spans="1:5" ht="18" x14ac:dyDescent="0.25">
      <c r="A29" s="100" t="str">
        <f>VLOOKUP(B29,'[1]LISTADO ATM'!$A$2:$C$817,3,0)</f>
        <v>NORTE</v>
      </c>
      <c r="B29" s="100">
        <v>350</v>
      </c>
      <c r="C29" s="114" t="str">
        <f>VLOOKUP(B29,'[1]LISTADO ATM'!$A$2:$B$816,2,0)</f>
        <v xml:space="preserve">ATM Oficina Villa Tapia </v>
      </c>
      <c r="D29" s="101" t="s">
        <v>2485</v>
      </c>
      <c r="E29" s="100">
        <v>335770816</v>
      </c>
    </row>
    <row r="30" spans="1:5" ht="18" x14ac:dyDescent="0.25">
      <c r="A30" s="100" t="str">
        <f>VLOOKUP(B30,'[1]LISTADO ATM'!$A$2:$C$817,3,0)</f>
        <v>DISTRITO NACIONAL</v>
      </c>
      <c r="B30" s="100">
        <v>583</v>
      </c>
      <c r="C30" s="114" t="str">
        <f>VLOOKUP(B30,'[1]LISTADO ATM'!$A$2:$B$816,2,0)</f>
        <v xml:space="preserve">ATM Ministerio Fuerzas Armadas I </v>
      </c>
      <c r="D30" s="101" t="s">
        <v>2485</v>
      </c>
      <c r="E30" s="100">
        <v>335770826</v>
      </c>
    </row>
    <row r="31" spans="1:5" ht="18" x14ac:dyDescent="0.25">
      <c r="A31" s="100" t="str">
        <f>VLOOKUP(B31,'[1]LISTADO ATM'!$A$2:$C$817,3,0)</f>
        <v>SUR</v>
      </c>
      <c r="B31" s="100">
        <v>764</v>
      </c>
      <c r="C31" s="114" t="str">
        <f>VLOOKUP(B31,'[1]LISTADO ATM'!$A$2:$B$816,2,0)</f>
        <v xml:space="preserve">ATM Oficina Elías Piña </v>
      </c>
      <c r="D31" s="101" t="s">
        <v>2485</v>
      </c>
      <c r="E31" s="120">
        <v>335770894</v>
      </c>
    </row>
    <row r="32" spans="1:5" ht="18" x14ac:dyDescent="0.25">
      <c r="A32" s="100" t="str">
        <f>VLOOKUP(B32,'[1]LISTADO ATM'!$A$2:$C$817,3,0)</f>
        <v>NORTE</v>
      </c>
      <c r="B32" s="100">
        <v>752</v>
      </c>
      <c r="C32" s="114" t="str">
        <f>VLOOKUP(B32,'[1]LISTADO ATM'!$A$2:$B$816,2,0)</f>
        <v xml:space="preserve">ATM UNP Las Carolinas (La Vega) </v>
      </c>
      <c r="D32" s="101" t="s">
        <v>2485</v>
      </c>
      <c r="E32" s="120">
        <v>335770788</v>
      </c>
    </row>
    <row r="33" spans="1:5" ht="18.75" thickBot="1" x14ac:dyDescent="0.3">
      <c r="A33" s="96" t="s">
        <v>2428</v>
      </c>
      <c r="B33" s="123">
        <f>COUNT(B11:B32)</f>
        <v>22</v>
      </c>
      <c r="C33" s="136"/>
      <c r="D33" s="137"/>
      <c r="E33" s="138"/>
    </row>
    <row r="34" spans="1:5" ht="15.75" thickBot="1" x14ac:dyDescent="0.3">
      <c r="B34" s="109"/>
    </row>
    <row r="35" spans="1:5" ht="18.75" thickBot="1" x14ac:dyDescent="0.3">
      <c r="A35" s="133" t="s">
        <v>2430</v>
      </c>
      <c r="B35" s="134"/>
      <c r="C35" s="134"/>
      <c r="D35" s="134"/>
      <c r="E35" s="135"/>
    </row>
    <row r="36" spans="1:5" ht="18" x14ac:dyDescent="0.25">
      <c r="A36" s="92" t="s">
        <v>15</v>
      </c>
      <c r="B36" s="97" t="s">
        <v>2426</v>
      </c>
      <c r="C36" s="93" t="s">
        <v>46</v>
      </c>
      <c r="D36" s="93" t="s">
        <v>2433</v>
      </c>
      <c r="E36" s="93" t="s">
        <v>2427</v>
      </c>
    </row>
    <row r="37" spans="1:5" ht="18" x14ac:dyDescent="0.25">
      <c r="A37" s="100" t="str">
        <f>VLOOKUP(B37,'[1]LISTADO ATM'!$A$2:$C$817,3,0)</f>
        <v>ESTE</v>
      </c>
      <c r="B37" s="100">
        <v>158</v>
      </c>
      <c r="C37" s="114" t="str">
        <f>VLOOKUP(B37,'[1]LISTADO ATM'!$A$2:$B$816,2,0)</f>
        <v xml:space="preserve">ATM Oficina Romana Norte </v>
      </c>
      <c r="D37" s="115" t="s">
        <v>2455</v>
      </c>
      <c r="E37" s="119">
        <v>335769631</v>
      </c>
    </row>
    <row r="38" spans="1:5" ht="18" x14ac:dyDescent="0.25">
      <c r="A38" s="100" t="str">
        <f>VLOOKUP(B38,'[1]LISTADO ATM'!$A$2:$C$817,3,0)</f>
        <v>DISTRITO NACIONAL</v>
      </c>
      <c r="B38" s="100">
        <v>554</v>
      </c>
      <c r="C38" s="114" t="str">
        <f>VLOOKUP(B38,'[1]LISTADO ATM'!$A$2:$B$816,2,0)</f>
        <v xml:space="preserve">ATM Oficina Isabel La Católica I </v>
      </c>
      <c r="D38" s="115" t="s">
        <v>2455</v>
      </c>
      <c r="E38" s="100">
        <v>335770459</v>
      </c>
    </row>
    <row r="39" spans="1:5" ht="18" x14ac:dyDescent="0.25">
      <c r="A39" s="100" t="str">
        <f>VLOOKUP(B39,'[1]LISTADO ATM'!$A$2:$C$817,3,0)</f>
        <v>DISTRITO NACIONAL</v>
      </c>
      <c r="B39" s="100">
        <v>642</v>
      </c>
      <c r="C39" s="114" t="str">
        <f>VLOOKUP(B39,'[1]LISTADO ATM'!$A$2:$B$816,2,0)</f>
        <v xml:space="preserve">ATM OMSA Sto. Dgo. </v>
      </c>
      <c r="D39" s="115" t="s">
        <v>2455</v>
      </c>
      <c r="E39" s="100">
        <v>335770465</v>
      </c>
    </row>
    <row r="40" spans="1:5" ht="18" x14ac:dyDescent="0.25">
      <c r="A40" s="100" t="str">
        <f>VLOOKUP(B40,'[1]LISTADO ATM'!$A$2:$C$817,3,0)</f>
        <v>DISTRITO NACIONAL</v>
      </c>
      <c r="B40" s="100">
        <v>753</v>
      </c>
      <c r="C40" s="114" t="str">
        <f>VLOOKUP(B40,'[1]LISTADO ATM'!$A$2:$B$816,2,0)</f>
        <v xml:space="preserve">ATM S/M Nacional Tiradentes </v>
      </c>
      <c r="D40" s="115" t="s">
        <v>2455</v>
      </c>
      <c r="E40" s="100">
        <v>335770471</v>
      </c>
    </row>
    <row r="41" spans="1:5" ht="18" x14ac:dyDescent="0.25">
      <c r="A41" s="100" t="str">
        <f>VLOOKUP(B41,'[1]LISTADO ATM'!$A$2:$C$817,3,0)</f>
        <v>ESTE</v>
      </c>
      <c r="B41" s="100">
        <v>660</v>
      </c>
      <c r="C41" s="114" t="str">
        <f>VLOOKUP(B41,'[1]LISTADO ATM'!$A$2:$B$816,2,0)</f>
        <v>ATM Oficina Romana Norte II</v>
      </c>
      <c r="D41" s="115" t="s">
        <v>2455</v>
      </c>
      <c r="E41" s="119">
        <v>335769632</v>
      </c>
    </row>
    <row r="42" spans="1:5" ht="18.75" customHeight="1" x14ac:dyDescent="0.25">
      <c r="A42" s="100" t="str">
        <f>VLOOKUP(B42,'[1]LISTADO ATM'!$A$2:$C$817,3,0)</f>
        <v>ESTE</v>
      </c>
      <c r="B42" s="100">
        <v>742</v>
      </c>
      <c r="C42" s="114" t="str">
        <f>VLOOKUP(B42,'[1]LISTADO ATM'!$A$2:$B$816,2,0)</f>
        <v xml:space="preserve">ATM Oficina Plaza del Rey (La Romana) </v>
      </c>
      <c r="D42" s="115" t="s">
        <v>2455</v>
      </c>
      <c r="E42" s="119">
        <v>335769625</v>
      </c>
    </row>
    <row r="43" spans="1:5" ht="18" x14ac:dyDescent="0.25">
      <c r="A43" s="100" t="str">
        <f>VLOOKUP(B43,'[1]LISTADO ATM'!$A$2:$C$817,3,0)</f>
        <v>DISTRITO NACIONAL</v>
      </c>
      <c r="B43" s="100">
        <v>678</v>
      </c>
      <c r="C43" s="114" t="str">
        <f>VLOOKUP(B43,'[1]LISTADO ATM'!$A$2:$B$816,2,0)</f>
        <v>ATM Eco Petroleo San Isidro</v>
      </c>
      <c r="D43" s="115" t="s">
        <v>2455</v>
      </c>
      <c r="E43" s="100">
        <v>335770367</v>
      </c>
    </row>
    <row r="44" spans="1:5" ht="18" x14ac:dyDescent="0.25">
      <c r="A44" s="100" t="str">
        <f>VLOOKUP(B44,'[1]LISTADO ATM'!$A$2:$C$817,3,0)</f>
        <v>DISTRITO NACIONAL</v>
      </c>
      <c r="B44" s="100">
        <v>927</v>
      </c>
      <c r="C44" s="114" t="str">
        <f>VLOOKUP(B44,'[1]LISTADO ATM'!$A$2:$B$816,2,0)</f>
        <v>ATM S/M Bravo La Esperilla</v>
      </c>
      <c r="D44" s="115" t="s">
        <v>2455</v>
      </c>
      <c r="E44" s="100">
        <v>335770376</v>
      </c>
    </row>
    <row r="45" spans="1:5" ht="18" x14ac:dyDescent="0.25">
      <c r="A45" s="100" t="str">
        <f>VLOOKUP(B45,'[1]LISTADO ATM'!$A$2:$C$817,3,0)</f>
        <v>DISTRITO NACIONAL</v>
      </c>
      <c r="B45" s="100">
        <v>238</v>
      </c>
      <c r="C45" s="114" t="str">
        <f>VLOOKUP(B45,'[1]LISTADO ATM'!$A$2:$B$816,2,0)</f>
        <v xml:space="preserve">ATM Multicentro La Sirena Charles de Gaulle </v>
      </c>
      <c r="D45" s="115" t="s">
        <v>2455</v>
      </c>
      <c r="E45" s="100">
        <v>335770049</v>
      </c>
    </row>
    <row r="46" spans="1:5" ht="18" x14ac:dyDescent="0.25">
      <c r="A46" s="100" t="str">
        <f>VLOOKUP(B46,'[1]LISTADO ATM'!$A$2:$C$817,3,0)</f>
        <v>ESTE</v>
      </c>
      <c r="B46" s="100">
        <v>963</v>
      </c>
      <c r="C46" s="114" t="str">
        <f>VLOOKUP(B46,'[1]LISTADO ATM'!$A$2:$B$816,2,0)</f>
        <v xml:space="preserve">ATM Multiplaza La Romana </v>
      </c>
      <c r="D46" s="115" t="s">
        <v>2455</v>
      </c>
      <c r="E46" s="100">
        <v>335770305</v>
      </c>
    </row>
    <row r="47" spans="1:5" ht="18" x14ac:dyDescent="0.25">
      <c r="A47" s="100" t="str">
        <f>VLOOKUP(B47,'[1]LISTADO ATM'!$A$2:$C$817,3,0)</f>
        <v>DISTRITO NACIONAL</v>
      </c>
      <c r="B47" s="100">
        <v>697</v>
      </c>
      <c r="C47" s="114" t="str">
        <f>VLOOKUP(B47,'[1]LISTADO ATM'!$A$2:$B$816,2,0)</f>
        <v>ATM Hipermercado Olé Ciudad Juan Bosch</v>
      </c>
      <c r="D47" s="115" t="s">
        <v>2455</v>
      </c>
      <c r="E47" s="100">
        <v>335770821</v>
      </c>
    </row>
    <row r="48" spans="1:5" ht="18" x14ac:dyDescent="0.25">
      <c r="A48" s="100" t="str">
        <f>VLOOKUP(B48,'[1]LISTADO ATM'!$A$2:$C$817,3,0)</f>
        <v>ESTE</v>
      </c>
      <c r="B48" s="100">
        <v>842</v>
      </c>
      <c r="C48" s="114" t="str">
        <f>VLOOKUP(B48,'[1]LISTADO ATM'!$A$2:$B$816,2,0)</f>
        <v xml:space="preserve">ATM Plaza Orense II (La Romana) </v>
      </c>
      <c r="D48" s="115" t="s">
        <v>2455</v>
      </c>
      <c r="E48" s="100">
        <v>335770854</v>
      </c>
    </row>
    <row r="49" spans="1:5" ht="18" x14ac:dyDescent="0.25">
      <c r="A49" s="100" t="str">
        <f>VLOOKUP(B49,'[1]LISTADO ATM'!$A$2:$C$817,3,0)</f>
        <v>DISTRITO NACIONAL</v>
      </c>
      <c r="B49" s="100">
        <v>422</v>
      </c>
      <c r="C49" s="114" t="str">
        <f>VLOOKUP(B49,'[1]LISTADO ATM'!$A$2:$B$816,2,0)</f>
        <v xml:space="preserve">ATM Olé Manoguayabo </v>
      </c>
      <c r="D49" s="115" t="s">
        <v>2455</v>
      </c>
      <c r="E49" s="100">
        <v>335770857</v>
      </c>
    </row>
    <row r="50" spans="1:5" ht="18" x14ac:dyDescent="0.25">
      <c r="A50" s="100" t="str">
        <f>VLOOKUP(B50,'[1]LISTADO ATM'!$A$2:$C$817,3,0)</f>
        <v>DISTRITO NACIONAL</v>
      </c>
      <c r="B50" s="100">
        <v>628</v>
      </c>
      <c r="C50" s="114" t="str">
        <f>VLOOKUP(B50,'[1]LISTADO ATM'!$A$2:$B$816,2,0)</f>
        <v xml:space="preserve">ATM Autobanco San Isidro </v>
      </c>
      <c r="D50" s="115" t="s">
        <v>2455</v>
      </c>
      <c r="E50" s="100">
        <v>335770858</v>
      </c>
    </row>
    <row r="51" spans="1:5" ht="18" x14ac:dyDescent="0.25">
      <c r="A51" s="100" t="str">
        <f>VLOOKUP(B51,'[1]LISTADO ATM'!$A$2:$C$817,3,0)</f>
        <v>DISTRITO NACIONAL</v>
      </c>
      <c r="B51" s="100">
        <v>738</v>
      </c>
      <c r="C51" s="114" t="str">
        <f>VLOOKUP(B51,'[1]LISTADO ATM'!$A$2:$B$816,2,0)</f>
        <v xml:space="preserve">ATM Zona Franca Los Alcarrizos </v>
      </c>
      <c r="D51" s="115" t="s">
        <v>2455</v>
      </c>
      <c r="E51" s="100">
        <v>335770884</v>
      </c>
    </row>
    <row r="52" spans="1:5" ht="18" x14ac:dyDescent="0.25">
      <c r="A52" s="100" t="str">
        <f>VLOOKUP(B52,'[1]LISTADO ATM'!$A$2:$C$817,3,0)</f>
        <v>DISTRITO NACIONAL</v>
      </c>
      <c r="B52" s="100">
        <v>31</v>
      </c>
      <c r="C52" s="114" t="str">
        <f>VLOOKUP(B52,'[1]LISTADO ATM'!$A$2:$B$816,2,0)</f>
        <v xml:space="preserve">ATM Oficina San Martín I </v>
      </c>
      <c r="D52" s="115" t="s">
        <v>2455</v>
      </c>
      <c r="E52" s="100">
        <v>335770885</v>
      </c>
    </row>
    <row r="53" spans="1:5" ht="18" x14ac:dyDescent="0.25">
      <c r="A53" s="100" t="str">
        <f>VLOOKUP(B53,'[1]LISTADO ATM'!$A$2:$C$817,3,0)</f>
        <v>DISTRITO NACIONAL</v>
      </c>
      <c r="B53" s="100">
        <v>494</v>
      </c>
      <c r="C53" s="114" t="str">
        <f>VLOOKUP(B53,'[1]LISTADO ATM'!$A$2:$B$816,2,0)</f>
        <v xml:space="preserve">ATM Oficina Blue Mall </v>
      </c>
      <c r="D53" s="115" t="s">
        <v>2455</v>
      </c>
      <c r="E53" s="100">
        <v>335770905</v>
      </c>
    </row>
    <row r="54" spans="1:5" ht="18" x14ac:dyDescent="0.25">
      <c r="A54" s="100" t="str">
        <f>VLOOKUP(B54,'[1]LISTADO ATM'!$A$2:$C$817,3,0)</f>
        <v>DISTRITO NACIONAL</v>
      </c>
      <c r="B54" s="100">
        <v>755</v>
      </c>
      <c r="C54" s="114" t="str">
        <f>VLOOKUP(B54,'[1]LISTADO ATM'!$A$2:$B$816,2,0)</f>
        <v xml:space="preserve">ATM Oficina Galería del Este (Plaza) </v>
      </c>
      <c r="D54" s="115" t="s">
        <v>2455</v>
      </c>
      <c r="E54" s="100">
        <v>335770965</v>
      </c>
    </row>
    <row r="55" spans="1:5" ht="18.75" thickBot="1" x14ac:dyDescent="0.3">
      <c r="A55" s="116" t="s">
        <v>2428</v>
      </c>
      <c r="B55" s="123">
        <f>COUNT(B37:B54)</f>
        <v>18</v>
      </c>
      <c r="C55" s="117"/>
      <c r="D55" s="117"/>
      <c r="E55" s="117"/>
    </row>
    <row r="56" spans="1:5" ht="15.75" thickBot="1" x14ac:dyDescent="0.3">
      <c r="B56" s="109"/>
    </row>
    <row r="57" spans="1:5" ht="18.75" thickBot="1" x14ac:dyDescent="0.3">
      <c r="A57" s="133" t="s">
        <v>2431</v>
      </c>
      <c r="B57" s="134"/>
      <c r="C57" s="134"/>
      <c r="D57" s="134"/>
      <c r="E57" s="135"/>
    </row>
    <row r="58" spans="1:5" ht="18.75" customHeight="1" x14ac:dyDescent="0.25">
      <c r="A58" s="92" t="s">
        <v>15</v>
      </c>
      <c r="B58" s="97" t="s">
        <v>2426</v>
      </c>
      <c r="C58" s="93" t="s">
        <v>46</v>
      </c>
      <c r="D58" s="93" t="s">
        <v>2433</v>
      </c>
      <c r="E58" s="93" t="s">
        <v>2427</v>
      </c>
    </row>
    <row r="59" spans="1:5" ht="18" x14ac:dyDescent="0.25">
      <c r="A59" s="100" t="str">
        <f>VLOOKUP(B59,'[1]LISTADO ATM'!$A$2:$C$817,3,0)</f>
        <v>DISTRITO NACIONAL</v>
      </c>
      <c r="B59" s="100">
        <v>577</v>
      </c>
      <c r="C59" s="114" t="str">
        <f>VLOOKUP(B59,'[1]LISTADO ATM'!$A$2:$B$816,2,0)</f>
        <v xml:space="preserve">ATM Olé Ave. Duarte </v>
      </c>
      <c r="D59" s="100" t="s">
        <v>2459</v>
      </c>
      <c r="E59" s="119">
        <v>335769635</v>
      </c>
    </row>
    <row r="60" spans="1:5" ht="22.5" customHeight="1" x14ac:dyDescent="0.25">
      <c r="A60" s="100" t="str">
        <f>VLOOKUP(B60,'[1]LISTADO ATM'!$A$2:$C$817,3,0)</f>
        <v>ESTE</v>
      </c>
      <c r="B60" s="100">
        <v>673</v>
      </c>
      <c r="C60" s="114" t="str">
        <f>VLOOKUP(B60,'[1]LISTADO ATM'!$A$2:$B$816,2,0)</f>
        <v>ATM Clínica Dr. Cruz Jiminián</v>
      </c>
      <c r="D60" s="100" t="s">
        <v>2459</v>
      </c>
      <c r="E60" s="119">
        <v>335769626</v>
      </c>
    </row>
    <row r="61" spans="1:5" ht="18.75" customHeight="1" x14ac:dyDescent="0.25">
      <c r="A61" s="100" t="str">
        <f>VLOOKUP(B61,'[1]LISTADO ATM'!$A$2:$C$817,3,0)</f>
        <v>DISTRITO NACIONAL</v>
      </c>
      <c r="B61" s="100">
        <v>719</v>
      </c>
      <c r="C61" s="114" t="str">
        <f>VLOOKUP(B61,'[1]LISTADO ATM'!$A$2:$B$816,2,0)</f>
        <v xml:space="preserve">ATM Ayuntamiento Municipal San Luís </v>
      </c>
      <c r="D61" s="100" t="s">
        <v>2459</v>
      </c>
      <c r="E61" s="119">
        <v>335769547</v>
      </c>
    </row>
    <row r="62" spans="1:5" ht="25.5" customHeight="1" x14ac:dyDescent="0.25">
      <c r="A62" s="100" t="str">
        <f>VLOOKUP(B62,'[1]LISTADO ATM'!$A$2:$C$817,3,0)</f>
        <v>DISTRITO NACIONAL</v>
      </c>
      <c r="B62" s="100">
        <v>958</v>
      </c>
      <c r="C62" s="114" t="str">
        <f>VLOOKUP(B62,'[1]LISTADO ATM'!$A$2:$B$816,2,0)</f>
        <v xml:space="preserve">ATM Olé Aut. San Isidro </v>
      </c>
      <c r="D62" s="100" t="s">
        <v>2459</v>
      </c>
      <c r="E62" s="100">
        <v>335770494</v>
      </c>
    </row>
    <row r="63" spans="1:5" ht="18" x14ac:dyDescent="0.25">
      <c r="A63" s="100" t="e">
        <f>VLOOKUP(B63,'[1]LISTADO ATM'!$A$2:$C$817,3,0)</f>
        <v>#N/A</v>
      </c>
      <c r="B63" s="100">
        <v>600</v>
      </c>
      <c r="C63" s="114" t="e">
        <f>VLOOKUP(B63,'[1]LISTADO ATM'!$A$2:$B$816,2,0)</f>
        <v>#N/A</v>
      </c>
      <c r="D63" s="100" t="s">
        <v>2459</v>
      </c>
      <c r="E63" s="119">
        <v>335770500</v>
      </c>
    </row>
    <row r="64" spans="1:5" ht="18" x14ac:dyDescent="0.25">
      <c r="A64" s="100" t="str">
        <f>VLOOKUP(B64,'[1]LISTADO ATM'!$A$2:$C$817,3,0)</f>
        <v>DISTRITO NACIONAL</v>
      </c>
      <c r="B64" s="100">
        <v>354</v>
      </c>
      <c r="C64" s="114" t="str">
        <f>VLOOKUP(B64,'[1]LISTADO ATM'!$A$2:$B$816,2,0)</f>
        <v xml:space="preserve">ATM Oficina Núñez de Cáceres II </v>
      </c>
      <c r="D64" s="100" t="s">
        <v>2459</v>
      </c>
      <c r="E64" s="120">
        <v>335770665</v>
      </c>
    </row>
    <row r="65" spans="1:5" ht="18" x14ac:dyDescent="0.25">
      <c r="A65" s="100" t="str">
        <f>VLOOKUP(B65,'[1]LISTADO ATM'!$A$2:$C$817,3,0)</f>
        <v>DISTRITO NACIONAL</v>
      </c>
      <c r="B65" s="100">
        <v>860</v>
      </c>
      <c r="C65" s="114" t="str">
        <f>VLOOKUP(B65,'[1]LISTADO ATM'!$A$2:$B$816,2,0)</f>
        <v xml:space="preserve">ATM Oficina Bella Vista 27 de Febrero I </v>
      </c>
      <c r="D65" s="100" t="s">
        <v>2459</v>
      </c>
      <c r="E65" s="120">
        <v>335770668</v>
      </c>
    </row>
    <row r="66" spans="1:5" ht="18" x14ac:dyDescent="0.25">
      <c r="A66" s="100" t="str">
        <f>VLOOKUP(B66,'[1]LISTADO ATM'!$A$2:$C$817,3,0)</f>
        <v>DISTRITO NACIONAL</v>
      </c>
      <c r="B66" s="100">
        <v>302</v>
      </c>
      <c r="C66" s="114" t="str">
        <f>VLOOKUP(B66,'[1]LISTADO ATM'!$A$2:$B$816,2,0)</f>
        <v xml:space="preserve">ATM S/M Aprezio Los Mameyes  </v>
      </c>
      <c r="D66" s="100" t="s">
        <v>2459</v>
      </c>
      <c r="E66" s="120">
        <v>335770692</v>
      </c>
    </row>
    <row r="67" spans="1:5" ht="18.75" customHeight="1" x14ac:dyDescent="0.25">
      <c r="A67" s="100" t="str">
        <f>VLOOKUP(B67,'[1]LISTADO ATM'!$A$2:$C$817,3,0)</f>
        <v>DISTRITO NACIONAL</v>
      </c>
      <c r="B67" s="100">
        <v>415</v>
      </c>
      <c r="C67" s="114" t="str">
        <f>VLOOKUP(B67,'[1]LISTADO ATM'!$A$2:$B$816,2,0)</f>
        <v xml:space="preserve">ATM Autobanco San Martín I </v>
      </c>
      <c r="D67" s="100" t="s">
        <v>2459</v>
      </c>
      <c r="E67" s="120">
        <v>335770780</v>
      </c>
    </row>
    <row r="68" spans="1:5" ht="18" x14ac:dyDescent="0.25">
      <c r="A68" s="100" t="str">
        <f>VLOOKUP(B68,'[1]LISTADO ATM'!$A$2:$C$817,3,0)</f>
        <v>DISTRITO NACIONAL</v>
      </c>
      <c r="B68" s="100">
        <v>676</v>
      </c>
      <c r="C68" s="114" t="str">
        <f>VLOOKUP(B68,'[1]LISTADO ATM'!$A$2:$B$816,2,0)</f>
        <v>ATM S/M Bravo Colina Del Oeste</v>
      </c>
      <c r="D68" s="100" t="s">
        <v>2459</v>
      </c>
      <c r="E68" s="120">
        <v>335770899</v>
      </c>
    </row>
    <row r="69" spans="1:5" ht="18" x14ac:dyDescent="0.25">
      <c r="A69" s="100" t="str">
        <f>VLOOKUP(B69,'[1]LISTADO ATM'!$A$2:$C$817,3,0)</f>
        <v>DISTRITO NACIONAL</v>
      </c>
      <c r="B69" s="100">
        <v>769</v>
      </c>
      <c r="C69" s="114" t="str">
        <f>VLOOKUP(B69,'[1]LISTADO ATM'!$A$2:$B$816,2,0)</f>
        <v>ATM UNP Pablo Mella Morales</v>
      </c>
      <c r="D69" s="100" t="s">
        <v>2459</v>
      </c>
      <c r="E69" s="120">
        <v>335770964</v>
      </c>
    </row>
    <row r="70" spans="1:5" ht="18.75" thickBot="1" x14ac:dyDescent="0.3">
      <c r="A70" s="96" t="s">
        <v>2428</v>
      </c>
      <c r="B70" s="123">
        <f>COUNT(B59:B69)</f>
        <v>11</v>
      </c>
      <c r="C70" s="94"/>
      <c r="D70" s="94"/>
      <c r="E70" s="95"/>
    </row>
    <row r="71" spans="1:5" ht="15.75" thickBot="1" x14ac:dyDescent="0.3">
      <c r="B71" s="109"/>
    </row>
    <row r="72" spans="1:5" ht="18.75" thickBot="1" x14ac:dyDescent="0.3">
      <c r="A72" s="139" t="s">
        <v>2429</v>
      </c>
      <c r="B72" s="140"/>
    </row>
    <row r="73" spans="1:5" ht="18.75" thickBot="1" x14ac:dyDescent="0.3">
      <c r="A73" s="141">
        <f>+B55+B70</f>
        <v>29</v>
      </c>
      <c r="B73" s="142"/>
    </row>
    <row r="74" spans="1:5" ht="15.75" thickBot="1" x14ac:dyDescent="0.3">
      <c r="B74" s="109"/>
    </row>
    <row r="75" spans="1:5" ht="18.75" thickBot="1" x14ac:dyDescent="0.3">
      <c r="A75" s="133" t="s">
        <v>2432</v>
      </c>
      <c r="B75" s="134"/>
      <c r="C75" s="134"/>
      <c r="D75" s="134"/>
      <c r="E75" s="135"/>
    </row>
    <row r="76" spans="1:5" ht="18" x14ac:dyDescent="0.25">
      <c r="A76" s="92" t="s">
        <v>15</v>
      </c>
      <c r="B76" s="97" t="s">
        <v>2426</v>
      </c>
      <c r="C76" s="97" t="s">
        <v>46</v>
      </c>
      <c r="D76" s="143" t="s">
        <v>2433</v>
      </c>
      <c r="E76" s="144"/>
    </row>
    <row r="77" spans="1:5" ht="18" x14ac:dyDescent="0.25">
      <c r="A77" s="100" t="str">
        <f>VLOOKUP(B77,'[1]LISTADO ATM'!$A$2:$C$817,3,0)</f>
        <v>DISTRITO NACIONAL</v>
      </c>
      <c r="B77" s="100">
        <v>175</v>
      </c>
      <c r="C77" s="114" t="str">
        <f>VLOOKUP(B77,'[1]LISTADO ATM'!$A$2:$B$816,2,0)</f>
        <v xml:space="preserve">ATM Dirección de Ingeniería </v>
      </c>
      <c r="D77" s="145" t="s">
        <v>2476</v>
      </c>
      <c r="E77" s="146"/>
    </row>
    <row r="78" spans="1:5" ht="18" x14ac:dyDescent="0.25">
      <c r="A78" s="100" t="str">
        <f>VLOOKUP(B78,'[1]LISTADO ATM'!$A$2:$C$817,3,0)</f>
        <v>DISTRITO NACIONAL</v>
      </c>
      <c r="B78" s="100">
        <v>835</v>
      </c>
      <c r="C78" s="114" t="str">
        <f>VLOOKUP(B78,'[1]LISTADO ATM'!$A$2:$B$816,2,0)</f>
        <v xml:space="preserve">ATM UNP Megacentro </v>
      </c>
      <c r="D78" s="145" t="s">
        <v>2476</v>
      </c>
      <c r="E78" s="146"/>
    </row>
    <row r="79" spans="1:5" ht="18" x14ac:dyDescent="0.25">
      <c r="A79" s="100" t="str">
        <f>VLOOKUP(B79,'[1]LISTADO ATM'!$A$2:$C$817,3,0)</f>
        <v>DISTRITO NACIONAL</v>
      </c>
      <c r="B79" s="100">
        <v>557</v>
      </c>
      <c r="C79" s="114" t="str">
        <f>VLOOKUP(B79,'[1]LISTADO ATM'!$A$2:$B$816,2,0)</f>
        <v xml:space="preserve">ATM Multicentro La Sirena Ave. Mella </v>
      </c>
      <c r="D79" s="145" t="s">
        <v>2507</v>
      </c>
      <c r="E79" s="146"/>
    </row>
    <row r="80" spans="1:5" ht="18" x14ac:dyDescent="0.25">
      <c r="A80" s="100" t="str">
        <f>VLOOKUP(B80,'[1]LISTADO ATM'!$A$2:$C$817,3,0)</f>
        <v>DISTRITO NACIONAL</v>
      </c>
      <c r="B80" s="100">
        <v>839</v>
      </c>
      <c r="C80" s="114" t="str">
        <f>VLOOKUP(B80,'[1]LISTADO ATM'!$A$2:$B$816,2,0)</f>
        <v xml:space="preserve">ATM INAPA </v>
      </c>
      <c r="D80" s="145" t="s">
        <v>2476</v>
      </c>
      <c r="E80" s="146"/>
    </row>
    <row r="81" spans="1:5" ht="18" x14ac:dyDescent="0.25">
      <c r="A81" s="100" t="str">
        <f>VLOOKUP(B81,'[1]LISTADO ATM'!$A$2:$C$817,3,0)</f>
        <v>DISTRITO NACIONAL</v>
      </c>
      <c r="B81" s="100">
        <v>713</v>
      </c>
      <c r="C81" s="114" t="str">
        <f>VLOOKUP(B81,'[1]LISTADO ATM'!$A$2:$B$816,2,0)</f>
        <v xml:space="preserve">ATM Oficina Las Américas </v>
      </c>
      <c r="D81" s="145" t="s">
        <v>2507</v>
      </c>
      <c r="E81" s="146"/>
    </row>
    <row r="82" spans="1:5" ht="18" x14ac:dyDescent="0.25">
      <c r="A82" s="100" t="str">
        <f>VLOOKUP(B82,'[1]LISTADO ATM'!$A$2:$C$817,3,0)</f>
        <v>DISTRITO NACIONAL</v>
      </c>
      <c r="B82" s="100">
        <v>436</v>
      </c>
      <c r="C82" s="114" t="str">
        <f>VLOOKUP(B82,'[1]LISTADO ATM'!$A$2:$B$816,2,0)</f>
        <v xml:space="preserve">ATM Autobanco Torre II </v>
      </c>
      <c r="D82" s="145" t="s">
        <v>2507</v>
      </c>
      <c r="E82" s="146"/>
    </row>
    <row r="83" spans="1:5" ht="18" x14ac:dyDescent="0.25">
      <c r="A83" s="100" t="str">
        <f>VLOOKUP(B83,'[1]LISTADO ATM'!$A$2:$C$817,3,0)</f>
        <v>DISTRITO NACIONAL</v>
      </c>
      <c r="B83" s="100">
        <v>566</v>
      </c>
      <c r="C83" s="114" t="str">
        <f>VLOOKUP(B83,'[1]LISTADO ATM'!$A$2:$B$816,2,0)</f>
        <v xml:space="preserve">ATM Hiper Olé Aut. Duarte </v>
      </c>
      <c r="D83" s="145" t="s">
        <v>2507</v>
      </c>
      <c r="E83" s="146"/>
    </row>
    <row r="84" spans="1:5" ht="18" x14ac:dyDescent="0.25">
      <c r="A84" s="100" t="str">
        <f>VLOOKUP(B84,'[1]LISTADO ATM'!$A$2:$C$817,3,0)</f>
        <v>DISTRITO NACIONAL</v>
      </c>
      <c r="B84" s="100">
        <v>696</v>
      </c>
      <c r="C84" s="114" t="str">
        <f>VLOOKUP(B84,'[1]LISTADO ATM'!$A$2:$B$816,2,0)</f>
        <v>ATM Olé Jacobo Majluta</v>
      </c>
      <c r="D84" s="145" t="s">
        <v>2507</v>
      </c>
      <c r="E84" s="146"/>
    </row>
    <row r="85" spans="1:5" ht="18" x14ac:dyDescent="0.25">
      <c r="A85" s="100" t="str">
        <f>VLOOKUP(B85,'[1]LISTADO ATM'!$A$2:$C$817,3,0)</f>
        <v>DISTRITO NACIONAL</v>
      </c>
      <c r="B85" s="100">
        <v>816</v>
      </c>
      <c r="C85" s="114" t="str">
        <f>VLOOKUP(B85,'[1]LISTADO ATM'!$A$2:$B$816,2,0)</f>
        <v xml:space="preserve">ATM Oficina Pedro Brand </v>
      </c>
      <c r="D85" s="147" t="s">
        <v>2538</v>
      </c>
      <c r="E85" s="146"/>
    </row>
    <row r="86" spans="1:5" ht="18" x14ac:dyDescent="0.25">
      <c r="A86" s="100" t="str">
        <f>VLOOKUP(B86,'[1]LISTADO ATM'!$A$2:$C$817,3,0)</f>
        <v>DISTRITO NACIONAL</v>
      </c>
      <c r="B86" s="100">
        <v>946</v>
      </c>
      <c r="C86" s="114" t="str">
        <f>VLOOKUP(B86,'[1]LISTADO ATM'!$A$2:$B$816,2,0)</f>
        <v xml:space="preserve">ATM Oficina Núñez de Cáceres I </v>
      </c>
      <c r="D86" s="145" t="s">
        <v>2476</v>
      </c>
      <c r="E86" s="146"/>
    </row>
    <row r="87" spans="1:5" ht="18" x14ac:dyDescent="0.25">
      <c r="A87" s="100" t="str">
        <f>VLOOKUP(B87,'[1]LISTADO ATM'!$A$2:$C$817,3,0)</f>
        <v>DISTRITO NACIONAL</v>
      </c>
      <c r="B87" s="100">
        <v>949</v>
      </c>
      <c r="C87" s="114" t="str">
        <f>VLOOKUP(B87,'[1]LISTADO ATM'!$A$2:$B$816,2,0)</f>
        <v xml:space="preserve">ATM S/M Bravo San Isidro Coral Mall </v>
      </c>
      <c r="D87" s="145" t="s">
        <v>2507</v>
      </c>
      <c r="E87" s="146"/>
    </row>
    <row r="88" spans="1:5" ht="18.75" thickBot="1" x14ac:dyDescent="0.3">
      <c r="A88" s="96" t="s">
        <v>2428</v>
      </c>
      <c r="B88" s="123">
        <f>COUNT(B77:B87)</f>
        <v>11</v>
      </c>
      <c r="C88" s="94"/>
      <c r="D88" s="94"/>
      <c r="E88" s="95"/>
    </row>
    <row r="89" spans="1:5" x14ac:dyDescent="0.25">
      <c r="E89" s="87"/>
    </row>
    <row r="90" spans="1:5" x14ac:dyDescent="0.25">
      <c r="E90" s="87"/>
    </row>
    <row r="91" spans="1:5" x14ac:dyDescent="0.25">
      <c r="E91" s="87"/>
    </row>
    <row r="92" spans="1:5" x14ac:dyDescent="0.25">
      <c r="E92" s="87"/>
    </row>
    <row r="93" spans="1:5" x14ac:dyDescent="0.25">
      <c r="E93" s="87"/>
    </row>
    <row r="94" spans="1:5" x14ac:dyDescent="0.25">
      <c r="E94" s="87"/>
    </row>
    <row r="95" spans="1:5" x14ac:dyDescent="0.25">
      <c r="E95" s="87"/>
    </row>
    <row r="96" spans="1:5" x14ac:dyDescent="0.25">
      <c r="E96" s="87"/>
    </row>
    <row r="97" spans="5:5" x14ac:dyDescent="0.25">
      <c r="E97" s="87"/>
    </row>
    <row r="98" spans="5:5" x14ac:dyDescent="0.25">
      <c r="E98" s="87"/>
    </row>
    <row r="99" spans="5:5" x14ac:dyDescent="0.25">
      <c r="E99" s="87"/>
    </row>
    <row r="100" spans="5:5" x14ac:dyDescent="0.25">
      <c r="E100" s="87"/>
    </row>
    <row r="101" spans="5:5" x14ac:dyDescent="0.25">
      <c r="E101" s="87"/>
    </row>
    <row r="102" spans="5:5" x14ac:dyDescent="0.25">
      <c r="E102" s="87"/>
    </row>
    <row r="103" spans="5:5" x14ac:dyDescent="0.25">
      <c r="E103" s="87"/>
    </row>
    <row r="104" spans="5:5" x14ac:dyDescent="0.25">
      <c r="E104" s="87"/>
    </row>
    <row r="105" spans="5:5" x14ac:dyDescent="0.25">
      <c r="E105" s="87"/>
    </row>
    <row r="106" spans="5:5" x14ac:dyDescent="0.25">
      <c r="E106" s="87"/>
    </row>
    <row r="107" spans="5:5" x14ac:dyDescent="0.25">
      <c r="E107" s="87"/>
    </row>
    <row r="108" spans="5:5" x14ac:dyDescent="0.25">
      <c r="E108" s="87"/>
    </row>
    <row r="109" spans="5:5" x14ac:dyDescent="0.25">
      <c r="E109" s="87"/>
    </row>
    <row r="110" spans="5:5" x14ac:dyDescent="0.25">
      <c r="E110" s="87"/>
    </row>
    <row r="111" spans="5:5" ht="18.75" customHeight="1" x14ac:dyDescent="0.25">
      <c r="E111" s="87"/>
    </row>
    <row r="112" spans="5:5" x14ac:dyDescent="0.25">
      <c r="E112" s="87"/>
    </row>
    <row r="113" spans="5:5" x14ac:dyDescent="0.25">
      <c r="E113" s="87"/>
    </row>
    <row r="114" spans="5:5" x14ac:dyDescent="0.25">
      <c r="E114" s="87"/>
    </row>
    <row r="115" spans="5:5" x14ac:dyDescent="0.25">
      <c r="E115" s="87"/>
    </row>
    <row r="116" spans="5:5" x14ac:dyDescent="0.25">
      <c r="E116" s="87"/>
    </row>
    <row r="117" spans="5:5" x14ac:dyDescent="0.25">
      <c r="E117" s="87"/>
    </row>
    <row r="118" spans="5:5" x14ac:dyDescent="0.25">
      <c r="E118" s="87"/>
    </row>
    <row r="119" spans="5:5" x14ac:dyDescent="0.25">
      <c r="E119" s="87"/>
    </row>
    <row r="120" spans="5:5" x14ac:dyDescent="0.25">
      <c r="E120" s="87"/>
    </row>
    <row r="121" spans="5:5" x14ac:dyDescent="0.25">
      <c r="E121" s="87"/>
    </row>
    <row r="122" spans="5:5" x14ac:dyDescent="0.25">
      <c r="E122" s="87"/>
    </row>
    <row r="123" spans="5:5" x14ac:dyDescent="0.25">
      <c r="E123" s="87"/>
    </row>
    <row r="124" spans="5:5" x14ac:dyDescent="0.25">
      <c r="E124" s="87"/>
    </row>
    <row r="125" spans="5:5" ht="18.75" customHeight="1" x14ac:dyDescent="0.25">
      <c r="E125" s="87"/>
    </row>
    <row r="126" spans="5:5" x14ac:dyDescent="0.25">
      <c r="E126" s="87"/>
    </row>
    <row r="127" spans="5:5" x14ac:dyDescent="0.25">
      <c r="E127" s="87"/>
    </row>
    <row r="128" spans="5:5" ht="18.75" customHeight="1" x14ac:dyDescent="0.25">
      <c r="E128" s="87"/>
    </row>
    <row r="129" spans="5:5" x14ac:dyDescent="0.25">
      <c r="E129" s="87"/>
    </row>
    <row r="130" spans="5:5" x14ac:dyDescent="0.25">
      <c r="E130" s="87"/>
    </row>
    <row r="131" spans="5:5" x14ac:dyDescent="0.25">
      <c r="E131" s="87"/>
    </row>
    <row r="132" spans="5:5" x14ac:dyDescent="0.25">
      <c r="E132" s="87"/>
    </row>
    <row r="133" spans="5:5" x14ac:dyDescent="0.25">
      <c r="E133" s="87"/>
    </row>
    <row r="134" spans="5:5" x14ac:dyDescent="0.25">
      <c r="E134" s="87"/>
    </row>
    <row r="135" spans="5:5" x14ac:dyDescent="0.25">
      <c r="E135" s="87"/>
    </row>
    <row r="136" spans="5:5" x14ac:dyDescent="0.25">
      <c r="E136" s="87"/>
    </row>
    <row r="137" spans="5:5" x14ac:dyDescent="0.25">
      <c r="E137" s="87"/>
    </row>
    <row r="138" spans="5:5" x14ac:dyDescent="0.25">
      <c r="E138" s="87"/>
    </row>
    <row r="139" spans="5:5" x14ac:dyDescent="0.25">
      <c r="E139" s="87"/>
    </row>
    <row r="140" spans="5:5" x14ac:dyDescent="0.25">
      <c r="E140" s="87"/>
    </row>
    <row r="141" spans="5:5" x14ac:dyDescent="0.25">
      <c r="E141" s="87"/>
    </row>
    <row r="142" spans="5:5" x14ac:dyDescent="0.25">
      <c r="E142" s="87"/>
    </row>
  </sheetData>
  <mergeCells count="22">
    <mergeCell ref="A2:E2"/>
    <mergeCell ref="A3:E3"/>
    <mergeCell ref="D83:E83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A72:B72"/>
    <mergeCell ref="A73:B73"/>
    <mergeCell ref="A75:E75"/>
    <mergeCell ref="D76:E76"/>
    <mergeCell ref="D77:E77"/>
    <mergeCell ref="A4:E4"/>
    <mergeCell ref="A9:E9"/>
    <mergeCell ref="C33:E33"/>
    <mergeCell ref="A35:E35"/>
    <mergeCell ref="A57:E57"/>
  </mergeCells>
  <phoneticPr fontId="47" type="noConversion"/>
  <conditionalFormatting sqref="B143:B1048576">
    <cfRule type="duplicateValues" dxfId="175" priority="270"/>
  </conditionalFormatting>
  <conditionalFormatting sqref="E143:E1048576">
    <cfRule type="duplicateValues" dxfId="174" priority="329549"/>
  </conditionalFormatting>
  <conditionalFormatting sqref="B38">
    <cfRule type="duplicateValues" dxfId="173" priority="72"/>
  </conditionalFormatting>
  <conditionalFormatting sqref="B59">
    <cfRule type="duplicateValues" dxfId="172" priority="71"/>
  </conditionalFormatting>
  <conditionalFormatting sqref="B19">
    <cfRule type="duplicateValues" dxfId="171" priority="70"/>
  </conditionalFormatting>
  <conditionalFormatting sqref="B77 B14">
    <cfRule type="duplicateValues" dxfId="170" priority="69"/>
  </conditionalFormatting>
  <conditionalFormatting sqref="B71:B75 B16 B34:B35 B37 B56:B57 B2:B9">
    <cfRule type="duplicateValues" dxfId="169" priority="68"/>
  </conditionalFormatting>
  <conditionalFormatting sqref="B71:B75">
    <cfRule type="duplicateValues" dxfId="168" priority="67"/>
  </conditionalFormatting>
  <conditionalFormatting sqref="B71:B75">
    <cfRule type="duplicateValues" dxfId="167" priority="66"/>
  </conditionalFormatting>
  <conditionalFormatting sqref="E43">
    <cfRule type="duplicateValues" dxfId="166" priority="65"/>
  </conditionalFormatting>
  <conditionalFormatting sqref="E43">
    <cfRule type="duplicateValues" dxfId="165" priority="64"/>
  </conditionalFormatting>
  <conditionalFormatting sqref="E43">
    <cfRule type="duplicateValues" dxfId="164" priority="62"/>
    <cfRule type="duplicateValues" dxfId="163" priority="63"/>
  </conditionalFormatting>
  <conditionalFormatting sqref="E43">
    <cfRule type="duplicateValues" dxfId="162" priority="61"/>
  </conditionalFormatting>
  <conditionalFormatting sqref="E43">
    <cfRule type="duplicateValues" dxfId="161" priority="60"/>
  </conditionalFormatting>
  <conditionalFormatting sqref="E43">
    <cfRule type="duplicateValues" dxfId="160" priority="59"/>
  </conditionalFormatting>
  <conditionalFormatting sqref="B41">
    <cfRule type="duplicateValues" dxfId="159" priority="58"/>
  </conditionalFormatting>
  <conditionalFormatting sqref="E23">
    <cfRule type="duplicateValues" dxfId="158" priority="57"/>
  </conditionalFormatting>
  <conditionalFormatting sqref="E23">
    <cfRule type="duplicateValues" dxfId="157" priority="55"/>
    <cfRule type="duplicateValues" dxfId="156" priority="56"/>
  </conditionalFormatting>
  <conditionalFormatting sqref="E46">
    <cfRule type="duplicateValues" dxfId="155" priority="54"/>
  </conditionalFormatting>
  <conditionalFormatting sqref="E46">
    <cfRule type="duplicateValues" dxfId="154" priority="52"/>
    <cfRule type="duplicateValues" dxfId="153" priority="53"/>
  </conditionalFormatting>
  <conditionalFormatting sqref="E46">
    <cfRule type="duplicateValues" dxfId="152" priority="51"/>
  </conditionalFormatting>
  <conditionalFormatting sqref="E46">
    <cfRule type="duplicateValues" dxfId="151" priority="49"/>
    <cfRule type="duplicateValues" dxfId="150" priority="50"/>
  </conditionalFormatting>
  <conditionalFormatting sqref="E46">
    <cfRule type="duplicateValues" dxfId="149" priority="48"/>
  </conditionalFormatting>
  <conditionalFormatting sqref="E46">
    <cfRule type="duplicateValues" dxfId="148" priority="46"/>
    <cfRule type="duplicateValues" dxfId="147" priority="47"/>
  </conditionalFormatting>
  <conditionalFormatting sqref="E79">
    <cfRule type="duplicateValues" dxfId="146" priority="44"/>
    <cfRule type="duplicateValues" dxfId="145" priority="45"/>
  </conditionalFormatting>
  <conditionalFormatting sqref="E79">
    <cfRule type="duplicateValues" dxfId="144" priority="43"/>
  </conditionalFormatting>
  <conditionalFormatting sqref="E80">
    <cfRule type="duplicateValues" dxfId="143" priority="41"/>
    <cfRule type="duplicateValues" dxfId="142" priority="42"/>
  </conditionalFormatting>
  <conditionalFormatting sqref="E80">
    <cfRule type="duplicateValues" dxfId="141" priority="40"/>
  </conditionalFormatting>
  <conditionalFormatting sqref="B39:B40 B12">
    <cfRule type="duplicateValues" dxfId="140" priority="73"/>
  </conditionalFormatting>
  <conditionalFormatting sqref="E15">
    <cfRule type="duplicateValues" dxfId="139" priority="34"/>
  </conditionalFormatting>
  <conditionalFormatting sqref="E15">
    <cfRule type="duplicateValues" dxfId="138" priority="35"/>
    <cfRule type="duplicateValues" dxfId="137" priority="36"/>
  </conditionalFormatting>
  <conditionalFormatting sqref="E15">
    <cfRule type="duplicateValues" dxfId="136" priority="37"/>
    <cfRule type="duplicateValues" dxfId="135" priority="38"/>
  </conditionalFormatting>
  <conditionalFormatting sqref="E15">
    <cfRule type="duplicateValues" dxfId="134" priority="39"/>
  </conditionalFormatting>
  <conditionalFormatting sqref="E27 E13">
    <cfRule type="duplicateValues" dxfId="133" priority="74"/>
    <cfRule type="duplicateValues" dxfId="132" priority="75"/>
  </conditionalFormatting>
  <conditionalFormatting sqref="E27 E13">
    <cfRule type="duplicateValues" dxfId="131" priority="76"/>
  </conditionalFormatting>
  <conditionalFormatting sqref="E59:E66 E19:E20 E14">
    <cfRule type="duplicateValues" dxfId="130" priority="77"/>
  </conditionalFormatting>
  <conditionalFormatting sqref="E59:E66 E19:E20 E14">
    <cfRule type="duplicateValues" dxfId="129" priority="78"/>
    <cfRule type="duplicateValues" dxfId="128" priority="79"/>
  </conditionalFormatting>
  <conditionalFormatting sqref="E47 E30">
    <cfRule type="duplicateValues" dxfId="127" priority="80"/>
    <cfRule type="duplicateValues" dxfId="126" priority="81"/>
  </conditionalFormatting>
  <conditionalFormatting sqref="E47 E30">
    <cfRule type="duplicateValues" dxfId="125" priority="82"/>
  </conditionalFormatting>
  <conditionalFormatting sqref="E51:E53">
    <cfRule type="duplicateValues" dxfId="124" priority="31"/>
    <cfRule type="duplicateValues" dxfId="123" priority="32"/>
  </conditionalFormatting>
  <conditionalFormatting sqref="E51:E53">
    <cfRule type="duplicateValues" dxfId="122" priority="33"/>
  </conditionalFormatting>
  <conditionalFormatting sqref="E69">
    <cfRule type="duplicateValues" dxfId="121" priority="28"/>
  </conditionalFormatting>
  <conditionalFormatting sqref="E69">
    <cfRule type="duplicateValues" dxfId="120" priority="29"/>
    <cfRule type="duplicateValues" dxfId="119" priority="30"/>
  </conditionalFormatting>
  <conditionalFormatting sqref="E82">
    <cfRule type="duplicateValues" dxfId="118" priority="26"/>
    <cfRule type="duplicateValues" dxfId="117" priority="27"/>
  </conditionalFormatting>
  <conditionalFormatting sqref="E82">
    <cfRule type="duplicateValues" dxfId="116" priority="25"/>
  </conditionalFormatting>
  <conditionalFormatting sqref="E83">
    <cfRule type="duplicateValues" dxfId="115" priority="23"/>
    <cfRule type="duplicateValues" dxfId="114" priority="24"/>
  </conditionalFormatting>
  <conditionalFormatting sqref="E83">
    <cfRule type="duplicateValues" dxfId="113" priority="22"/>
  </conditionalFormatting>
  <conditionalFormatting sqref="E84">
    <cfRule type="duplicateValues" dxfId="112" priority="20"/>
    <cfRule type="duplicateValues" dxfId="111" priority="21"/>
  </conditionalFormatting>
  <conditionalFormatting sqref="E84">
    <cfRule type="duplicateValues" dxfId="110" priority="19"/>
  </conditionalFormatting>
  <conditionalFormatting sqref="E87">
    <cfRule type="duplicateValues" dxfId="109" priority="17"/>
    <cfRule type="duplicateValues" dxfId="108" priority="18"/>
  </conditionalFormatting>
  <conditionalFormatting sqref="E87">
    <cfRule type="duplicateValues" dxfId="107" priority="16"/>
  </conditionalFormatting>
  <conditionalFormatting sqref="B21">
    <cfRule type="duplicateValues" dxfId="106" priority="4"/>
  </conditionalFormatting>
  <conditionalFormatting sqref="E21">
    <cfRule type="duplicateValues" dxfId="105" priority="5"/>
    <cfRule type="duplicateValues" dxfId="104" priority="6"/>
  </conditionalFormatting>
  <conditionalFormatting sqref="E21">
    <cfRule type="duplicateValues" dxfId="103" priority="7"/>
  </conditionalFormatting>
  <conditionalFormatting sqref="E21">
    <cfRule type="duplicateValues" dxfId="102" priority="8"/>
  </conditionalFormatting>
  <conditionalFormatting sqref="E21">
    <cfRule type="duplicateValues" dxfId="101" priority="9"/>
    <cfRule type="duplicateValues" dxfId="100" priority="10"/>
  </conditionalFormatting>
  <conditionalFormatting sqref="B21">
    <cfRule type="duplicateValues" dxfId="99" priority="11"/>
  </conditionalFormatting>
  <conditionalFormatting sqref="B21">
    <cfRule type="duplicateValues" dxfId="98" priority="12"/>
    <cfRule type="duplicateValues" dxfId="97" priority="13"/>
  </conditionalFormatting>
  <conditionalFormatting sqref="B21">
    <cfRule type="duplicateValues" dxfId="96" priority="14"/>
  </conditionalFormatting>
  <conditionalFormatting sqref="B21">
    <cfRule type="duplicateValues" dxfId="95" priority="15"/>
  </conditionalFormatting>
  <conditionalFormatting sqref="E88 E55:E66 E70:E78 E2:E12 E14 E16:E20 E22:E26 E33:E46">
    <cfRule type="duplicateValues" dxfId="94" priority="83"/>
    <cfRule type="duplicateValues" dxfId="93" priority="84"/>
  </conditionalFormatting>
  <conditionalFormatting sqref="E88 E55:E66 E70:E78 E2:E12 E14 E16:E20 E22:E26 E33:E46">
    <cfRule type="duplicateValues" dxfId="92" priority="85"/>
  </conditionalFormatting>
  <conditionalFormatting sqref="E37:E46 E22:E26 E16:E18 E11:E12">
    <cfRule type="duplicateValues" dxfId="91" priority="86"/>
  </conditionalFormatting>
  <conditionalFormatting sqref="E37:E46 E22:E26 E16:E18 E11:E12">
    <cfRule type="duplicateValues" dxfId="90" priority="87"/>
    <cfRule type="duplicateValues" dxfId="89" priority="88"/>
  </conditionalFormatting>
  <conditionalFormatting sqref="E28:E29">
    <cfRule type="duplicateValues" dxfId="88" priority="89"/>
    <cfRule type="duplicateValues" dxfId="87" priority="90"/>
  </conditionalFormatting>
  <conditionalFormatting sqref="E28:E29">
    <cfRule type="duplicateValues" dxfId="86" priority="91"/>
  </conditionalFormatting>
  <conditionalFormatting sqref="B71:B75 B56:B57 B59 B77 B34:B35 B2:B9 B37:B54 B22:B30 B11:B14 B16:B19">
    <cfRule type="duplicateValues" dxfId="85" priority="92"/>
  </conditionalFormatting>
  <conditionalFormatting sqref="B71:B75 B56:B57 B77 B34:B35 B2:B9 B59:B69 B37:B54 B11:B20 B22:B32">
    <cfRule type="duplicateValues" dxfId="84" priority="93"/>
    <cfRule type="duplicateValues" dxfId="83" priority="94"/>
  </conditionalFormatting>
  <conditionalFormatting sqref="E54">
    <cfRule type="duplicateValues" dxfId="82" priority="1"/>
    <cfRule type="duplicateValues" dxfId="81" priority="2"/>
  </conditionalFormatting>
  <conditionalFormatting sqref="E54">
    <cfRule type="duplicateValues" dxfId="80" priority="3"/>
  </conditionalFormatting>
  <conditionalFormatting sqref="E68 E31">
    <cfRule type="duplicateValues" dxfId="79" priority="95"/>
  </conditionalFormatting>
  <conditionalFormatting sqref="E68 E31">
    <cfRule type="duplicateValues" dxfId="78" priority="96"/>
    <cfRule type="duplicateValues" dxfId="77" priority="97"/>
  </conditionalFormatting>
  <conditionalFormatting sqref="E81">
    <cfRule type="duplicateValues" dxfId="76" priority="98"/>
    <cfRule type="duplicateValues" dxfId="75" priority="99"/>
  </conditionalFormatting>
  <conditionalFormatting sqref="E81">
    <cfRule type="duplicateValues" dxfId="74" priority="100"/>
  </conditionalFormatting>
  <conditionalFormatting sqref="E86">
    <cfRule type="duplicateValues" dxfId="73" priority="101"/>
    <cfRule type="duplicateValues" dxfId="72" priority="102"/>
  </conditionalFormatting>
  <conditionalFormatting sqref="E86">
    <cfRule type="duplicateValues" dxfId="71" priority="103"/>
  </conditionalFormatting>
  <conditionalFormatting sqref="B78:B87">
    <cfRule type="duplicateValues" dxfId="70" priority="104"/>
  </conditionalFormatting>
  <conditionalFormatting sqref="B78:B87">
    <cfRule type="duplicateValues" dxfId="69" priority="105"/>
    <cfRule type="duplicateValues" dxfId="68" priority="106"/>
  </conditionalFormatting>
  <conditionalFormatting sqref="B71:B75 B56:B57 B34:B35 B2:B9 B59:B69 B37:B54 B77:B87 B11:B20 B22:B32">
    <cfRule type="duplicateValues" dxfId="67" priority="107"/>
  </conditionalFormatting>
  <conditionalFormatting sqref="B63:B69 B20 B15 B31:B32">
    <cfRule type="duplicateValues" dxfId="66" priority="108"/>
  </conditionalFormatting>
  <conditionalFormatting sqref="B63:B69 B20 B15 B31:B32">
    <cfRule type="duplicateValues" dxfId="65" priority="109"/>
    <cfRule type="duplicateValues" dxfId="64" priority="110"/>
  </conditionalFormatting>
  <conditionalFormatting sqref="B60:B69 B20 B15 B31:B32">
    <cfRule type="duplicateValues" dxfId="63" priority="111"/>
  </conditionalFormatting>
  <conditionalFormatting sqref="E67 E32">
    <cfRule type="duplicateValues" dxfId="62" priority="112"/>
  </conditionalFormatting>
  <conditionalFormatting sqref="E67 E32">
    <cfRule type="duplicateValues" dxfId="61" priority="113"/>
    <cfRule type="duplicateValues" dxfId="60" priority="114"/>
  </conditionalFormatting>
  <conditionalFormatting sqref="E48:E50">
    <cfRule type="duplicateValues" dxfId="59" priority="115"/>
    <cfRule type="duplicateValues" dxfId="58" priority="116"/>
  </conditionalFormatting>
  <conditionalFormatting sqref="E48:E50">
    <cfRule type="duplicateValues" dxfId="57" priority="117"/>
  </conditionalFormatting>
  <conditionalFormatting sqref="B42:B54 B22:B30 B17:B18 B13 B11">
    <cfRule type="duplicateValues" dxfId="56" priority="118"/>
  </conditionalFormatting>
  <conditionalFormatting sqref="B2:B20 B22:B88">
    <cfRule type="duplicateValues" dxfId="55" priority="1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8">
        <v>384</v>
      </c>
      <c r="B268" s="118" t="s">
        <v>2499</v>
      </c>
      <c r="C268" s="11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2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0">
        <v>576</v>
      </c>
      <c r="B407" s="111" t="s">
        <v>2492</v>
      </c>
      <c r="C407" s="111" t="s">
        <v>2493</v>
      </c>
      <c r="D407" s="32" t="s">
        <v>72</v>
      </c>
      <c r="E407" s="111" t="s">
        <v>90</v>
      </c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2021-01-23T19:41:57Z</dcterms:modified>
</cp:coreProperties>
</file>