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56" i="1"/>
  <c r="A55" i="1"/>
  <c r="A5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81" i="16"/>
  <c r="B65" i="16"/>
  <c r="B39" i="16"/>
  <c r="A60" i="16"/>
  <c r="A61" i="16"/>
  <c r="A62" i="16"/>
  <c r="A63" i="16"/>
  <c r="A64" i="16"/>
  <c r="C60" i="16"/>
  <c r="C61" i="16"/>
  <c r="C62" i="16"/>
  <c r="C63" i="16"/>
  <c r="C64" i="16"/>
  <c r="C76" i="16"/>
  <c r="C77" i="16"/>
  <c r="C78" i="16"/>
  <c r="C79" i="16"/>
  <c r="C80" i="16"/>
  <c r="A76" i="16"/>
  <c r="A77" i="16"/>
  <c r="A78" i="16"/>
  <c r="A79" i="16"/>
  <c r="A80" i="16"/>
  <c r="C33" i="16"/>
  <c r="C34" i="16"/>
  <c r="C35" i="16"/>
  <c r="C36" i="16"/>
  <c r="C37" i="16"/>
  <c r="C38" i="16"/>
  <c r="A33" i="16"/>
  <c r="A34" i="16"/>
  <c r="A35" i="16"/>
  <c r="A36" i="16"/>
  <c r="A37" i="16"/>
  <c r="A38" i="16"/>
  <c r="B98" i="16"/>
  <c r="C96" i="16"/>
  <c r="C97" i="16"/>
  <c r="A96" i="16"/>
  <c r="A97" i="16"/>
  <c r="A53" i="1" l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A8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30" i="1" l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51" i="1"/>
  <c r="A114" i="1"/>
  <c r="A113" i="1"/>
  <c r="A11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51" i="1"/>
  <c r="G51" i="1"/>
  <c r="H51" i="1"/>
  <c r="I51" i="1"/>
  <c r="J51" i="1"/>
  <c r="K5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1" i="1" l="1"/>
  <c r="A110" i="1"/>
  <c r="A109" i="1"/>
  <c r="A50" i="1"/>
  <c r="A49" i="1"/>
  <c r="A108" i="1"/>
  <c r="A107" i="1"/>
  <c r="A48" i="1"/>
  <c r="A47" i="1"/>
  <c r="A106" i="1"/>
  <c r="A46" i="1"/>
  <c r="A105" i="1"/>
  <c r="A45" i="1"/>
  <c r="A104" i="1"/>
  <c r="A103" i="1"/>
  <c r="A44" i="1"/>
  <c r="A43" i="1"/>
  <c r="A102" i="1"/>
  <c r="A42" i="1"/>
  <c r="A41" i="1"/>
  <c r="A40" i="1"/>
  <c r="A3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50" i="1"/>
  <c r="G50" i="1"/>
  <c r="H50" i="1"/>
  <c r="I50" i="1"/>
  <c r="J50" i="1"/>
  <c r="K50" i="1"/>
  <c r="F49" i="1"/>
  <c r="G49" i="1"/>
  <c r="H49" i="1"/>
  <c r="I49" i="1"/>
  <c r="J49" i="1"/>
  <c r="K4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48" i="1"/>
  <c r="G48" i="1"/>
  <c r="H48" i="1"/>
  <c r="I48" i="1"/>
  <c r="J48" i="1"/>
  <c r="K48" i="1"/>
  <c r="F47" i="1"/>
  <c r="G47" i="1"/>
  <c r="H47" i="1"/>
  <c r="I47" i="1"/>
  <c r="J47" i="1"/>
  <c r="K47" i="1"/>
  <c r="F106" i="1"/>
  <c r="G106" i="1"/>
  <c r="H106" i="1"/>
  <c r="I106" i="1"/>
  <c r="J106" i="1"/>
  <c r="K106" i="1"/>
  <c r="F46" i="1"/>
  <c r="G46" i="1"/>
  <c r="H46" i="1"/>
  <c r="I46" i="1"/>
  <c r="J46" i="1"/>
  <c r="K46" i="1"/>
  <c r="F105" i="1"/>
  <c r="G105" i="1"/>
  <c r="H105" i="1"/>
  <c r="I105" i="1"/>
  <c r="J105" i="1"/>
  <c r="K105" i="1"/>
  <c r="F45" i="1"/>
  <c r="G45" i="1"/>
  <c r="H45" i="1"/>
  <c r="I45" i="1"/>
  <c r="J45" i="1"/>
  <c r="K4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44" i="1"/>
  <c r="G44" i="1"/>
  <c r="H44" i="1"/>
  <c r="I44" i="1"/>
  <c r="J44" i="1"/>
  <c r="K44" i="1"/>
  <c r="F43" i="1"/>
  <c r="G43" i="1"/>
  <c r="H43" i="1"/>
  <c r="I43" i="1"/>
  <c r="J43" i="1"/>
  <c r="K43" i="1"/>
  <c r="F102" i="1"/>
  <c r="G102" i="1"/>
  <c r="H102" i="1"/>
  <c r="I102" i="1"/>
  <c r="J102" i="1"/>
  <c r="K102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01" i="1" l="1"/>
  <c r="G101" i="1"/>
  <c r="H101" i="1"/>
  <c r="I101" i="1"/>
  <c r="J101" i="1"/>
  <c r="K101" i="1"/>
  <c r="A101" i="1"/>
  <c r="A38" i="1" l="1"/>
  <c r="F38" i="1"/>
  <c r="G38" i="1"/>
  <c r="H38" i="1"/>
  <c r="I38" i="1"/>
  <c r="J38" i="1"/>
  <c r="K38" i="1"/>
  <c r="A100" i="1"/>
  <c r="F100" i="1"/>
  <c r="G100" i="1"/>
  <c r="H100" i="1"/>
  <c r="I100" i="1"/>
  <c r="J100" i="1"/>
  <c r="K100" i="1"/>
  <c r="A37" i="1"/>
  <c r="F37" i="1"/>
  <c r="G37" i="1"/>
  <c r="H37" i="1"/>
  <c r="I37" i="1"/>
  <c r="J37" i="1"/>
  <c r="K37" i="1"/>
  <c r="A36" i="1" l="1"/>
  <c r="A99" i="1"/>
  <c r="A35" i="1"/>
  <c r="A34" i="1"/>
  <c r="A33" i="1"/>
  <c r="A32" i="1"/>
  <c r="A31" i="1"/>
  <c r="A30" i="1"/>
  <c r="F36" i="1"/>
  <c r="G36" i="1"/>
  <c r="H36" i="1"/>
  <c r="I36" i="1"/>
  <c r="J36" i="1"/>
  <c r="K36" i="1"/>
  <c r="F99" i="1"/>
  <c r="G99" i="1"/>
  <c r="H99" i="1"/>
  <c r="I99" i="1"/>
  <c r="J99" i="1"/>
  <c r="K9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98" i="1"/>
  <c r="A28" i="1"/>
  <c r="A97" i="1"/>
  <c r="A27" i="1"/>
  <c r="A96" i="1"/>
  <c r="A95" i="1"/>
  <c r="A26" i="1"/>
  <c r="A25" i="1"/>
  <c r="A24" i="1"/>
  <c r="A94" i="1"/>
  <c r="A93" i="1"/>
  <c r="A23" i="1"/>
  <c r="F98" i="1"/>
  <c r="G98" i="1"/>
  <c r="H98" i="1"/>
  <c r="I98" i="1"/>
  <c r="J98" i="1"/>
  <c r="K98" i="1"/>
  <c r="F28" i="1"/>
  <c r="G28" i="1"/>
  <c r="H28" i="1"/>
  <c r="I28" i="1"/>
  <c r="J28" i="1"/>
  <c r="K28" i="1"/>
  <c r="F97" i="1"/>
  <c r="G97" i="1"/>
  <c r="H97" i="1"/>
  <c r="I97" i="1"/>
  <c r="J97" i="1"/>
  <c r="K97" i="1"/>
  <c r="F27" i="1"/>
  <c r="G27" i="1"/>
  <c r="H27" i="1"/>
  <c r="I27" i="1"/>
  <c r="J27" i="1"/>
  <c r="K27" i="1"/>
  <c r="F96" i="1"/>
  <c r="G96" i="1"/>
  <c r="H96" i="1"/>
  <c r="I96" i="1"/>
  <c r="J96" i="1"/>
  <c r="K96" i="1"/>
  <c r="F95" i="1"/>
  <c r="G95" i="1"/>
  <c r="H95" i="1"/>
  <c r="I95" i="1"/>
  <c r="J95" i="1"/>
  <c r="K95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94" i="1"/>
  <c r="G94" i="1"/>
  <c r="H94" i="1"/>
  <c r="I94" i="1"/>
  <c r="J94" i="1"/>
  <c r="K94" i="1"/>
  <c r="F93" i="1"/>
  <c r="G93" i="1"/>
  <c r="H93" i="1"/>
  <c r="I93" i="1"/>
  <c r="J93" i="1"/>
  <c r="K93" i="1"/>
  <c r="F23" i="1"/>
  <c r="G23" i="1"/>
  <c r="H23" i="1"/>
  <c r="I23" i="1"/>
  <c r="J23" i="1"/>
  <c r="K23" i="1"/>
  <c r="A22" i="1" l="1"/>
  <c r="A92" i="1"/>
  <c r="A21" i="1"/>
  <c r="A20" i="1"/>
  <c r="A91" i="1"/>
  <c r="A90" i="1"/>
  <c r="A89" i="1"/>
  <c r="A88" i="1"/>
  <c r="A19" i="1"/>
  <c r="A87" i="1"/>
  <c r="A86" i="1"/>
  <c r="A85" i="1"/>
  <c r="A18" i="1"/>
  <c r="F22" i="1"/>
  <c r="G22" i="1"/>
  <c r="H22" i="1"/>
  <c r="I22" i="1"/>
  <c r="J22" i="1"/>
  <c r="K22" i="1"/>
  <c r="F92" i="1"/>
  <c r="G92" i="1"/>
  <c r="H92" i="1"/>
  <c r="I92" i="1"/>
  <c r="J92" i="1"/>
  <c r="K92" i="1"/>
  <c r="F21" i="1"/>
  <c r="G21" i="1"/>
  <c r="H21" i="1"/>
  <c r="I21" i="1"/>
  <c r="J21" i="1"/>
  <c r="K21" i="1"/>
  <c r="F20" i="1"/>
  <c r="G20" i="1"/>
  <c r="H20" i="1"/>
  <c r="I20" i="1"/>
  <c r="J20" i="1"/>
  <c r="K20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9" i="1"/>
  <c r="G19" i="1"/>
  <c r="H19" i="1"/>
  <c r="I19" i="1"/>
  <c r="J19" i="1"/>
  <c r="K1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7" i="1"/>
  <c r="G17" i="1"/>
  <c r="H17" i="1"/>
  <c r="I17" i="1"/>
  <c r="J17" i="1"/>
  <c r="K17" i="1"/>
  <c r="F80" i="1"/>
  <c r="G80" i="1"/>
  <c r="H80" i="1"/>
  <c r="I80" i="1"/>
  <c r="J80" i="1"/>
  <c r="K80" i="1"/>
  <c r="F16" i="1"/>
  <c r="G16" i="1"/>
  <c r="H16" i="1"/>
  <c r="I16" i="1"/>
  <c r="J16" i="1"/>
  <c r="K16" i="1"/>
  <c r="F79" i="1"/>
  <c r="G79" i="1"/>
  <c r="H79" i="1"/>
  <c r="I79" i="1"/>
  <c r="J79" i="1"/>
  <c r="K79" i="1"/>
  <c r="F78" i="1"/>
  <c r="G78" i="1"/>
  <c r="H78" i="1"/>
  <c r="I78" i="1"/>
  <c r="J78" i="1"/>
  <c r="K78" i="1"/>
  <c r="F15" i="1"/>
  <c r="G15" i="1"/>
  <c r="H15" i="1"/>
  <c r="I15" i="1"/>
  <c r="J15" i="1"/>
  <c r="K15" i="1"/>
  <c r="F77" i="1"/>
  <c r="G77" i="1"/>
  <c r="H77" i="1"/>
  <c r="I77" i="1"/>
  <c r="J77" i="1"/>
  <c r="K77" i="1"/>
  <c r="F76" i="1"/>
  <c r="G76" i="1"/>
  <c r="H76" i="1"/>
  <c r="I76" i="1"/>
  <c r="J76" i="1"/>
  <c r="K76" i="1"/>
  <c r="F14" i="1"/>
  <c r="G14" i="1"/>
  <c r="H14" i="1"/>
  <c r="I14" i="1"/>
  <c r="J14" i="1"/>
  <c r="K14" i="1"/>
  <c r="F75" i="1"/>
  <c r="G75" i="1"/>
  <c r="H75" i="1"/>
  <c r="I75" i="1"/>
  <c r="J75" i="1"/>
  <c r="K75" i="1"/>
  <c r="F13" i="1"/>
  <c r="G13" i="1"/>
  <c r="H13" i="1"/>
  <c r="I13" i="1"/>
  <c r="J13" i="1"/>
  <c r="K13" i="1"/>
  <c r="F74" i="1"/>
  <c r="G74" i="1"/>
  <c r="H74" i="1"/>
  <c r="I74" i="1"/>
  <c r="J74" i="1"/>
  <c r="K74" i="1"/>
  <c r="A84" i="1"/>
  <c r="A83" i="1"/>
  <c r="A82" i="1"/>
  <c r="A81" i="1"/>
  <c r="A17" i="1"/>
  <c r="A80" i="1"/>
  <c r="A16" i="1"/>
  <c r="A79" i="1"/>
  <c r="A78" i="1"/>
  <c r="A15" i="1"/>
  <c r="A77" i="1"/>
  <c r="A76" i="1"/>
  <c r="A14" i="1"/>
  <c r="A75" i="1"/>
  <c r="A13" i="1"/>
  <c r="A74" i="1"/>
  <c r="A12" i="1" l="1"/>
  <c r="A73" i="1"/>
  <c r="A72" i="1"/>
  <c r="F12" i="1"/>
  <c r="G12" i="1"/>
  <c r="H12" i="1"/>
  <c r="I12" i="1"/>
  <c r="J12" i="1"/>
  <c r="K12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68" i="1"/>
  <c r="A11" i="1"/>
  <c r="A67" i="1"/>
  <c r="A66" i="1"/>
  <c r="A10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1" i="1"/>
  <c r="G11" i="1"/>
  <c r="H11" i="1"/>
  <c r="I11" i="1"/>
  <c r="J11" i="1"/>
  <c r="K11" i="1"/>
  <c r="F67" i="1"/>
  <c r="G67" i="1"/>
  <c r="H67" i="1"/>
  <c r="I67" i="1"/>
  <c r="J67" i="1"/>
  <c r="K67" i="1"/>
  <c r="F66" i="1"/>
  <c r="G66" i="1"/>
  <c r="H66" i="1"/>
  <c r="I66" i="1"/>
  <c r="J66" i="1"/>
  <c r="K66" i="1"/>
  <c r="F10" i="1"/>
  <c r="G10" i="1"/>
  <c r="H10" i="1"/>
  <c r="I10" i="1"/>
  <c r="J10" i="1"/>
  <c r="K10" i="1"/>
  <c r="A9" i="1" l="1"/>
  <c r="A65" i="1"/>
  <c r="F9" i="1"/>
  <c r="G9" i="1"/>
  <c r="H9" i="1"/>
  <c r="I9" i="1"/>
  <c r="J9" i="1"/>
  <c r="K9" i="1"/>
  <c r="F65" i="1"/>
  <c r="G65" i="1"/>
  <c r="H65" i="1"/>
  <c r="I65" i="1"/>
  <c r="J65" i="1"/>
  <c r="K65" i="1"/>
  <c r="A64" i="1"/>
  <c r="A63" i="1"/>
  <c r="F63" i="1"/>
  <c r="G63" i="1"/>
  <c r="H63" i="1"/>
  <c r="I63" i="1"/>
  <c r="J63" i="1"/>
  <c r="K63" i="1"/>
  <c r="F64" i="1"/>
  <c r="G64" i="1"/>
  <c r="H64" i="1"/>
  <c r="I64" i="1"/>
  <c r="J64" i="1"/>
  <c r="K64" i="1"/>
  <c r="A62" i="1" l="1"/>
  <c r="F62" i="1"/>
  <c r="G62" i="1"/>
  <c r="H62" i="1"/>
  <c r="I62" i="1"/>
  <c r="J62" i="1"/>
  <c r="K62" i="1"/>
  <c r="A8" i="1" l="1"/>
  <c r="A61" i="1"/>
  <c r="F8" i="1"/>
  <c r="G8" i="1"/>
  <c r="H8" i="1"/>
  <c r="I8" i="1"/>
  <c r="J8" i="1"/>
  <c r="K8" i="1"/>
  <c r="F61" i="1"/>
  <c r="G61" i="1"/>
  <c r="H61" i="1"/>
  <c r="I61" i="1"/>
  <c r="J61" i="1"/>
  <c r="K61" i="1"/>
  <c r="A7" i="1" l="1"/>
  <c r="F7" i="1"/>
  <c r="G7" i="1"/>
  <c r="H7" i="1"/>
  <c r="I7" i="1"/>
  <c r="J7" i="1"/>
  <c r="K7" i="1"/>
  <c r="A6" i="1"/>
  <c r="A60" i="1"/>
  <c r="F6" i="1"/>
  <c r="G6" i="1"/>
  <c r="H6" i="1"/>
  <c r="I6" i="1"/>
  <c r="J6" i="1"/>
  <c r="K6" i="1"/>
  <c r="F60" i="1"/>
  <c r="G60" i="1"/>
  <c r="H60" i="1"/>
  <c r="I60" i="1"/>
  <c r="J60" i="1"/>
  <c r="K60" i="1"/>
  <c r="A5" i="1"/>
  <c r="F5" i="1"/>
  <c r="G5" i="1"/>
  <c r="H5" i="1"/>
  <c r="I5" i="1"/>
  <c r="J5" i="1"/>
  <c r="K5" i="1"/>
  <c r="F59" i="1" l="1"/>
  <c r="G59" i="1"/>
  <c r="H59" i="1"/>
  <c r="I59" i="1"/>
  <c r="J59" i="1"/>
  <c r="K59" i="1"/>
  <c r="A59" i="1"/>
  <c r="F58" i="1" l="1"/>
  <c r="G58" i="1"/>
  <c r="H58" i="1"/>
  <c r="I58" i="1"/>
  <c r="J58" i="1"/>
  <c r="K58" i="1"/>
  <c r="A58" i="1"/>
  <c r="A57" i="1" l="1"/>
  <c r="F57" i="1"/>
  <c r="G57" i="1"/>
  <c r="H57" i="1"/>
  <c r="I57" i="1"/>
  <c r="J57" i="1"/>
  <c r="K5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<sst xmlns="http://schemas.openxmlformats.org/spreadsheetml/2006/main" count="13603" uniqueCount="2518">
  <si>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</si>
  <si>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</si>
  <si>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</si>
  <si>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</si>
  <si>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</si>
  <si>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</si>
  <si>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</si>
  <si>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</si>
  <si>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</si>
  <si>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</si>
  <si>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</si>
  <si>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</si>
  <si>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</si>
  <si>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</si>
  <si>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</si>
  <si>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</si>
  <si>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</si>
  <si>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</si>
  <si>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</si>
  <si>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</si>
  <si>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</si>
  <si>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</si>
  <si>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</si>
  <si>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</si>
  <si>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</si>
  <si>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</si>
  <si>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</si>
  <si>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</si>
  <si>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</si>
  <si>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</si>
  <si>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</si>
  <si>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</si>
  <si>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</si>
  <si>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</si>
  <si>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</si>
  <si>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</si>
  <si>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</si>
  <si>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</si>
  <si>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</si>
  <si>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</si>
  <si>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</si>
  <si>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</si>
  <si>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</si>
  <si>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</si>
  <si>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</si>
  <si>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</si>
  <si>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</si>
  <si>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</si>
  <si>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</si>
  <si>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</si>
  <si>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</si>
  <si>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</si>
  <si>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</si>
  <si>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</si>
  <si>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</si>
  <si>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</si>
  <si>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</si>
  <si>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</si>
  <si>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</si>
  <si>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</si>
  <si>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</si>
  <si>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</si>
  <si>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</si>
  <si>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</si>
  <si>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</si>
  <si>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</si>
  <si>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</si>
  <si>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</si>
  <si>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</si>
  <si>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</si>
  <si>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</si>
  <si>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</si>
  <si>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</si>
  <si>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</si>
  <si>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</si>
  <si>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</si>
  <si>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</si>
  <si>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</si>
  <si>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</si>
  <si>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</si>
  <si>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</si>
  <si>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</si>
  <si>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</si>
  <si>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</si>
  <si>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</si>
  <si>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</si>
  <si>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</si>
  <si>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</si>
  <si>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</si>
  <si>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</si>
  <si>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</si>
  <si>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</si>
  <si>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</si>
  <si>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</si>
  <si>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</si>
  <si>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</si>
  <si>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</si>
  <si>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</si>
  <si>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</si>
  <si>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</si>
  <si>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</si>
  <si>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</si>
  <si>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</si>
  <si>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</si>
  <si>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</si>
  <si>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</si>
  <si>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</si>
  <si>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</si>
  <si>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</si>
  <si>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</si>
  <si>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</si>
  <si>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</si>
  <si>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</si>
  <si>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</si>
  <si>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</si>
  <si>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</si>
  <si>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</si>
  <si>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</si>
  <si>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</si>
  <si>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</si>
  <si>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</si>
  <si>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</si>
  <si>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</si>
  <si>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</si>
  <si>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</si>
  <si>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</si>
  <si>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</si>
  <si>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</si>
  <si>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</si>
  <si>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</si>
  <si>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</si>
  <si>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</si>
  <si>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</si>
  <si>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</si>
  <si>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</si>
  <si>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</si>
  <si>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</si>
  <si>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</si>
  <si>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</si>
  <si>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</si>
  <si>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</si>
  <si>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</si>
  <si>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</si>
  <si>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</si>
  <si>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</si>
  <si>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</si>
  <si>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</si>
  <si>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</si>
  <si>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</si>
  <si>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</si>
  <si>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</si>
  <si>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</si>
  <si>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</si>
  <si>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</si>
  <si>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</si>
  <si>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</si>
  <si>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</si>
  <si>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</si>
  <si>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</si>
  <si>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</si>
  <si>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</si>
  <si>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</si>
  <si>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</si>
  <si>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</si>
  <si>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</si>
  <si>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</si>
  <si>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</si>
  <si>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</si>
  <si>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</si>
  <si>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</si>
  <si>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</si>
  <si>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</si>
  <si>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</si>
  <si>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</si>
  <si>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</si>
  <si>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</si>
  <si>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</si>
  <si>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</si>
  <si>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</si>
  <si>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</si>
  <si>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</si>
  <si>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</si>
  <si>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</si>
  <si>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</si>
  <si>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</si>
  <si>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</si>
  <si>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</si>
  <si>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</si>
  <si>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</si>
  <si>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</si>
  <si>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</si>
  <si>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</si>
  <si>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</si>
  <si>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</si>
  <si>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</si>
  <si>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</si>
  <si>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</si>
  <si>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</si>
  <si>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</si>
  <si>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</si>
  <si>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</si>
  <si>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</si>
  <si>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</si>
  <si>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</si>
  <si>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</si>
  <si>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</si>
  <si>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</si>
  <si>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</si>
  <si>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</si>
  <si>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</si>
  <si>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</si>
  <si>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</si>
  <si>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</si>
  <si>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</si>
  <si>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</si>
  <si>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</si>
  <si>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</si>
  <si>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</si>
  <si>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</si>
  <si>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</si>
  <si>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</si>
  <si>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</si>
  <si>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</si>
  <si>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</si>
  <si>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</si>
  <si>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</si>
  <si>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</si>
  <si>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</si>
  <si>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</si>
  <si>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</si>
  <si>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</si>
  <si>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</si>
  <si>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</si>
  <si>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</si>
  <si>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</si>
  <si>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</si>
  <si>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</si>
  <si>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</si>
  <si>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</si>
  <si>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</si>
  <si>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</si>
  <si>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</si>
  <si>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</si>
  <si>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</si>
  <si>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</si>
  <si>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</si>
  <si>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</si>
  <si>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</si>
  <si>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</si>
  <si>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</si>
  <si>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</si>
  <si>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</si>
  <si>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</si>
  <si>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</si>
  <si>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</si>
  <si>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</si>
  <si>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</si>
  <si>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</si>
  <si>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</si>
  <si>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</si>
  <si>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</si>
  <si>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</si>
  <si>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</si>
  <si>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</si>
  <si>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</si>
  <si>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</si>
  <si>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</si>
  <si>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</si>
  <si>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</si>
  <si>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</si>
  <si>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</si>
  <si>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</si>
  <si>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</si>
  <si>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</si>
  <si>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</si>
  <si>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</si>
  <si>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</si>
  <si>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</si>
  <si>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</si>
  <si>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</si>
  <si>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</si>
  <si>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</si>
  <si>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</si>
  <si>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</si>
  <si>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</si>
  <si>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</si>
  <si>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</si>
  <si>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</si>
  <si>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</si>
  <si>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</si>
  <si>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</si>
  <si>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</si>
  <si>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</si>
  <si>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</si>
  <si>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</si>
  <si>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</si>
  <si>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</si>
  <si>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</si>
  <si>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</si>
  <si>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</si>
  <si>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</si>
  <si>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</si>
  <si>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</si>
  <si>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</si>
  <si>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</si>
  <si>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</si>
  <si>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</si>
  <si>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</si>
  <si>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</si>
  <si>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</si>
  <si>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</si>
  <si>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</si>
  <si>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</si>
  <si>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</si>
  <si>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</si>
  <si>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</si>
  <si>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</si>
  <si>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</si>
  <si>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</si>
  <si>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</si>
  <si>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</si>
  <si>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</si>
  <si>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</si>
  <si>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</si>
  <si>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</si>
  <si>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</si>
  <si>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</si>
  <si>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</si>
  <si>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</si>
  <si>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</si>
  <si>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</si>
  <si>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</si>
  <si>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</si>
  <si>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</si>
  <si>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</si>
  <si>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</si>
  <si>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</si>
  <si>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</si>
  <si>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</si>
  <si>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</si>
  <si>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</si>
  <si>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</si>
  <si>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</si>
  <si>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</si>
  <si>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</si>
  <si>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</si>
  <si>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</si>
  <si>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</si>
  <si>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</si>
  <si>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</si>
  <si>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</si>
  <si>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</si>
  <si>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</si>
  <si>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</si>
  <si>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</si>
  <si>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</si>
  <si>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</si>
  <si>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</si>
  <si>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</si>
  <si>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</si>
  <si>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</si>
  <si>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</si>
  <si>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</si>
  <si>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</si>
  <si>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</si>
  <si>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</si>
  <si>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</si>
  <si>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</si>
  <si>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</si>
  <si>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</si>
  <si>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</si>
  <si>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</si>
  <si>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</si>
  <si>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</si>
  <si>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</si>
  <si>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</si>
  <si>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</si>
  <si>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</si>
  <si>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</si>
  <si>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</si>
  <si>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</si>
  <si>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</si>
  <si>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</si>
  <si>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</si>
  <si>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</si>
  <si>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</si>
  <si>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</si>
  <si>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</si>
  <si>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</si>
  <si>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</si>
  <si>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</si>
  <si>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</si>
  <si>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</si>
  <si>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</si>
  <si>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</si>
  <si>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</si>
  <si>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</si>
  <si>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</si>
  <si>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</si>
  <si>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</si>
  <si>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</si>
  <si>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</si>
  <si>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</si>
  <si>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</si>
  <si>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</si>
  <si>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</si>
  <si>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</si>
  <si>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</si>
  <si>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</si>
  <si>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</si>
  <si>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</si>
  <si>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</si>
  <si>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</si>
  <si>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</si>
  <si>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</si>
  <si>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</si>
  <si>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</si>
  <si>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</si>
  <si>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</si>
  <si>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</si>
  <si>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</si>
  <si>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</si>
  <si>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</si>
  <si>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</si>
  <si>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</si>
  <si>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</si>
  <si>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</si>
  <si>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</si>
  <si>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</si>
  <si>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</si>
  <si>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</si>
  <si>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</si>
  <si>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</si>
  <si>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</si>
  <si>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</si>
  <si>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</si>
  <si>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</si>
  <si>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</si>
  <si>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</si>
  <si>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</si>
  <si>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</si>
  <si>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</si>
  <si>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</si>
  <si>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</si>
  <si>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</si>
  <si>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</si>
  <si>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</si>
  <si>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</si>
  <si>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</si>
  <si>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</si>
  <si>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</si>
  <si>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</si>
  <si>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</si>
  <si>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</si>
  <si>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</si>
  <si>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</si>
  <si>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</si>
  <si>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</si>
  <si>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</si>
  <si>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</si>
  <si>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</si>
  <si>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</si>
  <si>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</si>
  <si>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</si>
  <si>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</si>
  <si>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</si>
  <si>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</si>
  <si>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</si>
  <si>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</si>
  <si>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</si>
  <si>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</si>
  <si>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</si>
  <si>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</si>
  <si>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</si>
  <si>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</si>
  <si>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</si>
  <si>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</si>
  <si>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</si>
  <si>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</si>
  <si>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</si>
  <si>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</si>
  <si>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</si>
  <si>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</si>
  <si>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</si>
  <si>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</si>
  <si>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</si>
  <si>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</si>
  <si>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</si>
  <si>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</si>
  <si>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</si>
  <si>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</si>
  <si>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</si>
  <si>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</si>
  <si>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</si>
  <si>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</si>
  <si>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</si>
  <si>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</si>
  <si>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</si>
  <si>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</si>
  <si>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</si>
  <si>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</si>
  <si>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</si>
  <si>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</si>
  <si>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</si>
  <si>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</si>
  <si>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</si>
  <si>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</si>
  <si>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</si>
  <si>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</si>
  <si>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</si>
  <si>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</si>
  <si>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</si>
  <si>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</si>
  <si>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</si>
  <si>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</si>
  <si>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</si>
  <si>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</si>
  <si>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</si>
  <si>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</si>
  <si>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</si>
  <si>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</si>
  <si>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</si>
  <si>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</si>
  <si>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</si>
  <si>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</si>
  <si>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</si>
  <si>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</si>
  <si>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</si>
  <si>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</si>
  <si>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</si>
  <si>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</si>
  <si>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</si>
  <si>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</si>
  <si>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</si>
  <si>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</si>
  <si>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</si>
  <si>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</si>
  <si>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</si>
  <si>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</si>
  <si>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</si>
  <si>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</si>
  <si>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</si>
  <si>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</si>
  <si>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</si>
  <si>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</si>
  <si>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</si>
  <si>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</si>
  <si>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</si>
  <si>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</si>
  <si>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</si>
  <si>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</si>
  <si>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</si>
  <si>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</si>
  <si>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</si>
  <si>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</si>
  <si>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</si>
  <si>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</si>
  <si>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</si>
  <si>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</si>
  <si>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</si>
  <si>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</si>
  <si>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</si>
  <si>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</si>
  <si>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</si>
  <si>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</si>
  <si>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</si>
  <si>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</si>
  <si>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</si>
  <si>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</si>
  <si>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</si>
  <si>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</si>
  <si>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</si>
  <si>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</si>
  <si>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</si>
  <si>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</si>
  <si>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</si>
  <si>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</si>
  <si>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</si>
  <si>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</si>
  <si>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</si>
  <si>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</si>
  <si>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</si>
  <si>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</si>
  <si>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</si>
  <si>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</si>
  <si>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</si>
  <si>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</si>
  <si>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</si>
  <si>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</si>
  <si>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</si>
  <si>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</si>
  <si>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</si>
  <si>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</si>
  <si>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</si>
  <si>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</si>
  <si>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</si>
  <si>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</si>
  <si>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</si>
  <si>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</si>
  <si>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</si>
  <si>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</si>
  <si>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</si>
  <si>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</si>
  <si>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</si>
  <si>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</si>
  <si>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</si>
  <si>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</si>
  <si>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</si>
  <si>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</si>
  <si>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</si>
  <si>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</si>
  <si>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</si>
  <si>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</si>
  <si>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</si>
  <si>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</si>
  <si>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</si>
  <si>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</si>
  <si>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</si>
  <si>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</si>
  <si>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</si>
  <si>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</si>
  <si>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</si>
  <si>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</si>
  <si>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</si>
  <si>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</si>
  <si>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</si>
  <si>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</si>
  <si>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</si>
  <si>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</si>
  <si>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</si>
  <si>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</si>
  <si>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</si>
  <si>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</si>
  <si>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</si>
  <si>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</si>
  <si>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</si>
  <si>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</si>
  <si>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</si>
  <si>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</si>
  <si>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</si>
  <si>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</si>
  <si>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</si>
  <si>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</si>
  <si>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</si>
  <si>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</si>
  <si>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</si>
  <si>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</si>
  <si>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</si>
  <si>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</si>
  <si>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</si>
  <si>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</si>
  <si>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</si>
  <si>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</si>
  <si>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</si>
  <si>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</si>
  <si>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</si>
  <si>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</si>
  <si>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</si>
  <si>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</si>
  <si>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</si>
  <si>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</si>
  <si>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</si>
  <si>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</si>
  <si>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</si>
  <si>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</si>
  <si>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</si>
  <si>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</si>
  <si>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</si>
  <si>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</si>
  <si>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</si>
  <si>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</si>
  <si>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</si>
  <si>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</si>
  <si>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</si>
  <si>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</si>
  <si>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</si>
  <si>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</si>
  <si>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</si>
  <si>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</si>
  <si>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</si>
  <si>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</si>
  <si>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</si>
  <si>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</si>
  <si>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</si>
  <si>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</si>
  <si>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</si>
  <si>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</si>
  <si>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</si>
  <si>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</si>
  <si>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</si>
  <si>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</si>
  <si>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</si>
  <si>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</si>
  <si>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</si>
  <si>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</si>
  <si>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</si>
  <si>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</si>
  <si>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</si>
  <si>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</si>
  <si>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</si>
  <si>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</si>
  <si>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</si>
  <si>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</si>
  <si>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</si>
  <si>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</si>
  <si>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</si>
  <si>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</si>
  <si>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</si>
  <si>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</si>
  <si>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</si>
  <si>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</si>
  <si>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</si>
  <si>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</si>
  <si>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</si>
  <si>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</si>
  <si>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</si>
  <si>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</si>
  <si>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</si>
  <si>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</si>
  <si>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</si>
  <si>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</si>
  <si>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</si>
  <si>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</si>
  <si>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</si>
  <si>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</si>
  <si>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</si>
  <si>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</si>
  <si>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</si>
  <si>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</si>
  <si>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</si>
  <si>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</si>
  <si>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</si>
  <si>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</si>
  <si>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</si>
  <si>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</si>
  <si>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</si>
  <si>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</si>
  <si>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</si>
  <si>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</si>
  <si>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</si>
  <si>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</si>
  <si>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</si>
  <si>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</si>
  <si>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</si>
  <si>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</si>
  <si>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</si>
  <si>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</si>
  <si>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</si>
  <si>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</si>
  <si>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</si>
  <si>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</si>
  <si>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</si>
  <si>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</si>
  <si>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</si>
  <si>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</si>
  <si>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</si>
  <si>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</si>
  <si>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</si>
  <si>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</si>
  <si>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</si>
  <si>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</si>
  <si>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</si>
  <si>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</si>
  <si>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</si>
  <si>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</si>
  <si>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</si>
  <si>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</si>
  <si>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</si>
  <si>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</si>
  <si>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</si>
  <si>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</si>
  <si>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</si>
  <si>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</si>
  <si>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</si>
  <si>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</si>
  <si>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</si>
  <si>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</si>
  <si>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</si>
  <si>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</si>
  <si>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</si>
  <si>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</si>
  <si>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</si>
  <si>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</si>
  <si>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</si>
  <si>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</si>
  <si>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</si>
  <si>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</si>
  <si>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</si>
  <si>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</si>
  <si>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</si>
  <si>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</si>
  <si>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</si>
  <si>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</si>
  <si>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</si>
  <si>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</si>
  <si>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</si>
  <si>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</si>
  <si>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</si>
  <si>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</si>
  <si>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</si>
  <si>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</si>
  <si>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</si>
  <si>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</si>
  <si>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</si>
  <si>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</si>
  <si>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</si>
  <si>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</si>
  <si>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</si>
  <si>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</si>
  <si>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</si>
  <si>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</si>
  <si>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</si>
  <si>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</si>
  <si>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</si>
  <si>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</si>
  <si>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</si>
  <si>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</si>
  <si>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</si>
  <si>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</si>
  <si>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</si>
  <si>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</si>
  <si>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</si>
  <si>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</si>
  <si>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</si>
  <si>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</si>
  <si>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</si>
  <si>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</si>
  <si>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</si>
  <si>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</si>
  <si>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</si>
  <si>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</si>
  <si>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</si>
  <si>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</si>
  <si>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</si>
  <si>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</si>
  <si>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</si>
  <si>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</si>
  <si>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</si>
  <si>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</si>
  <si>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</si>
  <si>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</si>
  <si>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</si>
  <si>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</si>
  <si>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</si>
  <si>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</si>
  <si>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</si>
  <si>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</si>
  <si>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</si>
  <si>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</si>
  <si>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</si>
  <si>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</si>
  <si>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</si>
  <si>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</si>
  <si>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</si>
  <si>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</si>
  <si>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</si>
  <si>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</si>
  <si>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</si>
  <si>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</si>
  <si>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</si>
  <si>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</si>
  <si>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</si>
  <si>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</si>
  <si>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</si>
  <si>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</si>
  <si>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</si>
  <si>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</si>
  <si>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</si>
  <si>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</si>
  <si>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</si>
  <si>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</si>
  <si>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</si>
  <si>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</si>
  <si>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</si>
  <si>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</si>
  <si>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</si>
  <si>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</si>
  <si>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</si>
  <si>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</si>
  <si>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</si>
  <si>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</si>
  <si>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</si>
  <si>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</si>
  <si>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</si>
  <si>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</si>
  <si>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</si>
  <si>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</si>
  <si>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</si>
  <si>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</si>
  <si>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</si>
  <si>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</si>
  <si>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</si>
  <si>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</si>
  <si>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</si>
  <si>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</si>
  <si>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</si>
  <si>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</si>
  <si>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</si>
  <si>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</si>
  <si>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</si>
  <si>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</si>
  <si>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</si>
  <si>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</si>
  <si>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</si>
  <si>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</si>
  <si>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</si>
  <si>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</si>
  <si>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</si>
  <si>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</si>
  <si>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</si>
  <si>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</si>
  <si>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</si>
  <si>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</si>
  <si>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</si>
  <si>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</si>
  <si>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</si>
  <si>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</si>
  <si>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</si>
  <si>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</si>
  <si>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</si>
  <si>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</si>
  <si>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</si>
  <si>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</si>
  <si>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</si>
  <si>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</si>
  <si>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</si>
  <si>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</si>
  <si>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</si>
  <si>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</si>
  <si>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</si>
  <si>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</si>
  <si>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</si>
  <si>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</si>
  <si>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</si>
  <si>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</si>
  <si>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</si>
  <si>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</si>
  <si>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</si>
  <si>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</si>
  <si>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</si>
  <si>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</si>
  <si>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</si>
  <si>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</si>
  <si>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</si>
  <si>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</si>
  <si>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</si>
  <si>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</si>
  <si>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</si>
  <si>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</si>
  <si>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</si>
  <si>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</si>
  <si>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</si>
  <si>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</si>
  <si>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</si>
  <si>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</si>
  <si>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</si>
  <si>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</si>
  <si>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</si>
  <si>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</si>
  <si>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</si>
  <si>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</si>
  <si>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</si>
  <si>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</si>
  <si>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</si>
  <si>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</si>
  <si>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</si>
  <si>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</si>
  <si>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</si>
  <si>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</si>
  <si>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</si>
  <si>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</si>
  <si>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</si>
  <si>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</si>
  <si>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</si>
  <si>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</si>
  <si>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</si>
  <si>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</si>
  <si>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</si>
  <si>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</si>
  <si>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</si>
  <si>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</si>
  <si>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</si>
  <si>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</si>
  <si>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</si>
  <si>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</si>
  <si>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</si>
  <si>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</si>
  <si>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</si>
  <si>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</si>
  <si>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</si>
  <si>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</si>
  <si>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</si>
  <si>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</si>
  <si>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</si>
  <si>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</si>
  <si>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</si>
  <si>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</si>
  <si>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</si>
  <si>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</si>
  <si>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</si>
  <si>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</si>
  <si>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</si>
  <si>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</si>
  <si>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</si>
  <si>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</si>
  <si>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</si>
  <si>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</si>
  <si>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</si>
  <si>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</si>
  <si>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</si>
  <si>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</si>
  <si>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</si>
  <si>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</si>
  <si>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</si>
  <si>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</si>
  <si>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</si>
  <si>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</si>
  <si>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</si>
  <si>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</si>
  <si>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</si>
  <si>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</si>
  <si>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</si>
  <si>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</si>
  <si>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</si>
  <si>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</si>
  <si>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</si>
  <si>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</si>
  <si>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</si>
  <si>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</si>
  <si>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</si>
  <si>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</si>
  <si>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</si>
  <si>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</si>
  <si>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</si>
  <si>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</si>
  <si>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</si>
  <si>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</si>
  <si>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</si>
  <si>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</si>
  <si>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</si>
  <si>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</si>
  <si>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</si>
  <si>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</si>
  <si>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</si>
  <si>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</si>
  <si>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</si>
  <si>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</si>
  <si>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</si>
  <si>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</si>
  <si>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</si>
  <si>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</si>
  <si>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</si>
  <si>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</si>
  <si>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</si>
  <si>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</si>
  <si>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</si>
  <si>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</si>
  <si>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</si>
  <si>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</si>
  <si>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</si>
  <si>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</si>
  <si>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</si>
  <si>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</si>
  <si>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</si>
  <si>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</si>
  <si>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</si>
  <si>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</si>
  <si>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</si>
  <si>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</si>
  <si>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</si>
  <si>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</si>
  <si>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</si>
  <si>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</si>
  <si>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</si>
  <si>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</si>
  <si>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</si>
  <si>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</si>
  <si>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</si>
  <si>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</si>
  <si>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</si>
  <si>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</si>
  <si>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</si>
  <si>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</si>
  <si>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</si>
  <si>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</si>
  <si>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</si>
  <si>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</si>
  <si>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</si>
  <si>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</si>
  <si>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</si>
  <si>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</si>
  <si>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</si>
  <si>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</si>
  <si>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</si>
  <si>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</si>
  <si>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</si>
  <si>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</si>
  <si>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</si>
  <si>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</si>
  <si>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</si>
  <si>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</si>
  <si>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</si>
  <si>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</si>
  <si>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</si>
  <si>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</si>
  <si>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</si>
  <si>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</si>
  <si>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</si>
  <si>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</si>
  <si>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</si>
  <si>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</si>
  <si>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</si>
  <si>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</si>
  <si>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</si>
  <si>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</si>
  <si>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</si>
  <si>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</si>
  <si>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</si>
  <si>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</si>
  <si>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</si>
  <si>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</si>
  <si>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</si>
  <si>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</si>
  <si>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</si>
  <si>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</si>
  <si>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</si>
  <si>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</si>
  <si>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</si>
  <si>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</si>
  <si>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</si>
  <si>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</si>
  <si>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</si>
  <si>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</si>
  <si>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</si>
  <si>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</si>
  <si>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</si>
  <si>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</si>
  <si>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</si>
  <si>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</si>
  <si>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</si>
  <si>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</si>
  <si>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</si>
  <si>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</si>
  <si>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</si>
  <si>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</si>
  <si>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</si>
  <si>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</si>
  <si>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</si>
  <si>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</si>
  <si>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</si>
  <si>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</si>
  <si>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</si>
  <si>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</si>
  <si>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</si>
  <si>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</si>
  <si>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</si>
  <si>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</si>
  <si>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</si>
  <si>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</si>
  <si>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</si>
  <si>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</si>
  <si>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</si>
  <si>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</si>
  <si>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</si>
  <si>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</si>
  <si>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</si>
  <si>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</si>
  <si>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</si>
  <si>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</si>
  <si>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</si>
  <si>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</si>
  <si>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</si>
  <si>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</si>
  <si>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</si>
  <si>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</si>
  <si>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</si>
  <si>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</si>
  <si>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</si>
  <si>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</si>
  <si>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</si>
  <si>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</si>
  <si>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</si>
  <si>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</si>
  <si>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</si>
  <si>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</si>
  <si>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</si>
  <si>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</si>
  <si>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</si>
  <si>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</si>
  <si>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</si>
  <si>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</si>
  <si>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</si>
  <si>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</si>
  <si>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</si>
  <si>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</si>
  <si>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</si>
  <si>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</si>
  <si>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</si>
  <si>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</si>
  <si>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</si>
  <si>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</si>
  <si>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</si>
  <si>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</si>
  <si>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</si>
  <si>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</si>
  <si>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</si>
  <si>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</si>
  <si>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</si>
  <si>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</si>
  <si>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</si>
  <si>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</si>
  <si>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</si>
  <si>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</si>
  <si>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</si>
  <si>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</si>
  <si>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</si>
  <si>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</si>
  <si>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</si>
  <si>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</si>
  <si>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</si>
  <si>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</si>
  <si>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</si>
  <si>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</si>
  <si>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</si>
  <si>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</si>
  <si>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</si>
  <si>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</si>
  <si>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</si>
  <si>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</si>
  <si>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</si>
  <si>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</si>
  <si>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</si>
  <si>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</si>
  <si>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</si>
  <si>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</si>
  <si>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</si>
  <si>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</si>
  <si>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</si>
  <si>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</si>
  <si>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</si>
  <si>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</si>
  <si>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</si>
  <si>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</si>
  <si>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</si>
  <si>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</si>
  <si>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</si>
  <si>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</si>
  <si>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</si>
  <si>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</si>
  <si>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</si>
  <si>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</si>
  <si>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</si>
  <si>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</si>
  <si>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</si>
  <si>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</si>
  <si>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</si>
  <si>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</si>
  <si>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</si>
  <si>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</si>
  <si>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</si>
  <si>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</si>
  <si>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</si>
  <si>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</si>
  <si>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</si>
  <si>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</si>
  <si>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</si>
  <si>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</si>
  <si>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</si>
  <si>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</si>
  <si>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</si>
  <si>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</si>
  <si>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</si>
  <si>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</si>
  <si>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</si>
  <si>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</si>
  <si>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</si>
  <si>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</si>
  <si>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</si>
  <si>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</si>
  <si>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</si>
  <si>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</si>
  <si>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</si>
  <si>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</si>
  <si>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</si>
  <si>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</si>
  <si>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</si>
  <si>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</si>
  <si>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</si>
  <si>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</si>
  <si>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</si>
  <si>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</si>
  <si>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</si>
  <si>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</si>
  <si>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</si>
  <si>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</si>
  <si>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</si>
  <si>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</si>
  <si>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</si>
  <si>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</si>
  <si>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</si>
  <si>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</si>
  <si>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</si>
  <si>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</si>
  <si>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</si>
  <si>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</si>
  <si>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</si>
  <si>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</si>
  <si>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</si>
  <si>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</si>
  <si>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</si>
  <si>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</si>
  <si>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</si>
  <si>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</si>
  <si>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</si>
  <si>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</si>
  <si>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</si>
  <si>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</si>
  <si>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</si>
  <si>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</si>
  <si>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</si>
  <si>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</si>
  <si>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</si>
  <si>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</si>
  <si>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</si>
  <si>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</si>
  <si>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</si>
  <si>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</si>
  <si>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</si>
  <si>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</si>
  <si>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</si>
  <si>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</si>
  <si>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</si>
  <si>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</si>
  <si>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</si>
  <si>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</si>
  <si>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</si>
  <si>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</si>
  <si>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</si>
  <si>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</si>
  <si>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</si>
  <si>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</si>
  <si>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</si>
  <si>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</si>
  <si>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</si>
  <si>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</si>
  <si>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</si>
  <si>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</si>
  <si>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</si>
  <si>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</si>
  <si>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</si>
  <si>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</si>
  <si>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</si>
  <si>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</si>
  <si>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</si>
  <si>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</si>
  <si>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</si>
  <si>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</si>
  <si>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</si>
  <si>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</si>
  <si>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</si>
  <si>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</si>
  <si>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</si>
  <si>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</si>
  <si>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</si>
  <si>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</si>
  <si>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</si>
  <si>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</si>
  <si>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</si>
  <si>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</si>
  <si>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</si>
  <si>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</si>
  <si>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</si>
  <si>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</si>
  <si>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</si>
  <si>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</si>
  <si>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</si>
  <si>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</si>
  <si>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</si>
  <si>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</si>
  <si>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</si>
  <si>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</si>
  <si>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</si>
  <si>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</si>
  <si>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</si>
  <si>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</si>
  <si>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</si>
  <si>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</si>
  <si>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</si>
  <si>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</si>
  <si>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</si>
  <si>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</si>
  <si>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</si>
  <si>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</si>
  <si>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</si>
  <si>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</si>
  <si>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</si>
  <si>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</si>
  <si>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</si>
  <si>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</si>
  <si>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</si>
  <si>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</si>
  <si>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</si>
  <si>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</si>
  <si>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</si>
  <si>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</si>
  <si>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</si>
  <si>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</si>
  <si>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</si>
  <si>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</si>
  <si>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</si>
  <si>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</si>
  <si>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</si>
  <si>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</si>
  <si>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</si>
  <si>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</si>
  <si>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</si>
  <si>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</si>
  <si>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</si>
  <si>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</si>
  <si>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</si>
  <si>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</si>
  <si>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</si>
  <si>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</si>
  <si>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</si>
  <si>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</si>
  <si>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</si>
  <si>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</si>
  <si>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</si>
  <si>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</si>
  <si>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</si>
  <si>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</si>
  <si>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</si>
  <si>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</si>
  <si>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</si>
  <si>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</si>
  <si>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</si>
  <si>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</si>
  <si>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</si>
  <si>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</si>
  <si>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</si>
  <si>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</si>
  <si>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</si>
  <si>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</si>
  <si>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</si>
  <si>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</si>
  <si>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</si>
  <si>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</si>
  <si>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</si>
  <si>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</si>
  <si>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</si>
  <si>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</si>
  <si>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</si>
  <si>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</si>
  <si>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</si>
  <si>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</si>
  <si>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</si>
  <si>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</si>
  <si>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</si>
  <si>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</si>
  <si>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</si>
  <si>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</si>
  <si>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</si>
  <si>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</si>
  <si>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</si>
  <si>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</si>
  <si>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</si>
  <si>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</si>
  <si>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</si>
  <si>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</si>
  <si>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</si>
  <si>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</si>
  <si>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</si>
  <si>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</si>
  <si>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</si>
  <si>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</si>
  <si>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</si>
  <si>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</si>
  <si>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</si>
  <si>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</si>
  <si>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</si>
  <si>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</si>
  <si>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</si>
  <si>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</si>
  <si>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</si>
  <si>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</si>
  <si>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</si>
  <si>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</si>
  <si>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</si>
  <si>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</si>
  <si>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</si>
  <si>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</si>
  <si>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</si>
  <si>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</si>
  <si>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</si>
  <si>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</si>
  <si>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</si>
  <si>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</si>
  <si>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</si>
  <si>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</si>
  <si>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</si>
  <si>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</si>
  <si>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</si>
  <si>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</si>
  <si>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</si>
  <si>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</si>
  <si>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</si>
  <si>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</si>
  <si>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</si>
  <si>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</si>
  <si>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</si>
  <si>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</si>
  <si>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</si>
  <si>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</si>
  <si>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</si>
  <si>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</si>
  <si>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</si>
  <si>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</si>
  <si>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</si>
  <si>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</si>
  <si>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</si>
  <si>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</si>
  <si>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</si>
  <si>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</si>
  <si>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</si>
  <si>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</si>
  <si>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</si>
  <si>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</si>
  <si>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</si>
  <si>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</si>
  <si>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</si>
  <si>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</si>
  <si>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</si>
  <si>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</si>
  <si>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</si>
  <si>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</si>
  <si>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</si>
  <si>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</si>
  <si>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</si>
  <si>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</si>
  <si>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</si>
  <si>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</si>
  <si>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</si>
  <si>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</si>
  <si>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</si>
  <si>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</si>
  <si>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</si>
  <si>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</si>
  <si>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</si>
  <si>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</si>
  <si>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</si>
  <si>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</si>
  <si>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</si>
  <si>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</si>
  <si>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</si>
  <si>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</si>
  <si>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</si>
  <si>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</si>
  <si>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</si>
  <si>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</si>
  <si>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</si>
  <si>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</si>
  <si>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</si>
  <si>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</si>
  <si>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</si>
  <si>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</si>
  <si>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</si>
  <si>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</si>
  <si>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</si>
  <si>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</si>
  <si>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</si>
  <si>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</si>
  <si>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</si>
  <si>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</si>
  <si>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</si>
  <si>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</si>
  <si>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</si>
  <si>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</si>
  <si>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</si>
  <si>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</si>
  <si>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</si>
  <si>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</si>
  <si>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</si>
  <si>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</si>
  <si>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</si>
  <si>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</si>
  <si>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</si>
  <si>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</si>
  <si>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</si>
  <si>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</si>
  <si>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</si>
  <si>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</si>
  <si>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</si>
  <si>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</si>
  <si>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</si>
  <si>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</si>
  <si>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</si>
  <si>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</si>
  <si>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</si>
  <si>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</si>
  <si>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</si>
  <si>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</si>
  <si>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</si>
  <si>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</si>
  <si>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</si>
  <si>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</si>
  <si>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</si>
  <si>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</si>
  <si>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</si>
  <si>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</si>
  <si>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</si>
  <si>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</si>
  <si>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</si>
  <si>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</si>
  <si>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</si>
  <si>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</si>
  <si>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</si>
  <si>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</si>
  <si>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</si>
  <si>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</si>
  <si>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</si>
  <si>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</si>
  <si>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</si>
  <si>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</si>
  <si>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</si>
  <si>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</si>
  <si>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</si>
  <si>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</si>
  <si>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</si>
  <si>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</si>
  <si>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</si>
  <si>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</si>
  <si>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</si>
  <si>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</si>
  <si>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</si>
  <si>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</si>
  <si>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</si>
  <si>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</si>
  <si>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</si>
  <si>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</si>
  <si>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</si>
  <si>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</si>
  <si>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</si>
  <si>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</si>
  <si>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</si>
  <si>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</si>
  <si>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</si>
  <si>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</si>
  <si>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</si>
  <si>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</si>
  <si>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</si>
  <si>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</si>
  <si>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</si>
  <si>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</si>
  <si>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</si>
  <si>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</si>
  <si>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</si>
  <si>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</si>
  <si>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</si>
  <si>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</si>
  <si>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</si>
  <si>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</si>
  <si>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</si>
  <si>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</si>
  <si>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</si>
  <si>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</si>
  <si>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</si>
  <si>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</si>
  <si>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</si>
  <si>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</si>
  <si>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</si>
  <si>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</si>
  <si>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</si>
  <si>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</si>
  <si>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</si>
  <si>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</si>
  <si>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</si>
  <si>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</si>
  <si>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</si>
  <si>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</si>
  <si>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</si>
  <si>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</si>
  <si>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</si>
  <si>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</si>
  <si>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</si>
  <si>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</si>
  <si>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</si>
  <si>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</si>
  <si>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</si>
  <si>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</si>
  <si>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</si>
  <si>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</si>
  <si>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</si>
  <si>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</si>
  <si>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</si>
  <si>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</si>
  <si>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</si>
  <si>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</si>
  <si>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</si>
  <si>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</si>
  <si>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</si>
  <si>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</si>
  <si>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</si>
  <si>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</si>
  <si>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</si>
  <si>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</si>
  <si>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</si>
  <si>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</si>
  <si>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</si>
  <si>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</si>
  <si>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</si>
  <si>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</si>
  <si>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</si>
  <si>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</si>
  <si>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</si>
  <si>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</si>
  <si>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</si>
  <si>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</si>
  <si>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</si>
  <si>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</si>
  <si>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</si>
  <si>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</si>
  <si>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</si>
  <si>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</si>
  <si>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</si>
  <si>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</si>
  <si>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</si>
  <si>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</si>
  <si>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</si>
  <si>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</si>
  <si>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</si>
  <si>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</si>
  <si>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</si>
  <si>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</si>
  <si>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</si>
  <si>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</si>
  <si>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</si>
  <si>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</si>
  <si>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</si>
  <si>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</si>
  <si>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</si>
  <si>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</si>
  <si>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</si>
  <si>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</si>
  <si>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</si>
  <si>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</si>
  <si>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</si>
  <si>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</si>
  <si>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</si>
  <si>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</si>
  <si>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</si>
  <si>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</si>
  <si>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</si>
  <si>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</si>
  <si>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</si>
  <si>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</si>
  <si>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</si>
  <si>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</si>
  <si>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</si>
  <si>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</si>
  <si>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</si>
  <si>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</si>
  <si>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</si>
  <si>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</si>
  <si>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</si>
  <si>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</si>
  <si>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</si>
  <si>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</si>
  <si>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</si>
  <si>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</si>
  <si>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</si>
  <si>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</si>
  <si>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</si>
  <si>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</si>
  <si>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</si>
  <si>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</si>
  <si>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</si>
  <si>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</si>
  <si>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</si>
  <si>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</si>
  <si>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</si>
  <si>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</si>
  <si>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</si>
  <si>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</si>
  <si>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</si>
  <si>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</si>
  <si>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</si>
  <si>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</si>
  <si>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</si>
  <si>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</si>
  <si>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</si>
  <si>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</si>
  <si>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</si>
  <si>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</si>
  <si>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</si>
  <si>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</si>
  <si>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</si>
  <si>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</si>
  <si>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</si>
  <si>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</si>
  <si>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</si>
  <si>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</si>
  <si>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</si>
  <si>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</si>
  <si>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</si>
  <si>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</si>
  <si>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</si>
  <si>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</si>
  <si>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</si>
  <si>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</si>
  <si>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</si>
  <si>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</si>
  <si>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</si>
  <si>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</si>
  <si>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</si>
  <si>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</si>
  <si>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</si>
  <si>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</si>
  <si>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</si>
  <si>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</si>
  <si>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</si>
  <si>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</si>
  <si>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</si>
  <si>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</si>
  <si>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</si>
  <si>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</si>
  <si>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</si>
  <si>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</si>
  <si>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</si>
  <si>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</si>
  <si>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</si>
  <si>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</si>
  <si>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</si>
  <si>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</si>
  <si>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</si>
  <si>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</si>
  <si>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</si>
  <si>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</si>
  <si>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</si>
  <si>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</si>
  <si>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</si>
  <si>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</si>
  <si>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</si>
  <si>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</si>
  <si>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</si>
  <si>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</si>
  <si>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</si>
  <si>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</si>
  <si>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</si>
  <si>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</si>
  <si>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</si>
  <si>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</si>
  <si>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</si>
  <si>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</si>
  <si>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</si>
  <si>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</si>
  <si>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</si>
  <si>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</si>
  <si>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</si>
  <si>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</si>
  <si>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</si>
  <si>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</si>
  <si>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</si>
  <si>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</si>
  <si>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</si>
  <si>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</si>
  <si>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</si>
  <si>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</si>
  <si>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</si>
  <si>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</si>
  <si>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</si>
  <si>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</si>
  <si>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</si>
  <si>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</si>
  <si>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</si>
  <si>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</si>
  <si>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</si>
  <si>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</si>
  <si>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</si>
  <si>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</si>
  <si>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</si>
  <si>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</si>
  <si>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</si>
  <si>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</si>
  <si>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</si>
  <si>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</si>
  <si>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</si>
  <si>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</si>
  <si>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</si>
  <si>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</si>
  <si>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</si>
  <si>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</si>
  <si>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</si>
  <si>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</si>
  <si>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</si>
  <si>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</si>
  <si>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</si>
  <si>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</si>
  <si>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</si>
  <si>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</si>
  <si>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</si>
  <si>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</si>
  <si>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</si>
  <si>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</si>
  <si>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</si>
  <si>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</si>
  <si>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</si>
  <si>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</si>
  <si>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</si>
  <si>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</si>
  <si>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</si>
  <si>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</si>
  <si>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</si>
  <si>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</si>
  <si>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</si>
  <si>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</si>
  <si>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</si>
  <si>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</si>
  <si>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</si>
  <si>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</si>
  <si>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</si>
  <si>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</si>
  <si>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</si>
  <si>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</si>
  <si>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</si>
  <si>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</si>
  <si>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</si>
  <si>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</si>
  <si>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</si>
  <si>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</si>
  <si>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</si>
  <si>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</si>
  <si>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</si>
  <si>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</si>
  <si>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</si>
  <si>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</si>
  <si>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</si>
  <si>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</si>
  <si>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</si>
  <si>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</si>
  <si>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</si>
  <si>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</si>
  <si>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</si>
  <si>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</si>
  <si>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</si>
  <si>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</si>
  <si>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</si>
  <si>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</si>
  <si>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</si>
  <si>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</si>
  <si>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</si>
  <si>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</si>
  <si>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</si>
  <si>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</si>
  <si>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</si>
  <si>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</si>
  <si>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</si>
  <si>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</si>
  <si>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</si>
  <si>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</si>
  <si>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</si>
  <si>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</si>
  <si>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</si>
  <si>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</si>
  <si>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</si>
  <si>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</si>
  <si>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</si>
  <si>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</si>
  <si>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</si>
  <si>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</si>
  <si>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</si>
  <si>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</si>
  <si>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</si>
  <si>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</si>
  <si>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</si>
  <si>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</si>
  <si>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</si>
  <si>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</si>
  <si>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</si>
  <si>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</si>
  <si>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</si>
  <si>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</si>
  <si>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</si>
  <si>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</si>
  <si>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</si>
  <si>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</si>
  <si>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</si>
  <si>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</si>
  <si>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</si>
  <si>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</si>
  <si>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</si>
  <si>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</si>
  <si>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</si>
  <si>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</si>
  <si>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</si>
  <si>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</si>
  <si>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</si>
  <si>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</si>
  <si>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</si>
  <si>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</si>
  <si>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</si>
  <si>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</si>
  <si>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</si>
  <si>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</si>
  <si>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</si>
  <si>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</si>
  <si>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</si>
  <si>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</si>
  <si>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</si>
  <si>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</si>
  <si>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</si>
  <si>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</si>
  <si>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</si>
  <si>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</si>
  <si>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</si>
  <si>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</si>
  <si>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</si>
  <si>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</si>
  <si>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</si>
  <si>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</si>
  <si>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</si>
  <si>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</si>
  <si>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</si>
  <si>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</si>
  <si>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</si>
  <si>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</si>
  <si>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</si>
  <si>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</si>
  <si>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</si>
  <si>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</si>
  <si>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</si>
  <si>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</si>
  <si>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</si>
  <si>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</si>
  <si>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</si>
  <si>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</si>
  <si>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</si>
  <si>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</si>
  <si>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</si>
  <si>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</si>
  <si>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</si>
  <si>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</si>
  <si>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</si>
  <si>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</si>
  <si>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</si>
  <si>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</si>
  <si>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</si>
  <si>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</si>
  <si>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</si>
  <si>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</si>
  <si>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</si>
  <si>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</si>
  <si>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</si>
  <si>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</si>
  <si>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</si>
  <si>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</si>
  <si>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</si>
  <si>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</si>
  <si>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</si>
  <si>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</si>
  <si>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</si>
  <si>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</si>
  <si>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</si>
  <si>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</si>
  <si>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</si>
  <si>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</si>
  <si>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</si>
  <si>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</si>
  <si>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</si>
  <si>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</si>
  <si>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</si>
  <si>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</si>
  <si>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</si>
  <si>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</si>
  <si>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</si>
  <si>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</si>
  <si>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</si>
  <si>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</si>
  <si>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</si>
  <si>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</si>
  <si>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</si>
  <si>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</si>
  <si>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</si>
  <si>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</si>
  <si>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</si>
  <si>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</si>
  <si>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</si>
  <si>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</si>
  <si>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</si>
  <si>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</si>
  <si>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</si>
  <si>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</si>
  <si>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</si>
  <si>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</si>
  <si>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</si>
  <si>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</si>
  <si>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</si>
  <si>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</si>
  <si>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</si>
  <si>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</si>
  <si>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</si>
  <si>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</si>
  <si>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</si>
  <si>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</si>
  <si>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</si>
  <si>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</si>
  <si>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</si>
  <si>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</si>
  <si>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</si>
  <si>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</si>
  <si>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</si>
  <si>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</si>
  <si>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</si>
  <si>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</si>
  <si>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</si>
  <si>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</si>
  <si>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</si>
  <si>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</si>
  <si>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</si>
  <si>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</si>
  <si>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</si>
  <si>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</si>
  <si>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</si>
  <si>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</si>
  <si>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</si>
  <si>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</si>
  <si>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</si>
  <si>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</si>
  <si>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</si>
  <si>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</si>
  <si>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</si>
  <si>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</si>
  <si>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</si>
  <si>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</si>
  <si>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</si>
  <si>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</si>
  <si>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</si>
  <si>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</si>
  <si>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</si>
  <si>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</si>
  <si>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</si>
  <si>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</si>
  <si>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</si>
  <si>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</si>
  <si>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</si>
  <si>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</si>
  <si>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</si>
  <si>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</si>
  <si>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</si>
  <si>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</si>
  <si>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</si>
  <si>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</si>
  <si>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</si>
  <si>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</si>
  <si>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</si>
  <si>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</si>
  <si>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</si>
  <si>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</si>
  <si>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</si>
  <si>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</si>
  <si>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</si>
  <si>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</si>
  <si>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</si>
  <si>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</si>
  <si>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</si>
  <si>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</si>
  <si>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</si>
  <si>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</si>
  <si>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</si>
  <si>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</si>
  <si>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</si>
  <si>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</si>
  <si>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</si>
  <si>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</si>
  <si>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</si>
  <si>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</si>
  <si>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</si>
  <si>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</si>
  <si>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</si>
  <si>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</si>
  <si>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</si>
  <si>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</si>
  <si>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</si>
  <si>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</si>
  <si>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</si>
  <si>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</si>
  <si>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</si>
  <si>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</si>
  <si>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</si>
  <si>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</si>
  <si>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</si>
  <si>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</si>
  <si>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</si>
  <si>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</si>
  <si>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</si>
  <si>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</si>
  <si>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</si>
  <si>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</si>
  <si>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</si>
  <si>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</si>
  <si>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</si>
  <si>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</si>
  <si>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</si>
  <si>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</si>
  <si>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</si>
  <si>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</si>
  <si>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</si>
  <si>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</si>
  <si>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</si>
  <si>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</si>
  <si>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</si>
  <si>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</si>
  <si>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</si>
  <si>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</si>
  <si>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</si>
  <si>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</si>
  <si>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</si>
  <si>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</si>
  <si>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</si>
  <si>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</si>
  <si>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</si>
  <si>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</si>
  <si>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</si>
  <si>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</si>
  <si>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</si>
  <si>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</si>
  <si>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</si>
  <si>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</si>
  <si>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</si>
  <si>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</si>
  <si>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</si>
  <si>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</si>
  <si>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</si>
  <si>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</si>
  <si>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</si>
  <si>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</si>
  <si>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</si>
  <si>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</si>
  <si>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</si>
  <si>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</si>
  <si>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</si>
  <si>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</si>
  <si>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</si>
  <si>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</si>
  <si>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</si>
  <si>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</si>
  <si>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</si>
  <si>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</si>
  <si>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</si>
  <si>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</si>
  <si>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</si>
  <si>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</si>
  <si>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</si>
  <si>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</si>
  <si>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</si>
  <si>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</si>
  <si>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</si>
  <si>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</si>
  <si>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</si>
  <si>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</si>
  <si>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</si>
  <si>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</si>
  <si>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</si>
  <si>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</si>
  <si>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</si>
  <si>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</si>
  <si>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</si>
  <si>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</si>
  <si>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</si>
  <si>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</si>
  <si>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</si>
  <si>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</si>
  <si>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</si>
  <si>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</si>
  <si>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</si>
  <si>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</si>
  <si>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</si>
  <si>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</si>
  <si>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</si>
  <si>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</si>
  <si>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</si>
  <si>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</si>
  <si>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</si>
  <si>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</si>
  <si>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</si>
  <si>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</si>
  <si>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</si>
  <si>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</si>
  <si>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</si>
  <si>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</si>
  <si>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</si>
  <si>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</si>
  <si>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</si>
  <si>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</si>
  <si>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</si>
  <si>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</si>
  <si>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</si>
  <si>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</si>
  <si>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</si>
  <si>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</si>
  <si>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</si>
  <si>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</si>
  <si>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</si>
  <si>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</si>
  <si>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</si>
  <si>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</si>
  <si>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</si>
  <si>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</si>
  <si>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</si>
  <si>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</si>
  <si>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</si>
  <si>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</si>
  <si>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</si>
  <si>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</si>
  <si>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</si>
  <si>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</si>
  <si>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</si>
  <si>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</si>
  <si>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</si>
  <si>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</si>
  <si>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</si>
  <si>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</si>
  <si>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</si>
  <si>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</si>
  <si>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</si>
  <si>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</si>
  <si>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</si>
  <si>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</si>
  <si>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</si>
  <si>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</si>
  <si>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</si>
  <si>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</si>
  <si>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</si>
  <si>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</si>
  <si>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</si>
  <si>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</si>
  <si>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</si>
  <si>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</si>
  <si>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</si>
  <si>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</si>
  <si>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</si>
  <si>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</si>
  <si>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</si>
  <si>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</si>
  <si>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</si>
  <si>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</si>
  <si>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</si>
  <si>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</si>
  <si>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</si>
  <si>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</si>
  <si>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</si>
  <si>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</si>
  <si>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</si>
  <si>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</si>
  <si>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</si>
  <si>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</si>
  <si>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</si>
  <si>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</si>
  <si>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</si>
  <si>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</si>
  <si>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</si>
  <si>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</si>
  <si>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</si>
  <si>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</si>
  <si>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</si>
  <si>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</si>
  <si>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</si>
  <si>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</si>
  <si>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</si>
  <si>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</si>
  <si>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</si>
  <si>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</si>
  <si>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</si>
  <si>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</si>
  <si>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</si>
  <si>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</si>
  <si>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</si>
  <si>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</si>
  <si>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</si>
  <si>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</si>
  <si>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</si>
  <si>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</si>
  <si>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</si>
  <si>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</si>
  <si>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</si>
  <si>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</si>
  <si>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</si>
  <si>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</si>
  <si>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</si>
  <si>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</si>
  <si>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</si>
  <si>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</si>
  <si>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</si>
  <si>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</si>
  <si>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</si>
  <si>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</si>
  <si>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</si>
  <si>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</si>
  <si>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</si>
  <si>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</si>
  <si>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</si>
  <si>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</si>
  <si>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</si>
  <si>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</si>
  <si>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</si>
  <si>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</si>
  <si>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</si>
  <si>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</si>
  <si>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</si>
  <si>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</si>
  <si>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</si>
  <si>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</si>
  <si>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</si>
  <si>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</si>
  <si>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</si>
  <si>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</si>
  <si>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</si>
  <si>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</si>
  <si>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</si>
  <si>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</si>
  <si>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</si>
  <si>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</si>
  <si>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</si>
  <si>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</si>
  <si>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</si>
  <si>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</si>
  <si>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</si>
  <si>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</si>
  <si>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</si>
  <si>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</si>
  <si>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</si>
  <si>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</si>
  <si>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</si>
  <si>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</si>
  <si>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</si>
  <si>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</si>
  <si>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</si>
  <si>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</si>
  <si>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</si>
  <si>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</si>
  <si>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</si>
  <si>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</si>
  <si>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</si>
  <si>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</si>
  <si>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</si>
  <si>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</si>
  <si>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</si>
  <si>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</si>
  <si>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</si>
  <si>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</si>
  <si>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</si>
  <si>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</si>
  <si>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</si>
  <si>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</si>
  <si>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</si>
  <si>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</si>
  <si>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</si>
  <si>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</si>
  <si>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</si>
  <si>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</si>
  <si>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</si>
  <si>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</si>
  <si>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</si>
  <si>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</si>
  <si>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</si>
  <si>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</si>
  <si>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</si>
  <si>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</si>
  <si>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</si>
  <si>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</si>
  <si>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</si>
  <si>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</si>
  <si>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</si>
  <si>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</si>
  <si>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</si>
  <si>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</si>
  <si>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</si>
  <si>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</si>
  <si>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</si>
  <si>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</si>
  <si>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</si>
  <si>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</si>
  <si>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</si>
  <si>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</si>
  <si>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</si>
  <si>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</si>
  <si>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</si>
  <si>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</si>
  <si>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</si>
  <si>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</si>
  <si>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</si>
  <si>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</si>
  <si>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</si>
  <si>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</si>
  <si>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</si>
  <si>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</si>
  <si>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</si>
  <si>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</si>
  <si>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</si>
  <si>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</si>
  <si>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</si>
  <si>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</si>
  <si>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</si>
  <si>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</si>
  <si>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</si>
  <si>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</si>
  <si>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</si>
  <si>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 Gavetas Vacías + 1 Fallando</t>
  </si>
  <si>
    <t>23 Enero de 2021</t>
  </si>
  <si>
    <t>En Servicio</t>
  </si>
  <si>
    <t>23/1/2021 06:00 AM</t>
  </si>
  <si>
    <t>23/1/2021 17:00 PM</t>
  </si>
  <si>
    <t>Cuevas Peralta, Ivan Hanell</t>
  </si>
  <si>
    <t xml:space="preserve">SIN EFECTIVO </t>
  </si>
  <si>
    <t>REINICIO FALLIDO</t>
  </si>
  <si>
    <t>CARGA FALLIDA</t>
  </si>
  <si>
    <t>CARGA EXITOSA</t>
  </si>
  <si>
    <t>REINICIO EXITOSO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</si>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</sst>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7"/>
      <tableStyleElement type="headerRow" dxfId="596"/>
      <tableStyleElement type="totalRow" dxfId="595"/>
      <tableStyleElement type="firstColumn" dxfId="594"/>
      <tableStyleElement type="lastColumn" dxfId="593"/>
      <tableStyleElement type="firstRowStripe" dxfId="592"/>
      <tableStyleElement type="firstColumnStripe" dxfId="5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9"/>
  <sheetViews>
    <sheetView tabSelected="1" zoomScale="75" zoomScaleNormal="75" workbookViewId="0">
      <pane ySplit="4" topLeftCell="A5" activePane="bottomLeft" state="frozen"/>
      <selection pane="bottomLeft" activeCell="M56" sqref="M5:M56"/>
    </sheetView>
  </sheetViews>
  <sheetFormatPr baseColWidth="10" defaultColWidth="26.140625" defaultRowHeight="15" x14ac:dyDescent="0.25"/>
  <cols>
    <col min="1" max="1" width="26" style="70" customWidth="1"/>
    <col min="2" max="2" width="21.140625" style="161" bestFit="1" customWidth="1"/>
    <col min="3" max="3" width="16.5703125" style="47" customWidth="1"/>
    <col min="4" max="4" width="29.42578125" style="70" customWidth="1"/>
    <col min="5" max="5" width="13.140625" style="160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2507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335769350</v>
      </c>
      <c r="C5" s="103">
        <v>44216.687615740739</v>
      </c>
      <c r="D5" s="102" t="s">
        <v>2494</v>
      </c>
      <c r="E5" s="99">
        <v>743</v>
      </c>
      <c r="F5" s="84" t="str">
        <f>VLOOKUP(E5,VIP!$A$2:$O11478,2,0)</f>
        <v>DRBR287</v>
      </c>
      <c r="G5" s="98" t="str">
        <f>VLOOKUP(E5,'LISTADO ATM'!$A$2:$B$894,2,0)</f>
        <v xml:space="preserve">ATM Oficina Los Frailes </v>
      </c>
      <c r="H5" s="98" t="str">
        <f>VLOOKUP(E5,VIP!$A$2:$O16399,7,FALSE)</f>
        <v>Si</v>
      </c>
      <c r="I5" s="98" t="str">
        <f>VLOOKUP(E5,VIP!$A$2:$O8364,8,FALSE)</f>
        <v>Si</v>
      </c>
      <c r="J5" s="98" t="str">
        <f>VLOOKUP(E5,VIP!$A$2:$O8314,8,FALSE)</f>
        <v>Si</v>
      </c>
      <c r="K5" s="98" t="str">
        <f>VLOOKUP(E5,VIP!$A$2:$O11888,6,0)</f>
        <v>SI</v>
      </c>
      <c r="L5" s="106" t="s">
        <v>2430</v>
      </c>
      <c r="M5" s="119" t="s">
        <v>2508</v>
      </c>
      <c r="N5" s="104" t="s">
        <v>2481</v>
      </c>
      <c r="O5" s="102" t="s">
        <v>2495</v>
      </c>
      <c r="P5" s="106"/>
      <c r="Q5" s="120">
        <v>44219.611111111109</v>
      </c>
    </row>
    <row r="6" spans="1:17" ht="18" x14ac:dyDescent="0.25">
      <c r="A6" s="84" t="str">
        <f>VLOOKUP(E6,'LISTADO ATM'!$A$2:$C$895,3,0)</f>
        <v>DISTRITO NACIONAL</v>
      </c>
      <c r="B6" s="111">
        <v>335769464</v>
      </c>
      <c r="C6" s="103">
        <v>44216.772870370369</v>
      </c>
      <c r="D6" s="102" t="s">
        <v>2477</v>
      </c>
      <c r="E6" s="99">
        <v>377</v>
      </c>
      <c r="F6" s="84" t="str">
        <f>VLOOKUP(E6,VIP!$A$2:$O11476,2,0)</f>
        <v>DRBR377</v>
      </c>
      <c r="G6" s="98" t="str">
        <f>VLOOKUP(E6,'LISTADO ATM'!$A$2:$B$894,2,0)</f>
        <v>ATM Estación del Metro Eduardo Brito</v>
      </c>
      <c r="H6" s="98" t="str">
        <f>VLOOKUP(E6,VIP!$A$2:$O16397,7,FALSE)</f>
        <v>Si</v>
      </c>
      <c r="I6" s="98" t="str">
        <f>VLOOKUP(E6,VIP!$A$2:$O8362,8,FALSE)</f>
        <v>Si</v>
      </c>
      <c r="J6" s="98" t="str">
        <f>VLOOKUP(E6,VIP!$A$2:$O8312,8,FALSE)</f>
        <v>Si</v>
      </c>
      <c r="K6" s="98" t="str">
        <f>VLOOKUP(E6,VIP!$A$2:$O11886,6,0)</f>
        <v>NO</v>
      </c>
      <c r="L6" s="106" t="s">
        <v>2430</v>
      </c>
      <c r="M6" s="119" t="s">
        <v>2508</v>
      </c>
      <c r="N6" s="104" t="s">
        <v>2481</v>
      </c>
      <c r="O6" s="102" t="s">
        <v>2482</v>
      </c>
      <c r="P6" s="106"/>
      <c r="Q6" s="120">
        <v>44219.449305555558</v>
      </c>
    </row>
    <row r="7" spans="1:17" ht="18" x14ac:dyDescent="0.25">
      <c r="A7" s="84" t="str">
        <f>VLOOKUP(E7,'LISTADO ATM'!$A$2:$C$895,3,0)</f>
        <v>SUR</v>
      </c>
      <c r="B7" s="111">
        <v>335765346</v>
      </c>
      <c r="C7" s="103">
        <v>44216.805555555555</v>
      </c>
      <c r="D7" s="102" t="s">
        <v>2189</v>
      </c>
      <c r="E7" s="99">
        <v>873</v>
      </c>
      <c r="F7" s="84" t="str">
        <f>VLOOKUP(E7,VIP!$A$2:$O11485,2,0)</f>
        <v>DRBR873</v>
      </c>
      <c r="G7" s="98" t="str">
        <f>VLOOKUP(E7,'LISTADO ATM'!$A$2:$B$894,2,0)</f>
        <v xml:space="preserve">ATM Centro de Caja San Cristóbal II </v>
      </c>
      <c r="H7" s="98" t="str">
        <f>VLOOKUP(E7,VIP!$A$2:$O16406,7,FALSE)</f>
        <v>Si</v>
      </c>
      <c r="I7" s="98" t="str">
        <f>VLOOKUP(E7,VIP!$A$2:$O8371,8,FALSE)</f>
        <v>Si</v>
      </c>
      <c r="J7" s="98" t="str">
        <f>VLOOKUP(E7,VIP!$A$2:$O8321,8,FALSE)</f>
        <v>Si</v>
      </c>
      <c r="K7" s="98" t="str">
        <f>VLOOKUP(E7,VIP!$A$2:$O11895,6,0)</f>
        <v>SI</v>
      </c>
      <c r="L7" s="106" t="s">
        <v>2228</v>
      </c>
      <c r="M7" s="119" t="s">
        <v>2508</v>
      </c>
      <c r="N7" s="104" t="s">
        <v>2500</v>
      </c>
      <c r="O7" s="102" t="s">
        <v>2483</v>
      </c>
      <c r="P7" s="106"/>
      <c r="Q7" s="120">
        <v>44219.581944444442</v>
      </c>
    </row>
    <row r="8" spans="1:17" ht="18" x14ac:dyDescent="0.25">
      <c r="A8" s="84" t="str">
        <f>VLOOKUP(E8,'LISTADO ATM'!$A$2:$C$895,3,0)</f>
        <v>NORTE</v>
      </c>
      <c r="B8" s="111">
        <v>335769492</v>
      </c>
      <c r="C8" s="103">
        <v>44216.915196759262</v>
      </c>
      <c r="D8" s="102" t="s">
        <v>2498</v>
      </c>
      <c r="E8" s="99">
        <v>538</v>
      </c>
      <c r="F8" s="84" t="str">
        <f>VLOOKUP(E8,VIP!$A$2:$O11486,2,0)</f>
        <v>DRBR538</v>
      </c>
      <c r="G8" s="98" t="str">
        <f>VLOOKUP(E8,'LISTADO ATM'!$A$2:$B$894,2,0)</f>
        <v>ATM  Autoservicio San Fco. Macorís</v>
      </c>
      <c r="H8" s="98" t="str">
        <f>VLOOKUP(E8,VIP!$A$2:$O16407,7,FALSE)</f>
        <v>Si</v>
      </c>
      <c r="I8" s="98" t="str">
        <f>VLOOKUP(E8,VIP!$A$2:$O8372,8,FALSE)</f>
        <v>Si</v>
      </c>
      <c r="J8" s="98" t="str">
        <f>VLOOKUP(E8,VIP!$A$2:$O8322,8,FALSE)</f>
        <v>Si</v>
      </c>
      <c r="K8" s="98" t="str">
        <f>VLOOKUP(E8,VIP!$A$2:$O11896,6,0)</f>
        <v>NO</v>
      </c>
      <c r="L8" s="106" t="s">
        <v>2503</v>
      </c>
      <c r="M8" s="119" t="s">
        <v>2508</v>
      </c>
      <c r="N8" s="120" t="s">
        <v>2504</v>
      </c>
      <c r="O8" s="102" t="s">
        <v>2497</v>
      </c>
      <c r="P8" s="106"/>
      <c r="Q8" s="120">
        <v>44219.607638888891</v>
      </c>
    </row>
    <row r="9" spans="1:17" ht="18" x14ac:dyDescent="0.25">
      <c r="A9" s="84" t="str">
        <f>VLOOKUP(E9,'LISTADO ATM'!$A$2:$C$895,3,0)</f>
        <v>DISTRITO NACIONAL</v>
      </c>
      <c r="B9" s="111">
        <v>335769595</v>
      </c>
      <c r="C9" s="103">
        <v>44217.624814814815</v>
      </c>
      <c r="D9" s="102" t="s">
        <v>2189</v>
      </c>
      <c r="E9" s="99">
        <v>300</v>
      </c>
      <c r="F9" s="84" t="str">
        <f>VLOOKUP(E9,VIP!$A$2:$O11524,2,0)</f>
        <v>DRBR300</v>
      </c>
      <c r="G9" s="98" t="str">
        <f>VLOOKUP(E9,'LISTADO ATM'!$A$2:$B$894,2,0)</f>
        <v xml:space="preserve">ATM S/M Aprezio Los Guaricanos </v>
      </c>
      <c r="H9" s="98" t="str">
        <f>VLOOKUP(E9,VIP!$A$2:$O16445,7,FALSE)</f>
        <v>Si</v>
      </c>
      <c r="I9" s="98" t="str">
        <f>VLOOKUP(E9,VIP!$A$2:$O8410,8,FALSE)</f>
        <v>Si</v>
      </c>
      <c r="J9" s="98" t="str">
        <f>VLOOKUP(E9,VIP!$A$2:$O8360,8,FALSE)</f>
        <v>Si</v>
      </c>
      <c r="K9" s="98" t="str">
        <f>VLOOKUP(E9,VIP!$A$2:$O11934,6,0)</f>
        <v>NO</v>
      </c>
      <c r="L9" s="106" t="s">
        <v>2463</v>
      </c>
      <c r="M9" s="119" t="s">
        <v>2508</v>
      </c>
      <c r="N9" s="120" t="s">
        <v>2504</v>
      </c>
      <c r="O9" s="102" t="s">
        <v>2483</v>
      </c>
      <c r="P9" s="106"/>
      <c r="Q9" s="120">
        <v>44219.345138888886</v>
      </c>
    </row>
    <row r="10" spans="1:17" ht="18" x14ac:dyDescent="0.25">
      <c r="A10" s="84" t="str">
        <f>VLOOKUP(E10,'LISTADO ATM'!$A$2:$C$895,3,0)</f>
        <v>ESTE</v>
      </c>
      <c r="B10" s="111">
        <v>335769613</v>
      </c>
      <c r="C10" s="103">
        <v>44217.685266203705</v>
      </c>
      <c r="D10" s="102" t="s">
        <v>2477</v>
      </c>
      <c r="E10" s="99">
        <v>429</v>
      </c>
      <c r="F10" s="84" t="str">
        <f>VLOOKUP(E10,VIP!$A$2:$O11571,2,0)</f>
        <v>DRBR429</v>
      </c>
      <c r="G10" s="98" t="str">
        <f>VLOOKUP(E10,'LISTADO ATM'!$A$2:$B$894,2,0)</f>
        <v xml:space="preserve">ATM Oficina Jumbo La Romana </v>
      </c>
      <c r="H10" s="98" t="str">
        <f>VLOOKUP(E10,VIP!$A$2:$O16492,7,FALSE)</f>
        <v>Si</v>
      </c>
      <c r="I10" s="98" t="str">
        <f>VLOOKUP(E10,VIP!$A$2:$O8457,8,FALSE)</f>
        <v>Si</v>
      </c>
      <c r="J10" s="98" t="str">
        <f>VLOOKUP(E10,VIP!$A$2:$O8407,8,FALSE)</f>
        <v>Si</v>
      </c>
      <c r="K10" s="98" t="str">
        <f>VLOOKUP(E10,VIP!$A$2:$O11981,6,0)</f>
        <v>NO</v>
      </c>
      <c r="L10" s="106" t="s">
        <v>2430</v>
      </c>
      <c r="M10" s="119" t="s">
        <v>2508</v>
      </c>
      <c r="N10" s="104" t="s">
        <v>2481</v>
      </c>
      <c r="O10" s="102" t="s">
        <v>2482</v>
      </c>
      <c r="P10" s="106"/>
      <c r="Q10" s="120">
        <v>44219.611111111109</v>
      </c>
    </row>
    <row r="11" spans="1:17" ht="18" x14ac:dyDescent="0.25">
      <c r="A11" s="84" t="str">
        <f>VLOOKUP(E11,'LISTADO ATM'!$A$2:$C$895,3,0)</f>
        <v>DISTRITO NACIONAL</v>
      </c>
      <c r="B11" s="111">
        <v>335769628</v>
      </c>
      <c r="C11" s="103">
        <v>44217.723101851851</v>
      </c>
      <c r="D11" s="102" t="s">
        <v>2477</v>
      </c>
      <c r="E11" s="99">
        <v>355</v>
      </c>
      <c r="F11" s="84" t="str">
        <f>VLOOKUP(E11,VIP!$A$2:$O11563,2,0)</f>
        <v>DRBR355</v>
      </c>
      <c r="G11" s="98" t="str">
        <f>VLOOKUP(E11,'LISTADO ATM'!$A$2:$B$894,2,0)</f>
        <v xml:space="preserve">ATM UNP Metro II </v>
      </c>
      <c r="H11" s="98" t="str">
        <f>VLOOKUP(E11,VIP!$A$2:$O16484,7,FALSE)</f>
        <v>Si</v>
      </c>
      <c r="I11" s="98" t="str">
        <f>VLOOKUP(E11,VIP!$A$2:$O8449,8,FALSE)</f>
        <v>Si</v>
      </c>
      <c r="J11" s="98" t="str">
        <f>VLOOKUP(E11,VIP!$A$2:$O8399,8,FALSE)</f>
        <v>Si</v>
      </c>
      <c r="K11" s="98" t="str">
        <f>VLOOKUP(E11,VIP!$A$2:$O11973,6,0)</f>
        <v>SI</v>
      </c>
      <c r="L11" s="106" t="s">
        <v>2466</v>
      </c>
      <c r="M11" s="119" t="s">
        <v>2508</v>
      </c>
      <c r="N11" s="104" t="s">
        <v>2481</v>
      </c>
      <c r="O11" s="102" t="s">
        <v>2482</v>
      </c>
      <c r="P11" s="106"/>
      <c r="Q11" s="120">
        <v>44219.611111111109</v>
      </c>
    </row>
    <row r="12" spans="1:17" ht="18" x14ac:dyDescent="0.25">
      <c r="A12" s="84" t="str">
        <f>VLOOKUP(E12,'LISTADO ATM'!$A$2:$C$895,3,0)</f>
        <v>NORTE</v>
      </c>
      <c r="B12" s="111">
        <v>335769877</v>
      </c>
      <c r="C12" s="103">
        <v>44218.405717592592</v>
      </c>
      <c r="D12" s="102" t="s">
        <v>2190</v>
      </c>
      <c r="E12" s="99">
        <v>99</v>
      </c>
      <c r="F12" s="84" t="str">
        <f>VLOOKUP(E12,VIP!$A$2:$O11369,2,0)</f>
        <v>DRBR099</v>
      </c>
      <c r="G12" s="98" t="str">
        <f>VLOOKUP(E12,'LISTADO ATM'!$A$2:$B$894,2,0)</f>
        <v xml:space="preserve">ATM Multicentro La Sirena S.F.M. </v>
      </c>
      <c r="H12" s="98" t="str">
        <f>VLOOKUP(E12,VIP!$A$2:$O16290,7,FALSE)</f>
        <v>Si</v>
      </c>
      <c r="I12" s="98" t="str">
        <f>VLOOKUP(E12,VIP!$A$2:$O8255,8,FALSE)</f>
        <v>Si</v>
      </c>
      <c r="J12" s="98" t="str">
        <f>VLOOKUP(E12,VIP!$A$2:$O8205,8,FALSE)</f>
        <v>Si</v>
      </c>
      <c r="K12" s="98" t="str">
        <f>VLOOKUP(E12,VIP!$A$2:$O11779,6,0)</f>
        <v>NO</v>
      </c>
      <c r="L12" s="106" t="s">
        <v>2463</v>
      </c>
      <c r="M12" s="119" t="s">
        <v>2508</v>
      </c>
      <c r="N12" s="120" t="s">
        <v>2504</v>
      </c>
      <c r="O12" s="102" t="s">
        <v>2505</v>
      </c>
      <c r="P12" s="102"/>
      <c r="Q12" s="120">
        <v>44219.435416666667</v>
      </c>
    </row>
    <row r="13" spans="1:17" ht="18" x14ac:dyDescent="0.25">
      <c r="A13" s="84" t="str">
        <f>VLOOKUP(E13,'LISTADO ATM'!$A$2:$C$895,3,0)</f>
        <v>DISTRITO NACIONAL</v>
      </c>
      <c r="B13" s="111">
        <v>335770131</v>
      </c>
      <c r="C13" s="103">
        <v>44218.496782407405</v>
      </c>
      <c r="D13" s="102" t="s">
        <v>2189</v>
      </c>
      <c r="E13" s="99">
        <v>966</v>
      </c>
      <c r="F13" s="84" t="str">
        <f>VLOOKUP(E13,VIP!$A$2:$O11380,2,0)</f>
        <v>DRBR966</v>
      </c>
      <c r="G13" s="98" t="str">
        <f>VLOOKUP(E13,'LISTADO ATM'!$A$2:$B$894,2,0)</f>
        <v>ATM Centro Medico Real</v>
      </c>
      <c r="H13" s="98" t="str">
        <f>VLOOKUP(E13,VIP!$A$2:$O16301,7,FALSE)</f>
        <v>Si</v>
      </c>
      <c r="I13" s="98" t="str">
        <f>VLOOKUP(E13,VIP!$A$2:$O8266,8,FALSE)</f>
        <v>Si</v>
      </c>
      <c r="J13" s="98" t="str">
        <f>VLOOKUP(E13,VIP!$A$2:$O8216,8,FALSE)</f>
        <v>Si</v>
      </c>
      <c r="K13" s="98" t="str">
        <f>VLOOKUP(E13,VIP!$A$2:$O11790,6,0)</f>
        <v>NO</v>
      </c>
      <c r="L13" s="106" t="s">
        <v>2463</v>
      </c>
      <c r="M13" s="119" t="s">
        <v>2508</v>
      </c>
      <c r="N13" s="120" t="s">
        <v>2504</v>
      </c>
      <c r="O13" s="102" t="s">
        <v>2483</v>
      </c>
      <c r="P13" s="102"/>
      <c r="Q13" s="120">
        <v>44219.435416666667</v>
      </c>
    </row>
    <row r="14" spans="1:17" ht="18" x14ac:dyDescent="0.25">
      <c r="A14" s="84" t="str">
        <f>VLOOKUP(E14,'LISTADO ATM'!$A$2:$C$895,3,0)</f>
        <v>NORTE</v>
      </c>
      <c r="B14" s="111">
        <v>335770161</v>
      </c>
      <c r="C14" s="103">
        <v>44218.51059027778</v>
      </c>
      <c r="D14" s="102" t="s">
        <v>2190</v>
      </c>
      <c r="E14" s="99">
        <v>757</v>
      </c>
      <c r="F14" s="84" t="str">
        <f>VLOOKUP(E14,VIP!$A$2:$O11375,2,0)</f>
        <v>DRBR757</v>
      </c>
      <c r="G14" s="98" t="str">
        <f>VLOOKUP(E14,'LISTADO ATM'!$A$2:$B$894,2,0)</f>
        <v xml:space="preserve">ATM UNP Plaza Paseo (Santiago) </v>
      </c>
      <c r="H14" s="98" t="str">
        <f>VLOOKUP(E14,VIP!$A$2:$O16296,7,FALSE)</f>
        <v>Si</v>
      </c>
      <c r="I14" s="98" t="str">
        <f>VLOOKUP(E14,VIP!$A$2:$O8261,8,FALSE)</f>
        <v>Si</v>
      </c>
      <c r="J14" s="98" t="str">
        <f>VLOOKUP(E14,VIP!$A$2:$O8211,8,FALSE)</f>
        <v>Si</v>
      </c>
      <c r="K14" s="98" t="str">
        <f>VLOOKUP(E14,VIP!$A$2:$O11785,6,0)</f>
        <v>NO</v>
      </c>
      <c r="L14" s="106" t="s">
        <v>2228</v>
      </c>
      <c r="M14" s="119" t="s">
        <v>2508</v>
      </c>
      <c r="N14" s="104" t="s">
        <v>2481</v>
      </c>
      <c r="O14" s="102" t="s">
        <v>2501</v>
      </c>
      <c r="P14" s="102"/>
      <c r="Q14" s="120">
        <v>44219.546527777777</v>
      </c>
    </row>
    <row r="15" spans="1:17" ht="18" x14ac:dyDescent="0.25">
      <c r="A15" s="84" t="str">
        <f>VLOOKUP(E15,'LISTADO ATM'!$A$2:$C$895,3,0)</f>
        <v>DISTRITO NACIONAL</v>
      </c>
      <c r="B15" s="111">
        <v>335770217</v>
      </c>
      <c r="C15" s="103">
        <v>44218.530601851853</v>
      </c>
      <c r="D15" s="102" t="s">
        <v>2189</v>
      </c>
      <c r="E15" s="99">
        <v>485</v>
      </c>
      <c r="F15" s="84" t="str">
        <f>VLOOKUP(E15,VIP!$A$2:$O11370,2,0)</f>
        <v>DRBR485</v>
      </c>
      <c r="G15" s="98" t="str">
        <f>VLOOKUP(E15,'LISTADO ATM'!$A$2:$B$894,2,0)</f>
        <v xml:space="preserve">ATM CEDIMAT </v>
      </c>
      <c r="H15" s="98" t="str">
        <f>VLOOKUP(E15,VIP!$A$2:$O16291,7,FALSE)</f>
        <v>Si</v>
      </c>
      <c r="I15" s="98" t="str">
        <f>VLOOKUP(E15,VIP!$A$2:$O8256,8,FALSE)</f>
        <v>Si</v>
      </c>
      <c r="J15" s="98" t="str">
        <f>VLOOKUP(E15,VIP!$A$2:$O8206,8,FALSE)</f>
        <v>Si</v>
      </c>
      <c r="K15" s="98" t="str">
        <f>VLOOKUP(E15,VIP!$A$2:$O11780,6,0)</f>
        <v>NO</v>
      </c>
      <c r="L15" s="106" t="s">
        <v>2228</v>
      </c>
      <c r="M15" s="119" t="s">
        <v>2508</v>
      </c>
      <c r="N15" s="120" t="s">
        <v>2504</v>
      </c>
      <c r="O15" s="102" t="s">
        <v>2483</v>
      </c>
      <c r="P15" s="102"/>
      <c r="Q15" s="120">
        <v>44219.394444444442</v>
      </c>
    </row>
    <row r="16" spans="1:17" ht="18" x14ac:dyDescent="0.25">
      <c r="A16" s="84" t="str">
        <f>VLOOKUP(E16,'LISTADO ATM'!$A$2:$C$895,3,0)</f>
        <v>NORTE</v>
      </c>
      <c r="B16" s="111">
        <v>335770236</v>
      </c>
      <c r="C16" s="103">
        <v>44218.537048611113</v>
      </c>
      <c r="D16" s="102" t="s">
        <v>2190</v>
      </c>
      <c r="E16" s="99">
        <v>528</v>
      </c>
      <c r="F16" s="84" t="str">
        <f>VLOOKUP(E16,VIP!$A$2:$O11367,2,0)</f>
        <v>DRBR284</v>
      </c>
      <c r="G16" s="98" t="str">
        <f>VLOOKUP(E16,'LISTADO ATM'!$A$2:$B$894,2,0)</f>
        <v xml:space="preserve">ATM Ferretería Ochoa (Santiago)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6" t="s">
        <v>2228</v>
      </c>
      <c r="M16" s="119" t="s">
        <v>2508</v>
      </c>
      <c r="N16" s="104" t="s">
        <v>2481</v>
      </c>
      <c r="O16" s="102" t="s">
        <v>2501</v>
      </c>
      <c r="P16" s="102"/>
      <c r="Q16" s="120">
        <v>44219.394444444442</v>
      </c>
    </row>
    <row r="17" spans="1:17" ht="18" x14ac:dyDescent="0.25">
      <c r="A17" s="84" t="str">
        <f>VLOOKUP(E17,'LISTADO ATM'!$A$2:$C$895,3,0)</f>
        <v>DISTRITO NACIONAL</v>
      </c>
      <c r="B17" s="111">
        <v>335770245</v>
      </c>
      <c r="C17" s="103">
        <v>44218.543067129627</v>
      </c>
      <c r="D17" s="102" t="s">
        <v>2189</v>
      </c>
      <c r="E17" s="99">
        <v>534</v>
      </c>
      <c r="F17" s="84" t="str">
        <f>VLOOKUP(E17,VIP!$A$2:$O11365,2,0)</f>
        <v>DRBR534</v>
      </c>
      <c r="G17" s="98" t="str">
        <f>VLOOKUP(E17,'LISTADO ATM'!$A$2:$B$894,2,0)</f>
        <v xml:space="preserve">ATM Oficina Torre II </v>
      </c>
      <c r="H17" s="98" t="str">
        <f>VLOOKUP(E17,VIP!$A$2:$O16286,7,FALSE)</f>
        <v>Si</v>
      </c>
      <c r="I17" s="98" t="str">
        <f>VLOOKUP(E17,VIP!$A$2:$O8251,8,FALSE)</f>
        <v>No</v>
      </c>
      <c r="J17" s="98" t="str">
        <f>VLOOKUP(E17,VIP!$A$2:$O8201,8,FALSE)</f>
        <v>No</v>
      </c>
      <c r="K17" s="98" t="str">
        <f>VLOOKUP(E17,VIP!$A$2:$O11775,6,0)</f>
        <v>SI</v>
      </c>
      <c r="L17" s="106" t="s">
        <v>2228</v>
      </c>
      <c r="M17" s="119" t="s">
        <v>2508</v>
      </c>
      <c r="N17" s="104" t="s">
        <v>2500</v>
      </c>
      <c r="O17" s="102" t="s">
        <v>2483</v>
      </c>
      <c r="P17" s="102"/>
      <c r="Q17" s="120">
        <v>44219.522916666669</v>
      </c>
    </row>
    <row r="18" spans="1:17" ht="18" x14ac:dyDescent="0.25">
      <c r="A18" s="84" t="str">
        <f>VLOOKUP(E18,'LISTADO ATM'!$A$2:$C$895,3,0)</f>
        <v>DISTRITO NACIONAL</v>
      </c>
      <c r="B18" s="111">
        <v>335770457</v>
      </c>
      <c r="C18" s="103">
        <v>44218.642546296294</v>
      </c>
      <c r="D18" s="102" t="s">
        <v>2477</v>
      </c>
      <c r="E18" s="99">
        <v>318</v>
      </c>
      <c r="F18" s="84" t="str">
        <f>VLOOKUP(E18,VIP!$A$2:$O11376,2,0)</f>
        <v>DRBR318</v>
      </c>
      <c r="G18" s="98" t="str">
        <f>VLOOKUP(E18,'LISTADO ATM'!$A$2:$B$894,2,0)</f>
        <v>ATM Autoservicio Lope de Vega</v>
      </c>
      <c r="H18" s="98" t="str">
        <f>VLOOKUP(E18,VIP!$A$2:$O16297,7,FALSE)</f>
        <v>Si</v>
      </c>
      <c r="I18" s="98" t="str">
        <f>VLOOKUP(E18,VIP!$A$2:$O8262,8,FALSE)</f>
        <v>Si</v>
      </c>
      <c r="J18" s="98" t="str">
        <f>VLOOKUP(E18,VIP!$A$2:$O8212,8,FALSE)</f>
        <v>Si</v>
      </c>
      <c r="K18" s="98" t="str">
        <f>VLOOKUP(E18,VIP!$A$2:$O11786,6,0)</f>
        <v>NO</v>
      </c>
      <c r="L18" s="106" t="s">
        <v>2430</v>
      </c>
      <c r="M18" s="119" t="s">
        <v>2508</v>
      </c>
      <c r="N18" s="104" t="s">
        <v>2481</v>
      </c>
      <c r="O18" s="102" t="s">
        <v>2482</v>
      </c>
      <c r="P18" s="102"/>
      <c r="Q18" s="120">
        <v>44219.611111111109</v>
      </c>
    </row>
    <row r="19" spans="1:17" ht="18" x14ac:dyDescent="0.25">
      <c r="A19" s="84" t="str">
        <f>VLOOKUP(E19,'LISTADO ATM'!$A$2:$C$895,3,0)</f>
        <v>NORTE</v>
      </c>
      <c r="B19" s="111">
        <v>335770479</v>
      </c>
      <c r="C19" s="103">
        <v>44218.649108796293</v>
      </c>
      <c r="D19" s="102" t="s">
        <v>2494</v>
      </c>
      <c r="E19" s="99">
        <v>950</v>
      </c>
      <c r="F19" s="84" t="str">
        <f>VLOOKUP(E19,VIP!$A$2:$O11372,2,0)</f>
        <v>DRBR12G</v>
      </c>
      <c r="G19" s="98" t="str">
        <f>VLOOKUP(E19,'LISTADO ATM'!$A$2:$B$894,2,0)</f>
        <v xml:space="preserve">ATM Oficina Monterrico </v>
      </c>
      <c r="H19" s="98" t="str">
        <f>VLOOKUP(E19,VIP!$A$2:$O16293,7,FALSE)</f>
        <v>Si</v>
      </c>
      <c r="I19" s="98" t="str">
        <f>VLOOKUP(E19,VIP!$A$2:$O8258,8,FALSE)</f>
        <v>Si</v>
      </c>
      <c r="J19" s="98" t="str">
        <f>VLOOKUP(E19,VIP!$A$2:$O8208,8,FALSE)</f>
        <v>Si</v>
      </c>
      <c r="K19" s="98" t="str">
        <f>VLOOKUP(E19,VIP!$A$2:$O11782,6,0)</f>
        <v>SI</v>
      </c>
      <c r="L19" s="106" t="s">
        <v>2430</v>
      </c>
      <c r="M19" s="119" t="s">
        <v>2508</v>
      </c>
      <c r="N19" s="104" t="s">
        <v>2481</v>
      </c>
      <c r="O19" s="102" t="s">
        <v>2495</v>
      </c>
      <c r="P19" s="102"/>
      <c r="Q19" s="120">
        <v>44219.444444444445</v>
      </c>
    </row>
    <row r="20" spans="1:17" ht="18" x14ac:dyDescent="0.25">
      <c r="A20" s="84" t="str">
        <f>VLOOKUP(E20,'LISTADO ATM'!$A$2:$C$895,3,0)</f>
        <v>DISTRITO NACIONAL</v>
      </c>
      <c r="B20" s="111">
        <v>335770520</v>
      </c>
      <c r="C20" s="103">
        <v>44218.664131944446</v>
      </c>
      <c r="D20" s="102" t="s">
        <v>2189</v>
      </c>
      <c r="E20" s="99">
        <v>347</v>
      </c>
      <c r="F20" s="84" t="str">
        <f>VLOOKUP(E20,VIP!$A$2:$O11363,2,0)</f>
        <v>DRBR347</v>
      </c>
      <c r="G20" s="98" t="str">
        <f>VLOOKUP(E20,'LISTADO ATM'!$A$2:$B$894,2,0)</f>
        <v>ATM Patio de Colombia</v>
      </c>
      <c r="H20" s="98" t="str">
        <f>VLOOKUP(E20,VIP!$A$2:$O16284,7,FALSE)</f>
        <v>N/A</v>
      </c>
      <c r="I20" s="98" t="str">
        <f>VLOOKUP(E20,VIP!$A$2:$O8249,8,FALSE)</f>
        <v>N/A</v>
      </c>
      <c r="J20" s="98" t="str">
        <f>VLOOKUP(E20,VIP!$A$2:$O8199,8,FALSE)</f>
        <v>N/A</v>
      </c>
      <c r="K20" s="98" t="str">
        <f>VLOOKUP(E20,VIP!$A$2:$O11773,6,0)</f>
        <v>N/A</v>
      </c>
      <c r="L20" s="106" t="s">
        <v>2463</v>
      </c>
      <c r="M20" s="119" t="s">
        <v>2508</v>
      </c>
      <c r="N20" s="104" t="s">
        <v>2481</v>
      </c>
      <c r="O20" s="102" t="s">
        <v>2483</v>
      </c>
      <c r="P20" s="102"/>
      <c r="Q20" s="120">
        <v>44219.445833333331</v>
      </c>
    </row>
    <row r="21" spans="1:17" ht="18" x14ac:dyDescent="0.25">
      <c r="A21" s="84" t="str">
        <f>VLOOKUP(E21,'LISTADO ATM'!$A$2:$C$895,3,0)</f>
        <v>DISTRITO NACIONAL</v>
      </c>
      <c r="B21" s="111">
        <v>335770524</v>
      </c>
      <c r="C21" s="103">
        <v>44218.664930555555</v>
      </c>
      <c r="D21" s="102" t="s">
        <v>2189</v>
      </c>
      <c r="E21" s="99">
        <v>394</v>
      </c>
      <c r="F21" s="84" t="str">
        <f>VLOOKUP(E21,VIP!$A$2:$O11362,2,0)</f>
        <v>DRBR394</v>
      </c>
      <c r="G21" s="98" t="str">
        <f>VLOOKUP(E21,'LISTADO ATM'!$A$2:$B$894,2,0)</f>
        <v xml:space="preserve">ATM Multicentro La Sirena Luperón </v>
      </c>
      <c r="H21" s="98" t="str">
        <f>VLOOKUP(E21,VIP!$A$2:$O16283,7,FALSE)</f>
        <v>Si</v>
      </c>
      <c r="I21" s="98" t="str">
        <f>VLOOKUP(E21,VIP!$A$2:$O8248,8,FALSE)</f>
        <v>Si</v>
      </c>
      <c r="J21" s="98" t="str">
        <f>VLOOKUP(E21,VIP!$A$2:$O8198,8,FALSE)</f>
        <v>Si</v>
      </c>
      <c r="K21" s="98" t="str">
        <f>VLOOKUP(E21,VIP!$A$2:$O11772,6,0)</f>
        <v>NO</v>
      </c>
      <c r="L21" s="106" t="s">
        <v>2463</v>
      </c>
      <c r="M21" s="119" t="s">
        <v>2508</v>
      </c>
      <c r="N21" s="104" t="s">
        <v>2481</v>
      </c>
      <c r="O21" s="102" t="s">
        <v>2483</v>
      </c>
      <c r="P21" s="102"/>
      <c r="Q21" s="120">
        <v>44219.445138888892</v>
      </c>
    </row>
    <row r="22" spans="1:17" ht="18" x14ac:dyDescent="0.25">
      <c r="A22" s="84" t="str">
        <f>VLOOKUP(E22,'LISTADO ATM'!$A$2:$C$895,3,0)</f>
        <v>NORTE</v>
      </c>
      <c r="B22" s="111">
        <v>335770528</v>
      </c>
      <c r="C22" s="103">
        <v>44218.66646990741</v>
      </c>
      <c r="D22" s="102" t="s">
        <v>2190</v>
      </c>
      <c r="E22" s="99">
        <v>351</v>
      </c>
      <c r="F22" s="84" t="str">
        <f>VLOOKUP(E22,VIP!$A$2:$O11360,2,0)</f>
        <v>DRBR351</v>
      </c>
      <c r="G22" s="98" t="str">
        <f>VLOOKUP(E22,'LISTADO ATM'!$A$2:$B$894,2,0)</f>
        <v xml:space="preserve">ATM S/M José Luís (Puerto Plata) </v>
      </c>
      <c r="H22" s="98" t="str">
        <f>VLOOKUP(E22,VIP!$A$2:$O16281,7,FALSE)</f>
        <v>Si</v>
      </c>
      <c r="I22" s="98" t="str">
        <f>VLOOKUP(E22,VIP!$A$2:$O8246,8,FALSE)</f>
        <v>Si</v>
      </c>
      <c r="J22" s="98" t="str">
        <f>VLOOKUP(E22,VIP!$A$2:$O8196,8,FALSE)</f>
        <v>Si</v>
      </c>
      <c r="K22" s="98" t="str">
        <f>VLOOKUP(E22,VIP!$A$2:$O11770,6,0)</f>
        <v>NO</v>
      </c>
      <c r="L22" s="106" t="s">
        <v>2228</v>
      </c>
      <c r="M22" s="119" t="s">
        <v>2508</v>
      </c>
      <c r="N22" s="104" t="s">
        <v>2481</v>
      </c>
      <c r="O22" s="102" t="s">
        <v>2490</v>
      </c>
      <c r="P22" s="102"/>
      <c r="Q22" s="120">
        <v>44219.599305555559</v>
      </c>
    </row>
    <row r="23" spans="1:17" ht="18" x14ac:dyDescent="0.25">
      <c r="A23" s="84" t="str">
        <f>VLOOKUP(E23,'LISTADO ATM'!$A$2:$C$895,3,0)</f>
        <v>DISTRITO NACIONAL</v>
      </c>
      <c r="B23" s="111">
        <v>335770530</v>
      </c>
      <c r="C23" s="103">
        <v>44218.667372685188</v>
      </c>
      <c r="D23" s="102" t="s">
        <v>2189</v>
      </c>
      <c r="E23" s="99">
        <v>545</v>
      </c>
      <c r="F23" s="84" t="str">
        <f>VLOOKUP(E23,VIP!$A$2:$O11373,2,0)</f>
        <v>DRBR995</v>
      </c>
      <c r="G23" s="98" t="str">
        <f>VLOOKUP(E23,'LISTADO ATM'!$A$2:$B$894,2,0)</f>
        <v xml:space="preserve">ATM Oficina Isabel La Católica II  </v>
      </c>
      <c r="H23" s="98" t="str">
        <f>VLOOKUP(E23,VIP!$A$2:$O16294,7,FALSE)</f>
        <v>Si</v>
      </c>
      <c r="I23" s="98" t="str">
        <f>VLOOKUP(E23,VIP!$A$2:$O8259,8,FALSE)</f>
        <v>Si</v>
      </c>
      <c r="J23" s="98" t="str">
        <f>VLOOKUP(E23,VIP!$A$2:$O8209,8,FALSE)</f>
        <v>Si</v>
      </c>
      <c r="K23" s="98" t="str">
        <f>VLOOKUP(E23,VIP!$A$2:$O11783,6,0)</f>
        <v>NO</v>
      </c>
      <c r="L23" s="106" t="s">
        <v>2228</v>
      </c>
      <c r="M23" s="119" t="s">
        <v>2508</v>
      </c>
      <c r="N23" s="104" t="s">
        <v>2500</v>
      </c>
      <c r="O23" s="102" t="s">
        <v>2483</v>
      </c>
      <c r="P23" s="102"/>
      <c r="Q23" s="120">
        <v>44219.445138888892</v>
      </c>
    </row>
    <row r="24" spans="1:17" ht="18" x14ac:dyDescent="0.25">
      <c r="A24" s="84" t="str">
        <f>VLOOKUP(E24,'LISTADO ATM'!$A$2:$C$895,3,0)</f>
        <v>DISTRITO NACIONAL</v>
      </c>
      <c r="B24" s="111">
        <v>335770605</v>
      </c>
      <c r="C24" s="103">
        <v>44218.702766203707</v>
      </c>
      <c r="D24" s="102" t="s">
        <v>2477</v>
      </c>
      <c r="E24" s="99">
        <v>559</v>
      </c>
      <c r="F24" s="84" t="str">
        <f>VLOOKUP(E24,VIP!$A$2:$O11369,2,0)</f>
        <v>DRBR559</v>
      </c>
      <c r="G24" s="98" t="str">
        <f>VLOOKUP(E24,'LISTADO ATM'!$A$2:$B$894,2,0)</f>
        <v xml:space="preserve">ATM UNP Metro I </v>
      </c>
      <c r="H24" s="98" t="str">
        <f>VLOOKUP(E24,VIP!$A$2:$O16290,7,FALSE)</f>
        <v>Si</v>
      </c>
      <c r="I24" s="98" t="str">
        <f>VLOOKUP(E24,VIP!$A$2:$O8255,8,FALSE)</f>
        <v>Si</v>
      </c>
      <c r="J24" s="98" t="str">
        <f>VLOOKUP(E24,VIP!$A$2:$O8205,8,FALSE)</f>
        <v>Si</v>
      </c>
      <c r="K24" s="98" t="str">
        <f>VLOOKUP(E24,VIP!$A$2:$O11779,6,0)</f>
        <v>SI</v>
      </c>
      <c r="L24" s="106" t="s">
        <v>2430</v>
      </c>
      <c r="M24" s="119" t="s">
        <v>2508</v>
      </c>
      <c r="N24" s="104" t="s">
        <v>2481</v>
      </c>
      <c r="O24" s="102" t="s">
        <v>2482</v>
      </c>
      <c r="P24" s="102"/>
      <c r="Q24" s="120">
        <v>44219.447222222225</v>
      </c>
    </row>
    <row r="25" spans="1:17" ht="18" x14ac:dyDescent="0.25">
      <c r="A25" s="84" t="str">
        <f>VLOOKUP(E25,'LISTADO ATM'!$A$2:$C$895,3,0)</f>
        <v>ESTE</v>
      </c>
      <c r="B25" s="111">
        <v>335770618</v>
      </c>
      <c r="C25" s="103">
        <v>44218.712141203701</v>
      </c>
      <c r="D25" s="102" t="s">
        <v>2477</v>
      </c>
      <c r="E25" s="99">
        <v>330</v>
      </c>
      <c r="F25" s="84" t="str">
        <f>VLOOKUP(E25,VIP!$A$2:$O11368,2,0)</f>
        <v>DRBR330</v>
      </c>
      <c r="G25" s="98" t="str">
        <f>VLOOKUP(E25,'LISTADO ATM'!$A$2:$B$894,2,0)</f>
        <v xml:space="preserve">ATM Oficina Boulevard (Higuey) </v>
      </c>
      <c r="H25" s="98" t="str">
        <f>VLOOKUP(E25,VIP!$A$2:$O16289,7,FALSE)</f>
        <v>Si</v>
      </c>
      <c r="I25" s="98" t="str">
        <f>VLOOKUP(E25,VIP!$A$2:$O8254,8,FALSE)</f>
        <v>Si</v>
      </c>
      <c r="J25" s="98" t="str">
        <f>VLOOKUP(E25,VIP!$A$2:$O8204,8,FALSE)</f>
        <v>Si</v>
      </c>
      <c r="K25" s="98" t="str">
        <f>VLOOKUP(E25,VIP!$A$2:$O11778,6,0)</f>
        <v>SI</v>
      </c>
      <c r="L25" s="106" t="s">
        <v>2430</v>
      </c>
      <c r="M25" s="119" t="s">
        <v>2508</v>
      </c>
      <c r="N25" s="104" t="s">
        <v>2481</v>
      </c>
      <c r="O25" s="102" t="s">
        <v>2482</v>
      </c>
      <c r="P25" s="102"/>
      <c r="Q25" s="120">
        <v>44219.447222222225</v>
      </c>
    </row>
    <row r="26" spans="1:17" ht="18" x14ac:dyDescent="0.25">
      <c r="A26" s="84" t="str">
        <f>VLOOKUP(E26,'LISTADO ATM'!$A$2:$C$895,3,0)</f>
        <v>NORTE</v>
      </c>
      <c r="B26" s="111">
        <v>335770640</v>
      </c>
      <c r="C26" s="103">
        <v>44218.73064814815</v>
      </c>
      <c r="D26" s="102" t="s">
        <v>2190</v>
      </c>
      <c r="E26" s="99">
        <v>854</v>
      </c>
      <c r="F26" s="84" t="str">
        <f>VLOOKUP(E26,VIP!$A$2:$O11367,2,0)</f>
        <v>DRBR854</v>
      </c>
      <c r="G26" s="98" t="str">
        <f>VLOOKUP(E26,'LISTADO ATM'!$A$2:$B$894,2,0)</f>
        <v xml:space="preserve">ATM Centro Comercial Blanco Batista </v>
      </c>
      <c r="H26" s="98" t="str">
        <f>VLOOKUP(E26,VIP!$A$2:$O16288,7,FALSE)</f>
        <v>Si</v>
      </c>
      <c r="I26" s="98" t="str">
        <f>VLOOKUP(E26,VIP!$A$2:$O8253,8,FALSE)</f>
        <v>Si</v>
      </c>
      <c r="J26" s="98" t="str">
        <f>VLOOKUP(E26,VIP!$A$2:$O8203,8,FALSE)</f>
        <v>Si</v>
      </c>
      <c r="K26" s="98" t="str">
        <f>VLOOKUP(E26,VIP!$A$2:$O11777,6,0)</f>
        <v>NO</v>
      </c>
      <c r="L26" s="106" t="s">
        <v>2254</v>
      </c>
      <c r="M26" s="119" t="s">
        <v>2508</v>
      </c>
      <c r="N26" s="104" t="s">
        <v>2481</v>
      </c>
      <c r="O26" s="102" t="s">
        <v>2490</v>
      </c>
      <c r="P26" s="102"/>
      <c r="Q26" s="120">
        <v>44219.443055555559</v>
      </c>
    </row>
    <row r="27" spans="1:17" ht="18" x14ac:dyDescent="0.25">
      <c r="A27" s="84" t="str">
        <f>VLOOKUP(E27,'LISTADO ATM'!$A$2:$C$895,3,0)</f>
        <v>DISTRITO NACIONAL</v>
      </c>
      <c r="B27" s="111">
        <v>335770667</v>
      </c>
      <c r="C27" s="103">
        <v>44218.761053240742</v>
      </c>
      <c r="D27" s="102" t="s">
        <v>2477</v>
      </c>
      <c r="E27" s="99">
        <v>560</v>
      </c>
      <c r="F27" s="84" t="str">
        <f>VLOOKUP(E27,VIP!$A$2:$O11364,2,0)</f>
        <v>DRBR229</v>
      </c>
      <c r="G27" s="98" t="str">
        <f>VLOOKUP(E27,'LISTADO ATM'!$A$2:$B$894,2,0)</f>
        <v xml:space="preserve">ATM Junta Central Electoral </v>
      </c>
      <c r="H27" s="98" t="str">
        <f>VLOOKUP(E27,VIP!$A$2:$O16285,7,FALSE)</f>
        <v>Si</v>
      </c>
      <c r="I27" s="98" t="str">
        <f>VLOOKUP(E27,VIP!$A$2:$O8250,8,FALSE)</f>
        <v>Si</v>
      </c>
      <c r="J27" s="98" t="str">
        <f>VLOOKUP(E27,VIP!$A$2:$O8200,8,FALSE)</f>
        <v>Si</v>
      </c>
      <c r="K27" s="98" t="str">
        <f>VLOOKUP(E27,VIP!$A$2:$O11774,6,0)</f>
        <v>SI</v>
      </c>
      <c r="L27" s="106" t="s">
        <v>2430</v>
      </c>
      <c r="M27" s="119" t="s">
        <v>2508</v>
      </c>
      <c r="N27" s="104" t="s">
        <v>2481</v>
      </c>
      <c r="O27" s="102" t="s">
        <v>2482</v>
      </c>
      <c r="P27" s="102"/>
      <c r="Q27" s="120">
        <v>44219.611111111109</v>
      </c>
    </row>
    <row r="28" spans="1:17" ht="18" x14ac:dyDescent="0.25">
      <c r="A28" s="84" t="str">
        <f>VLOOKUP(E28,'LISTADO ATM'!$A$2:$C$895,3,0)</f>
        <v>NORTE</v>
      </c>
      <c r="B28" s="111">
        <v>335770676</v>
      </c>
      <c r="C28" s="103">
        <v>44218.770601851851</v>
      </c>
      <c r="D28" s="102" t="s">
        <v>2498</v>
      </c>
      <c r="E28" s="99">
        <v>882</v>
      </c>
      <c r="F28" s="84" t="str">
        <f>VLOOKUP(E28,VIP!$A$2:$O11362,2,0)</f>
        <v>DRBR882</v>
      </c>
      <c r="G28" s="98" t="str">
        <f>VLOOKUP(E28,'LISTADO ATM'!$A$2:$B$894,2,0)</f>
        <v xml:space="preserve">ATM Oficina Moca II </v>
      </c>
      <c r="H28" s="98" t="str">
        <f>VLOOKUP(E28,VIP!$A$2:$O16283,7,FALSE)</f>
        <v>Si</v>
      </c>
      <c r="I28" s="98" t="str">
        <f>VLOOKUP(E28,VIP!$A$2:$O8248,8,FALSE)</f>
        <v>Si</v>
      </c>
      <c r="J28" s="98" t="str">
        <f>VLOOKUP(E28,VIP!$A$2:$O8198,8,FALSE)</f>
        <v>Si</v>
      </c>
      <c r="K28" s="98" t="str">
        <f>VLOOKUP(E28,VIP!$A$2:$O11772,6,0)</f>
        <v>SI</v>
      </c>
      <c r="L28" s="106" t="s">
        <v>2466</v>
      </c>
      <c r="M28" s="119" t="s">
        <v>2508</v>
      </c>
      <c r="N28" s="104" t="s">
        <v>2481</v>
      </c>
      <c r="O28" s="102" t="s">
        <v>2497</v>
      </c>
      <c r="P28" s="102"/>
      <c r="Q28" s="120">
        <v>44219.449305555558</v>
      </c>
    </row>
    <row r="29" spans="1:17" ht="18" x14ac:dyDescent="0.25">
      <c r="A29" s="84" t="str">
        <f>VLOOKUP(E29,'LISTADO ATM'!$A$2:$C$895,3,0)</f>
        <v>SUR</v>
      </c>
      <c r="B29" s="111">
        <v>335770685</v>
      </c>
      <c r="C29" s="103">
        <v>44218.821527777778</v>
      </c>
      <c r="D29" s="102" t="s">
        <v>2477</v>
      </c>
      <c r="E29" s="99">
        <v>592</v>
      </c>
      <c r="F29" s="84" t="str">
        <f>VLOOKUP(E29,VIP!$A$2:$O11362,2,0)</f>
        <v>DRBR081</v>
      </c>
      <c r="G29" s="98" t="str">
        <f>VLOOKUP(E29,'LISTADO ATM'!$A$2:$B$894,2,0)</f>
        <v xml:space="preserve">ATM Centro de Caja San Cristóbal I </v>
      </c>
      <c r="H29" s="98" t="str">
        <f>VLOOKUP(E29,VIP!$A$2:$O16283,7,FALSE)</f>
        <v>Si</v>
      </c>
      <c r="I29" s="98" t="str">
        <f>VLOOKUP(E29,VIP!$A$2:$O8248,8,FALSE)</f>
        <v>Si</v>
      </c>
      <c r="J29" s="98" t="str">
        <f>VLOOKUP(E29,VIP!$A$2:$O8198,8,FALSE)</f>
        <v>Si</v>
      </c>
      <c r="K29" s="98" t="str">
        <f>VLOOKUP(E29,VIP!$A$2:$O11772,6,0)</f>
        <v>SI</v>
      </c>
      <c r="L29" s="106" t="s">
        <v>2430</v>
      </c>
      <c r="M29" s="119" t="s">
        <v>2508</v>
      </c>
      <c r="N29" s="104" t="s">
        <v>2481</v>
      </c>
      <c r="O29" s="102" t="s">
        <v>2482</v>
      </c>
      <c r="P29" s="102"/>
      <c r="Q29" s="120">
        <v>44219.611111111109</v>
      </c>
    </row>
    <row r="30" spans="1:17" ht="18" x14ac:dyDescent="0.25">
      <c r="A30" s="84" t="str">
        <f>VLOOKUP(E30,'LISTADO ATM'!$A$2:$C$895,3,0)</f>
        <v>NORTE</v>
      </c>
      <c r="B30" s="111">
        <v>335770688</v>
      </c>
      <c r="C30" s="103">
        <v>44218.849432870367</v>
      </c>
      <c r="D30" s="102" t="s">
        <v>2494</v>
      </c>
      <c r="E30" s="99">
        <v>687</v>
      </c>
      <c r="F30" s="84" t="str">
        <f>VLOOKUP(E30,VIP!$A$2:$O11370,2,0)</f>
        <v>DRBR687</v>
      </c>
      <c r="G30" s="98" t="str">
        <f>VLOOKUP(E30,'LISTADO ATM'!$A$2:$B$894,2,0)</f>
        <v>ATM Oficina Monterrico II</v>
      </c>
      <c r="H30" s="98" t="str">
        <f>VLOOKUP(E30,VIP!$A$2:$O16291,7,FALSE)</f>
        <v>NO</v>
      </c>
      <c r="I30" s="98" t="str">
        <f>VLOOKUP(E30,VIP!$A$2:$O8256,8,FALSE)</f>
        <v>NO</v>
      </c>
      <c r="J30" s="98" t="str">
        <f>VLOOKUP(E30,VIP!$A$2:$O8206,8,FALSE)</f>
        <v>NO</v>
      </c>
      <c r="K30" s="98" t="str">
        <f>VLOOKUP(E30,VIP!$A$2:$O11780,6,0)</f>
        <v>SI</v>
      </c>
      <c r="L30" s="106" t="s">
        <v>2430</v>
      </c>
      <c r="M30" s="119" t="s">
        <v>2508</v>
      </c>
      <c r="N30" s="104" t="s">
        <v>2481</v>
      </c>
      <c r="O30" s="102" t="s">
        <v>2495</v>
      </c>
      <c r="P30" s="102"/>
      <c r="Q30" s="120">
        <v>44219.449305555558</v>
      </c>
    </row>
    <row r="31" spans="1:17" ht="18" x14ac:dyDescent="0.25">
      <c r="A31" s="84" t="str">
        <f>VLOOKUP(E31,'LISTADO ATM'!$A$2:$C$895,3,0)</f>
        <v>NORTE</v>
      </c>
      <c r="B31" s="111">
        <v>335770689</v>
      </c>
      <c r="C31" s="103">
        <v>44218.851782407408</v>
      </c>
      <c r="D31" s="102" t="s">
        <v>2498</v>
      </c>
      <c r="E31" s="99">
        <v>171</v>
      </c>
      <c r="F31" s="84" t="str">
        <f>VLOOKUP(E31,VIP!$A$2:$O11369,2,0)</f>
        <v>DRBR171</v>
      </c>
      <c r="G31" s="98" t="str">
        <f>VLOOKUP(E31,'LISTADO ATM'!$A$2:$B$894,2,0)</f>
        <v xml:space="preserve">ATM Oficina Moca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NO</v>
      </c>
      <c r="L31" s="106" t="s">
        <v>2430</v>
      </c>
      <c r="M31" s="119" t="s">
        <v>2508</v>
      </c>
      <c r="N31" s="104" t="s">
        <v>2481</v>
      </c>
      <c r="O31" s="102" t="s">
        <v>2497</v>
      </c>
      <c r="P31" s="102"/>
      <c r="Q31" s="120">
        <v>44219.611111111109</v>
      </c>
    </row>
    <row r="32" spans="1:17" ht="18" x14ac:dyDescent="0.25">
      <c r="A32" s="84" t="str">
        <f>VLOOKUP(E32,'LISTADO ATM'!$A$2:$C$895,3,0)</f>
        <v>DISTRITO NACIONAL</v>
      </c>
      <c r="B32" s="111">
        <v>335770692</v>
      </c>
      <c r="C32" s="103">
        <v>44218.859270833331</v>
      </c>
      <c r="D32" s="102" t="s">
        <v>2477</v>
      </c>
      <c r="E32" s="99">
        <v>302</v>
      </c>
      <c r="F32" s="84" t="str">
        <f>VLOOKUP(E32,VIP!$A$2:$O11368,2,0)</f>
        <v>DRBR302</v>
      </c>
      <c r="G32" s="98" t="str">
        <f>VLOOKUP(E32,'LISTADO ATM'!$A$2:$B$894,2,0)</f>
        <v xml:space="preserve">ATM S/M Aprezio Los Mameyes  </v>
      </c>
      <c r="H32" s="98" t="str">
        <f>VLOOKUP(E32,VIP!$A$2:$O16289,7,FALSE)</f>
        <v>Si</v>
      </c>
      <c r="I32" s="98" t="str">
        <f>VLOOKUP(E32,VIP!$A$2:$O8254,8,FALSE)</f>
        <v>Si</v>
      </c>
      <c r="J32" s="98" t="str">
        <f>VLOOKUP(E32,VIP!$A$2:$O8204,8,FALSE)</f>
        <v>Si</v>
      </c>
      <c r="K32" s="98" t="str">
        <f>VLOOKUP(E32,VIP!$A$2:$O11778,6,0)</f>
        <v>NO</v>
      </c>
      <c r="L32" s="106" t="s">
        <v>2466</v>
      </c>
      <c r="M32" s="119" t="s">
        <v>2508</v>
      </c>
      <c r="N32" s="104" t="s">
        <v>2481</v>
      </c>
      <c r="O32" s="102" t="s">
        <v>2482</v>
      </c>
      <c r="P32" s="102"/>
      <c r="Q32" s="120">
        <v>44219.511805555558</v>
      </c>
    </row>
    <row r="33" spans="1:17" ht="18" x14ac:dyDescent="0.25">
      <c r="A33" s="84" t="str">
        <f>VLOOKUP(E33,'LISTADO ATM'!$A$2:$C$895,3,0)</f>
        <v>DISTRITO NACIONAL</v>
      </c>
      <c r="B33" s="111">
        <v>335770695</v>
      </c>
      <c r="C33" s="103">
        <v>44218.875185185185</v>
      </c>
      <c r="D33" s="102" t="s">
        <v>2477</v>
      </c>
      <c r="E33" s="99">
        <v>826</v>
      </c>
      <c r="F33" s="84" t="str">
        <f>VLOOKUP(E33,VIP!$A$2:$O11367,2,0)</f>
        <v>DRBR826</v>
      </c>
      <c r="G33" s="98" t="str">
        <f>VLOOKUP(E33,'LISTADO ATM'!$A$2:$B$894,2,0)</f>
        <v xml:space="preserve">ATM Oficina Diamond Plaza II </v>
      </c>
      <c r="H33" s="98" t="str">
        <f>VLOOKUP(E33,VIP!$A$2:$O16288,7,FALSE)</f>
        <v>Si</v>
      </c>
      <c r="I33" s="98" t="str">
        <f>VLOOKUP(E33,VIP!$A$2:$O8253,8,FALSE)</f>
        <v>Si</v>
      </c>
      <c r="J33" s="98" t="str">
        <f>VLOOKUP(E33,VIP!$A$2:$O8203,8,FALSE)</f>
        <v>Si</v>
      </c>
      <c r="K33" s="98" t="str">
        <f>VLOOKUP(E33,VIP!$A$2:$O11777,6,0)</f>
        <v>NO</v>
      </c>
      <c r="L33" s="106" t="s">
        <v>2466</v>
      </c>
      <c r="M33" s="119" t="s">
        <v>2508</v>
      </c>
      <c r="N33" s="104" t="s">
        <v>2481</v>
      </c>
      <c r="O33" s="102" t="s">
        <v>2482</v>
      </c>
      <c r="P33" s="102"/>
      <c r="Q33" s="120">
        <v>44219.447916666664</v>
      </c>
    </row>
    <row r="34" spans="1:17" ht="18" x14ac:dyDescent="0.25">
      <c r="A34" s="84" t="str">
        <f>VLOOKUP(E34,'LISTADO ATM'!$A$2:$C$895,3,0)</f>
        <v>SUR</v>
      </c>
      <c r="B34" s="111">
        <v>335770696</v>
      </c>
      <c r="C34" s="103">
        <v>44218.886793981481</v>
      </c>
      <c r="D34" s="102" t="s">
        <v>2477</v>
      </c>
      <c r="E34" s="99">
        <v>995</v>
      </c>
      <c r="F34" s="84" t="str">
        <f>VLOOKUP(E34,VIP!$A$2:$O11366,2,0)</f>
        <v>DRBR545</v>
      </c>
      <c r="G34" s="98" t="str">
        <f>VLOOKUP(E34,'LISTADO ATM'!$A$2:$B$894,2,0)</f>
        <v xml:space="preserve">ATM Oficina San Cristobal III (Lobby) </v>
      </c>
      <c r="H34" s="98" t="str">
        <f>VLOOKUP(E34,VIP!$A$2:$O16287,7,FALSE)</f>
        <v>Si</v>
      </c>
      <c r="I34" s="98" t="str">
        <f>VLOOKUP(E34,VIP!$A$2:$O8252,8,FALSE)</f>
        <v>No</v>
      </c>
      <c r="J34" s="98" t="str">
        <f>VLOOKUP(E34,VIP!$A$2:$O8202,8,FALSE)</f>
        <v>No</v>
      </c>
      <c r="K34" s="98" t="str">
        <f>VLOOKUP(E34,VIP!$A$2:$O11776,6,0)</f>
        <v>NO</v>
      </c>
      <c r="L34" s="106" t="s">
        <v>2430</v>
      </c>
      <c r="M34" s="119" t="s">
        <v>2508</v>
      </c>
      <c r="N34" s="104" t="s">
        <v>2481</v>
      </c>
      <c r="O34" s="102" t="s">
        <v>2482</v>
      </c>
      <c r="P34" s="102"/>
      <c r="Q34" s="120">
        <v>44219.611111111109</v>
      </c>
    </row>
    <row r="35" spans="1:17" ht="18" x14ac:dyDescent="0.25">
      <c r="A35" s="84" t="str">
        <f>VLOOKUP(E35,'LISTADO ATM'!$A$2:$C$895,3,0)</f>
        <v>DISTRITO NACIONAL</v>
      </c>
      <c r="B35" s="111">
        <v>335770698</v>
      </c>
      <c r="C35" s="103">
        <v>44218.890138888892</v>
      </c>
      <c r="D35" s="102" t="s">
        <v>2189</v>
      </c>
      <c r="E35" s="99">
        <v>39</v>
      </c>
      <c r="F35" s="84" t="str">
        <f>VLOOKUP(E35,VIP!$A$2:$O11365,2,0)</f>
        <v>DRBR039</v>
      </c>
      <c r="G35" s="98" t="str">
        <f>VLOOKUP(E35,'LISTADO ATM'!$A$2:$B$894,2,0)</f>
        <v xml:space="preserve">ATM Oficina Ovando </v>
      </c>
      <c r="H35" s="98" t="str">
        <f>VLOOKUP(E35,VIP!$A$2:$O16286,7,FALSE)</f>
        <v>Si</v>
      </c>
      <c r="I35" s="98" t="str">
        <f>VLOOKUP(E35,VIP!$A$2:$O8251,8,FALSE)</f>
        <v>No</v>
      </c>
      <c r="J35" s="98" t="str">
        <f>VLOOKUP(E35,VIP!$A$2:$O8201,8,FALSE)</f>
        <v>No</v>
      </c>
      <c r="K35" s="98" t="str">
        <f>VLOOKUP(E35,VIP!$A$2:$O11775,6,0)</f>
        <v>NO</v>
      </c>
      <c r="L35" s="106" t="s">
        <v>2254</v>
      </c>
      <c r="M35" s="119" t="s">
        <v>2508</v>
      </c>
      <c r="N35" s="104" t="s">
        <v>2481</v>
      </c>
      <c r="O35" s="102" t="s">
        <v>2483</v>
      </c>
      <c r="P35" s="102"/>
      <c r="Q35" s="120">
        <v>44219.451388888891</v>
      </c>
    </row>
    <row r="36" spans="1:17" ht="18" x14ac:dyDescent="0.25">
      <c r="A36" s="84" t="str">
        <f>VLOOKUP(E36,'LISTADO ATM'!$A$2:$C$895,3,0)</f>
        <v>DISTRITO NACIONAL</v>
      </c>
      <c r="B36" s="111">
        <v>335770706</v>
      </c>
      <c r="C36" s="103">
        <v>44218.934733796297</v>
      </c>
      <c r="D36" s="102" t="s">
        <v>2189</v>
      </c>
      <c r="E36" s="99">
        <v>790</v>
      </c>
      <c r="F36" s="84" t="str">
        <f>VLOOKUP(E36,VIP!$A$2:$O11363,2,0)</f>
        <v>DRBR16I</v>
      </c>
      <c r="G36" s="98" t="str">
        <f>VLOOKUP(E36,'LISTADO ATM'!$A$2:$B$894,2,0)</f>
        <v xml:space="preserve">ATM Oficina Bella Vista Mall I </v>
      </c>
      <c r="H36" s="98" t="str">
        <f>VLOOKUP(E36,VIP!$A$2:$O16284,7,FALSE)</f>
        <v>Si</v>
      </c>
      <c r="I36" s="98" t="str">
        <f>VLOOKUP(E36,VIP!$A$2:$O8249,8,FALSE)</f>
        <v>Si</v>
      </c>
      <c r="J36" s="98" t="str">
        <f>VLOOKUP(E36,VIP!$A$2:$O8199,8,FALSE)</f>
        <v>Si</v>
      </c>
      <c r="K36" s="98" t="str">
        <f>VLOOKUP(E36,VIP!$A$2:$O11773,6,0)</f>
        <v>SI</v>
      </c>
      <c r="L36" s="106" t="s">
        <v>2228</v>
      </c>
      <c r="M36" s="119" t="s">
        <v>2508</v>
      </c>
      <c r="N36" s="104" t="s">
        <v>2481</v>
      </c>
      <c r="O36" s="102" t="s">
        <v>2483</v>
      </c>
      <c r="P36" s="102"/>
      <c r="Q36" s="120">
        <v>44219.445138888892</v>
      </c>
    </row>
    <row r="37" spans="1:17" ht="18" x14ac:dyDescent="0.25">
      <c r="A37" s="84" t="str">
        <f>VLOOKUP(E37,'LISTADO ATM'!$A$2:$C$895,3,0)</f>
        <v>ESTE</v>
      </c>
      <c r="B37" s="111">
        <v>335770709</v>
      </c>
      <c r="C37" s="103">
        <v>44219.162187499998</v>
      </c>
      <c r="D37" s="102" t="s">
        <v>2189</v>
      </c>
      <c r="E37" s="99">
        <v>495</v>
      </c>
      <c r="F37" s="84" t="e">
        <f>VLOOKUP(E37,VIP!$A$2:$O11367,2,0)</f>
        <v>#N/A</v>
      </c>
      <c r="G37" s="98" t="str">
        <f>VLOOKUP(E37,'LISTADO ATM'!$A$2:$B$894,2,0)</f>
        <v>ATM Cemento PANAM</v>
      </c>
      <c r="H37" s="98" t="e">
        <f>VLOOKUP(E37,VIP!$A$2:$O16288,7,FALSE)</f>
        <v>#N/A</v>
      </c>
      <c r="I37" s="98" t="e">
        <f>VLOOKUP(E37,VIP!$A$2:$O8253,8,FALSE)</f>
        <v>#N/A</v>
      </c>
      <c r="J37" s="98" t="e">
        <f>VLOOKUP(E37,VIP!$A$2:$O8203,8,FALSE)</f>
        <v>#N/A</v>
      </c>
      <c r="K37" s="98" t="e">
        <f>VLOOKUP(E37,VIP!$A$2:$O11777,6,0)</f>
        <v>#N/A</v>
      </c>
      <c r="L37" s="106" t="s">
        <v>2435</v>
      </c>
      <c r="M37" s="119" t="s">
        <v>2508</v>
      </c>
      <c r="N37" s="104" t="s">
        <v>2481</v>
      </c>
      <c r="O37" s="102" t="s">
        <v>2483</v>
      </c>
      <c r="P37" s="102"/>
      <c r="Q37" s="120">
        <v>44219.448611111111</v>
      </c>
    </row>
    <row r="38" spans="1:17" ht="18" x14ac:dyDescent="0.25">
      <c r="A38" s="84" t="str">
        <f>VLOOKUP(E38,'LISTADO ATM'!$A$2:$C$895,3,0)</f>
        <v>SUR</v>
      </c>
      <c r="B38" s="111">
        <v>335770712</v>
      </c>
      <c r="C38" s="103">
        <v>44219.255983796298</v>
      </c>
      <c r="D38" s="102" t="s">
        <v>2189</v>
      </c>
      <c r="E38" s="99">
        <v>825</v>
      </c>
      <c r="F38" s="84" t="str">
        <f>VLOOKUP(E38,VIP!$A$2:$O11365,2,0)</f>
        <v>DRBR825</v>
      </c>
      <c r="G38" s="98" t="str">
        <f>VLOOKUP(E38,'LISTADO ATM'!$A$2:$B$894,2,0)</f>
        <v xml:space="preserve">ATM Estacion Eco Cibeles (Las Matas de Farfán) </v>
      </c>
      <c r="H38" s="98" t="str">
        <f>VLOOKUP(E38,VIP!$A$2:$O16286,7,FALSE)</f>
        <v>Si</v>
      </c>
      <c r="I38" s="98" t="str">
        <f>VLOOKUP(E38,VIP!$A$2:$O8251,8,FALSE)</f>
        <v>Si</v>
      </c>
      <c r="J38" s="98" t="str">
        <f>VLOOKUP(E38,VIP!$A$2:$O8201,8,FALSE)</f>
        <v>Si</v>
      </c>
      <c r="K38" s="98" t="str">
        <f>VLOOKUP(E38,VIP!$A$2:$O11775,6,0)</f>
        <v>NO</v>
      </c>
      <c r="L38" s="106" t="s">
        <v>2254</v>
      </c>
      <c r="M38" s="119" t="s">
        <v>2508</v>
      </c>
      <c r="N38" s="104" t="s">
        <v>2481</v>
      </c>
      <c r="O38" s="102" t="s">
        <v>2483</v>
      </c>
      <c r="P38" s="102"/>
      <c r="Q38" s="120">
        <v>44219.452777777777</v>
      </c>
    </row>
    <row r="39" spans="1:17" ht="18" x14ac:dyDescent="0.25">
      <c r="A39" s="84" t="str">
        <f>VLOOKUP(E39,'LISTADO ATM'!$A$2:$C$895,3,0)</f>
        <v>DISTRITO NACIONAL</v>
      </c>
      <c r="B39" s="111">
        <v>335770771</v>
      </c>
      <c r="C39" s="103">
        <v>44219.364282407405</v>
      </c>
      <c r="D39" s="102" t="s">
        <v>2477</v>
      </c>
      <c r="E39" s="99">
        <v>461</v>
      </c>
      <c r="F39" s="84" t="str">
        <f>VLOOKUP(E39,VIP!$A$2:$O11388,2,0)</f>
        <v>DRBR461</v>
      </c>
      <c r="G39" s="98" t="str">
        <f>VLOOKUP(E39,'LISTADO ATM'!$A$2:$B$894,2,0)</f>
        <v xml:space="preserve">ATM Autobanco Sarasota I </v>
      </c>
      <c r="H39" s="98" t="str">
        <f>VLOOKUP(E39,VIP!$A$2:$O16309,7,FALSE)</f>
        <v>Si</v>
      </c>
      <c r="I39" s="98" t="str">
        <f>VLOOKUP(E39,VIP!$A$2:$O8274,8,FALSE)</f>
        <v>Si</v>
      </c>
      <c r="J39" s="98" t="str">
        <f>VLOOKUP(E39,VIP!$A$2:$O8224,8,FALSE)</f>
        <v>Si</v>
      </c>
      <c r="K39" s="98" t="str">
        <f>VLOOKUP(E39,VIP!$A$2:$O11798,6,0)</f>
        <v>SI</v>
      </c>
      <c r="L39" s="106" t="s">
        <v>2430</v>
      </c>
      <c r="M39" s="119" t="s">
        <v>2508</v>
      </c>
      <c r="N39" s="104" t="s">
        <v>2481</v>
      </c>
      <c r="O39" s="102" t="s">
        <v>2482</v>
      </c>
      <c r="P39" s="102"/>
      <c r="Q39" s="120">
        <v>44219.449305555558</v>
      </c>
    </row>
    <row r="40" spans="1:17" ht="18" x14ac:dyDescent="0.25">
      <c r="A40" s="84" t="str">
        <f>VLOOKUP(E40,'LISTADO ATM'!$A$2:$C$895,3,0)</f>
        <v>NORTE</v>
      </c>
      <c r="B40" s="111">
        <v>335770774</v>
      </c>
      <c r="C40" s="103">
        <v>44219.366574074076</v>
      </c>
      <c r="D40" s="102" t="s">
        <v>2494</v>
      </c>
      <c r="E40" s="99">
        <v>888</v>
      </c>
      <c r="F40" s="84" t="str">
        <f>VLOOKUP(E40,VIP!$A$2:$O11387,2,0)</f>
        <v>DRBR888</v>
      </c>
      <c r="G40" s="98" t="str">
        <f>VLOOKUP(E40,'LISTADO ATM'!$A$2:$B$894,2,0)</f>
        <v>ATM Oficina galeria 56 II (SFM)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SI</v>
      </c>
      <c r="L40" s="106" t="s">
        <v>2466</v>
      </c>
      <c r="M40" s="119" t="s">
        <v>2508</v>
      </c>
      <c r="N40" s="104" t="s">
        <v>2481</v>
      </c>
      <c r="O40" s="102" t="s">
        <v>2495</v>
      </c>
      <c r="P40" s="102"/>
      <c r="Q40" s="120">
        <v>44219.447916666664</v>
      </c>
    </row>
    <row r="41" spans="1:17" ht="18" x14ac:dyDescent="0.25">
      <c r="A41" s="84" t="str">
        <f>VLOOKUP(E41,'LISTADO ATM'!$A$2:$C$895,3,0)</f>
        <v>DISTRITO NACIONAL</v>
      </c>
      <c r="B41" s="111">
        <v>335770776</v>
      </c>
      <c r="C41" s="103">
        <v>44219.368877314817</v>
      </c>
      <c r="D41" s="102" t="s">
        <v>2494</v>
      </c>
      <c r="E41" s="99">
        <v>734</v>
      </c>
      <c r="F41" s="84" t="str">
        <f>VLOOKUP(E41,VIP!$A$2:$O11386,2,0)</f>
        <v>DRBR178</v>
      </c>
      <c r="G41" s="98" t="str">
        <f>VLOOKUP(E41,'LISTADO ATM'!$A$2:$B$894,2,0)</f>
        <v xml:space="preserve">ATM Oficina Independencia I </v>
      </c>
      <c r="H41" s="98" t="str">
        <f>VLOOKUP(E41,VIP!$A$2:$O16307,7,FALSE)</f>
        <v>Si</v>
      </c>
      <c r="I41" s="98" t="str">
        <f>VLOOKUP(E41,VIP!$A$2:$O8272,8,FALSE)</f>
        <v>Si</v>
      </c>
      <c r="J41" s="98" t="str">
        <f>VLOOKUP(E41,VIP!$A$2:$O8222,8,FALSE)</f>
        <v>Si</v>
      </c>
      <c r="K41" s="98" t="str">
        <f>VLOOKUP(E41,VIP!$A$2:$O11796,6,0)</f>
        <v>SI</v>
      </c>
      <c r="L41" s="106" t="s">
        <v>2430</v>
      </c>
      <c r="M41" s="119" t="s">
        <v>2508</v>
      </c>
      <c r="N41" s="104" t="s">
        <v>2481</v>
      </c>
      <c r="O41" s="102" t="s">
        <v>2495</v>
      </c>
      <c r="P41" s="102"/>
      <c r="Q41" s="120">
        <v>44219.611111111109</v>
      </c>
    </row>
    <row r="42" spans="1:17" ht="18" x14ac:dyDescent="0.25">
      <c r="A42" s="84" t="str">
        <f>VLOOKUP(E42,'LISTADO ATM'!$A$2:$C$895,3,0)</f>
        <v>ESTE</v>
      </c>
      <c r="B42" s="111">
        <v>335770778</v>
      </c>
      <c r="C42" s="103">
        <v>44219.370833333334</v>
      </c>
      <c r="D42" s="102" t="s">
        <v>2189</v>
      </c>
      <c r="E42" s="99">
        <v>844</v>
      </c>
      <c r="F42" s="84" t="str">
        <f>VLOOKUP(E42,VIP!$A$2:$O11385,2,0)</f>
        <v>DRBR844</v>
      </c>
      <c r="G42" s="98" t="str">
        <f>VLOOKUP(E42,'LISTADO ATM'!$A$2:$B$894,2,0)</f>
        <v xml:space="preserve">ATM San Juan Shopping Center (Bávaro) </v>
      </c>
      <c r="H42" s="98" t="str">
        <f>VLOOKUP(E42,VIP!$A$2:$O16306,7,FALSE)</f>
        <v>Si</v>
      </c>
      <c r="I42" s="98" t="str">
        <f>VLOOKUP(E42,VIP!$A$2:$O8271,8,FALSE)</f>
        <v>Si</v>
      </c>
      <c r="J42" s="98" t="str">
        <f>VLOOKUP(E42,VIP!$A$2:$O8221,8,FALSE)</f>
        <v>Si</v>
      </c>
      <c r="K42" s="98" t="str">
        <f>VLOOKUP(E42,VIP!$A$2:$O11795,6,0)</f>
        <v>NO</v>
      </c>
      <c r="L42" s="106" t="s">
        <v>2228</v>
      </c>
      <c r="M42" s="119" t="s">
        <v>2508</v>
      </c>
      <c r="N42" s="104" t="s">
        <v>2481</v>
      </c>
      <c r="O42" s="102" t="s">
        <v>2483</v>
      </c>
      <c r="P42" s="102"/>
      <c r="Q42" s="120">
        <v>44219.592361111114</v>
      </c>
    </row>
    <row r="43" spans="1:17" ht="18" x14ac:dyDescent="0.25">
      <c r="A43" s="84" t="str">
        <f>VLOOKUP(E43,'LISTADO ATM'!$A$2:$C$895,3,0)</f>
        <v>DISTRITO NACIONAL</v>
      </c>
      <c r="B43" s="111">
        <v>335770785</v>
      </c>
      <c r="C43" s="103">
        <v>44219.379548611112</v>
      </c>
      <c r="D43" s="102" t="s">
        <v>2477</v>
      </c>
      <c r="E43" s="99">
        <v>813</v>
      </c>
      <c r="F43" s="84" t="str">
        <f>VLOOKUP(E43,VIP!$A$2:$O11383,2,0)</f>
        <v>DRBR815</v>
      </c>
      <c r="G43" s="98" t="str">
        <f>VLOOKUP(E43,'LISTADO ATM'!$A$2:$B$894,2,0)</f>
        <v>ATM Occidental Mall</v>
      </c>
      <c r="H43" s="98" t="str">
        <f>VLOOKUP(E43,VIP!$A$2:$O16304,7,FALSE)</f>
        <v>Si</v>
      </c>
      <c r="I43" s="98" t="str">
        <f>VLOOKUP(E43,VIP!$A$2:$O8269,8,FALSE)</f>
        <v>Si</v>
      </c>
      <c r="J43" s="98" t="str">
        <f>VLOOKUP(E43,VIP!$A$2:$O8219,8,FALSE)</f>
        <v>Si</v>
      </c>
      <c r="K43" s="98" t="str">
        <f>VLOOKUP(E43,VIP!$A$2:$O11793,6,0)</f>
        <v>NO</v>
      </c>
      <c r="L43" s="106" t="s">
        <v>2430</v>
      </c>
      <c r="M43" s="119" t="s">
        <v>2508</v>
      </c>
      <c r="N43" s="104" t="s">
        <v>2481</v>
      </c>
      <c r="O43" s="102" t="s">
        <v>2482</v>
      </c>
      <c r="P43" s="102"/>
      <c r="Q43" s="120">
        <v>44219.611111111109</v>
      </c>
    </row>
    <row r="44" spans="1:17" ht="18" x14ac:dyDescent="0.25">
      <c r="A44" s="84" t="str">
        <f>VLOOKUP(E44,'LISTADO ATM'!$A$2:$C$895,3,0)</f>
        <v>NORTE</v>
      </c>
      <c r="B44" s="111">
        <v>335770788</v>
      </c>
      <c r="C44" s="103">
        <v>44219.38212962963</v>
      </c>
      <c r="D44" s="102" t="s">
        <v>2494</v>
      </c>
      <c r="E44" s="99">
        <v>752</v>
      </c>
      <c r="F44" s="84" t="str">
        <f>VLOOKUP(E44,VIP!$A$2:$O11382,2,0)</f>
        <v>DRBR280</v>
      </c>
      <c r="G44" s="98" t="str">
        <f>VLOOKUP(E44,'LISTADO ATM'!$A$2:$B$894,2,0)</f>
        <v xml:space="preserve">ATM UNP Las Carolinas (La Vega) </v>
      </c>
      <c r="H44" s="98" t="str">
        <f>VLOOKUP(E44,VIP!$A$2:$O16303,7,FALSE)</f>
        <v>Si</v>
      </c>
      <c r="I44" s="98" t="str">
        <f>VLOOKUP(E44,VIP!$A$2:$O8268,8,FALSE)</f>
        <v>Si</v>
      </c>
      <c r="J44" s="98" t="str">
        <f>VLOOKUP(E44,VIP!$A$2:$O8218,8,FALSE)</f>
        <v>Si</v>
      </c>
      <c r="K44" s="98" t="str">
        <f>VLOOKUP(E44,VIP!$A$2:$O11792,6,0)</f>
        <v>SI</v>
      </c>
      <c r="L44" s="106" t="s">
        <v>2466</v>
      </c>
      <c r="M44" s="119" t="s">
        <v>2508</v>
      </c>
      <c r="N44" s="104" t="s">
        <v>2481</v>
      </c>
      <c r="O44" s="102" t="s">
        <v>2495</v>
      </c>
      <c r="P44" s="102"/>
      <c r="Q44" s="120">
        <v>44219.611111111109</v>
      </c>
    </row>
    <row r="45" spans="1:17" ht="18" x14ac:dyDescent="0.25">
      <c r="A45" s="84" t="str">
        <f>VLOOKUP(E45,'LISTADO ATM'!$A$2:$C$895,3,0)</f>
        <v>SUR</v>
      </c>
      <c r="B45" s="111">
        <v>335770794</v>
      </c>
      <c r="C45" s="103">
        <v>44219.389224537037</v>
      </c>
      <c r="D45" s="102" t="s">
        <v>2189</v>
      </c>
      <c r="E45" s="99">
        <v>342</v>
      </c>
      <c r="F45" s="84" t="str">
        <f>VLOOKUP(E45,VIP!$A$2:$O11379,2,0)</f>
        <v>DRBR342</v>
      </c>
      <c r="G45" s="98" t="str">
        <f>VLOOKUP(E45,'LISTADO ATM'!$A$2:$B$894,2,0)</f>
        <v>ATM Oficina Obras Públicas Azua</v>
      </c>
      <c r="H45" s="98" t="str">
        <f>VLOOKUP(E45,VIP!$A$2:$O16300,7,FALSE)</f>
        <v>Si</v>
      </c>
      <c r="I45" s="98" t="str">
        <f>VLOOKUP(E45,VIP!$A$2:$O8265,8,FALSE)</f>
        <v>Si</v>
      </c>
      <c r="J45" s="98" t="str">
        <f>VLOOKUP(E45,VIP!$A$2:$O8215,8,FALSE)</f>
        <v>Si</v>
      </c>
      <c r="K45" s="98" t="str">
        <f>VLOOKUP(E45,VIP!$A$2:$O11789,6,0)</f>
        <v>SI</v>
      </c>
      <c r="L45" s="106" t="s">
        <v>2228</v>
      </c>
      <c r="M45" s="119" t="s">
        <v>2508</v>
      </c>
      <c r="N45" s="104" t="s">
        <v>2481</v>
      </c>
      <c r="O45" s="102" t="s">
        <v>2483</v>
      </c>
      <c r="P45" s="102"/>
      <c r="Q45" s="120">
        <v>44219.59097222222</v>
      </c>
    </row>
    <row r="46" spans="1:17" ht="18" x14ac:dyDescent="0.25">
      <c r="A46" s="84" t="str">
        <f>VLOOKUP(E46,'LISTADO ATM'!$A$2:$C$895,3,0)</f>
        <v>DISTRITO NACIONAL</v>
      </c>
      <c r="B46" s="111">
        <v>335770798</v>
      </c>
      <c r="C46" s="103">
        <v>44219.393043981479</v>
      </c>
      <c r="D46" s="102" t="s">
        <v>2189</v>
      </c>
      <c r="E46" s="99">
        <v>355</v>
      </c>
      <c r="F46" s="84" t="str">
        <f>VLOOKUP(E46,VIP!$A$2:$O11377,2,0)</f>
        <v>DRBR355</v>
      </c>
      <c r="G46" s="98" t="str">
        <f>VLOOKUP(E46,'LISTADO ATM'!$A$2:$B$894,2,0)</f>
        <v xml:space="preserve">ATM UNP Metro II </v>
      </c>
      <c r="H46" s="98" t="str">
        <f>VLOOKUP(E46,VIP!$A$2:$O16298,7,FALSE)</f>
        <v>Si</v>
      </c>
      <c r="I46" s="98" t="str">
        <f>VLOOKUP(E46,VIP!$A$2:$O8263,8,FALSE)</f>
        <v>Si</v>
      </c>
      <c r="J46" s="98" t="str">
        <f>VLOOKUP(E46,VIP!$A$2:$O8213,8,FALSE)</f>
        <v>Si</v>
      </c>
      <c r="K46" s="98" t="str">
        <f>VLOOKUP(E46,VIP!$A$2:$O11787,6,0)</f>
        <v>SI</v>
      </c>
      <c r="L46" s="106" t="s">
        <v>2463</v>
      </c>
      <c r="M46" s="119" t="s">
        <v>2508</v>
      </c>
      <c r="N46" s="104" t="s">
        <v>2481</v>
      </c>
      <c r="O46" s="102" t="s">
        <v>2483</v>
      </c>
      <c r="P46" s="102"/>
      <c r="Q46" s="120">
        <v>44219.587500000001</v>
      </c>
    </row>
    <row r="47" spans="1:17" ht="18" x14ac:dyDescent="0.25">
      <c r="A47" s="84" t="str">
        <f>VLOOKUP(E47,'LISTADO ATM'!$A$2:$C$895,3,0)</f>
        <v>ESTE</v>
      </c>
      <c r="B47" s="111">
        <v>335770811</v>
      </c>
      <c r="C47" s="103">
        <v>44219.403981481482</v>
      </c>
      <c r="D47" s="102" t="s">
        <v>2189</v>
      </c>
      <c r="E47" s="99">
        <v>513</v>
      </c>
      <c r="F47" s="84" t="str">
        <f>VLOOKUP(E47,VIP!$A$2:$O11375,2,0)</f>
        <v>DRBR513</v>
      </c>
      <c r="G47" s="98" t="str">
        <f>VLOOKUP(E47,'LISTADO ATM'!$A$2:$B$894,2,0)</f>
        <v xml:space="preserve">ATM UNP Lagunas de Nisibón </v>
      </c>
      <c r="H47" s="98" t="str">
        <f>VLOOKUP(E47,VIP!$A$2:$O16296,7,FALSE)</f>
        <v>Si</v>
      </c>
      <c r="I47" s="98" t="str">
        <f>VLOOKUP(E47,VIP!$A$2:$O8261,8,FALSE)</f>
        <v>Si</v>
      </c>
      <c r="J47" s="98" t="str">
        <f>VLOOKUP(E47,VIP!$A$2:$O8211,8,FALSE)</f>
        <v>Si</v>
      </c>
      <c r="K47" s="98" t="str">
        <f>VLOOKUP(E47,VIP!$A$2:$O11785,6,0)</f>
        <v>NO</v>
      </c>
      <c r="L47" s="106" t="s">
        <v>2254</v>
      </c>
      <c r="M47" s="119" t="s">
        <v>2508</v>
      </c>
      <c r="N47" s="104" t="s">
        <v>2481</v>
      </c>
      <c r="O47" s="102" t="s">
        <v>2483</v>
      </c>
      <c r="P47" s="102"/>
      <c r="Q47" s="120">
        <v>44219.605555555558</v>
      </c>
    </row>
    <row r="48" spans="1:17" ht="18" x14ac:dyDescent="0.25">
      <c r="A48" s="84" t="str">
        <f>VLOOKUP(E48,'LISTADO ATM'!$A$2:$C$895,3,0)</f>
        <v>NORTE</v>
      </c>
      <c r="B48" s="111">
        <v>335770816</v>
      </c>
      <c r="C48" s="103">
        <v>44219.406539351854</v>
      </c>
      <c r="D48" s="102" t="s">
        <v>2494</v>
      </c>
      <c r="E48" s="99">
        <v>350</v>
      </c>
      <c r="F48" s="84" t="str">
        <f>VLOOKUP(E48,VIP!$A$2:$O11374,2,0)</f>
        <v>DRBR350</v>
      </c>
      <c r="G48" s="98" t="str">
        <f>VLOOKUP(E48,'LISTADO ATM'!$A$2:$B$894,2,0)</f>
        <v xml:space="preserve">ATM Oficina Villa Tapia </v>
      </c>
      <c r="H48" s="98" t="str">
        <f>VLOOKUP(E48,VIP!$A$2:$O16295,7,FALSE)</f>
        <v>Si</v>
      </c>
      <c r="I48" s="98" t="str">
        <f>VLOOKUP(E48,VIP!$A$2:$O8260,8,FALSE)</f>
        <v>Si</v>
      </c>
      <c r="J48" s="98" t="str">
        <f>VLOOKUP(E48,VIP!$A$2:$O8210,8,FALSE)</f>
        <v>Si</v>
      </c>
      <c r="K48" s="98" t="str">
        <f>VLOOKUP(E48,VIP!$A$2:$O11784,6,0)</f>
        <v>NO</v>
      </c>
      <c r="L48" s="106" t="s">
        <v>2430</v>
      </c>
      <c r="M48" s="119" t="s">
        <v>2508</v>
      </c>
      <c r="N48" s="104" t="s">
        <v>2481</v>
      </c>
      <c r="O48" s="102" t="s">
        <v>2495</v>
      </c>
      <c r="P48" s="102"/>
      <c r="Q48" s="120">
        <v>44219.611111111109</v>
      </c>
    </row>
    <row r="49" spans="1:17" ht="18" x14ac:dyDescent="0.25">
      <c r="A49" s="84" t="str">
        <f>VLOOKUP(E49,'LISTADO ATM'!$A$2:$C$895,3,0)</f>
        <v>DISTRITO NACIONAL</v>
      </c>
      <c r="B49" s="111">
        <v>335770822</v>
      </c>
      <c r="C49" s="103">
        <v>44219.41510416667</v>
      </c>
      <c r="D49" s="102" t="s">
        <v>2189</v>
      </c>
      <c r="E49" s="99">
        <v>946</v>
      </c>
      <c r="F49" s="84" t="str">
        <f>VLOOKUP(E49,VIP!$A$2:$O11371,2,0)</f>
        <v>DRBR24R</v>
      </c>
      <c r="G49" s="98" t="str">
        <f>VLOOKUP(E49,'LISTADO ATM'!$A$2:$B$894,2,0)</f>
        <v xml:space="preserve">ATM Oficina Núñez de Cáceres I </v>
      </c>
      <c r="H49" s="98" t="str">
        <f>VLOOKUP(E49,VIP!$A$2:$O16292,7,FALSE)</f>
        <v>Si</v>
      </c>
      <c r="I49" s="98" t="str">
        <f>VLOOKUP(E49,VIP!$A$2:$O8257,8,FALSE)</f>
        <v>Si</v>
      </c>
      <c r="J49" s="98" t="str">
        <f>VLOOKUP(E49,VIP!$A$2:$O8207,8,FALSE)</f>
        <v>Si</v>
      </c>
      <c r="K49" s="98" t="str">
        <f>VLOOKUP(E49,VIP!$A$2:$O11781,6,0)</f>
        <v>NO</v>
      </c>
      <c r="L49" s="106" t="s">
        <v>2228</v>
      </c>
      <c r="M49" s="119" t="s">
        <v>2508</v>
      </c>
      <c r="N49" s="104" t="s">
        <v>2481</v>
      </c>
      <c r="O49" s="102" t="s">
        <v>2483</v>
      </c>
      <c r="P49" s="102"/>
      <c r="Q49" s="120">
        <v>44219.603472222225</v>
      </c>
    </row>
    <row r="50" spans="1:17" ht="18" x14ac:dyDescent="0.25">
      <c r="A50" s="84" t="str">
        <f>VLOOKUP(E50,'LISTADO ATM'!$A$2:$C$895,3,0)</f>
        <v>DISTRITO NACIONAL</v>
      </c>
      <c r="B50" s="111">
        <v>335770826</v>
      </c>
      <c r="C50" s="103">
        <v>44219.418090277781</v>
      </c>
      <c r="D50" s="102" t="s">
        <v>2477</v>
      </c>
      <c r="E50" s="99">
        <v>583</v>
      </c>
      <c r="F50" s="84" t="str">
        <f>VLOOKUP(E50,VIP!$A$2:$O11370,2,0)</f>
        <v>DRBR431</v>
      </c>
      <c r="G50" s="98" t="str">
        <f>VLOOKUP(E50,'LISTADO ATM'!$A$2:$B$894,2,0)</f>
        <v xml:space="preserve">ATM Ministerio Fuerzas Armadas I </v>
      </c>
      <c r="H50" s="98" t="str">
        <f>VLOOKUP(E50,VIP!$A$2:$O16291,7,FALSE)</f>
        <v>Si</v>
      </c>
      <c r="I50" s="98" t="str">
        <f>VLOOKUP(E50,VIP!$A$2:$O8256,8,FALSE)</f>
        <v>Si</v>
      </c>
      <c r="J50" s="98" t="str">
        <f>VLOOKUP(E50,VIP!$A$2:$O8206,8,FALSE)</f>
        <v>Si</v>
      </c>
      <c r="K50" s="98" t="str">
        <f>VLOOKUP(E50,VIP!$A$2:$O11780,6,0)</f>
        <v>NO</v>
      </c>
      <c r="L50" s="106" t="s">
        <v>2430</v>
      </c>
      <c r="M50" s="119" t="s">
        <v>2508</v>
      </c>
      <c r="N50" s="104" t="s">
        <v>2481</v>
      </c>
      <c r="O50" s="102" t="s">
        <v>2482</v>
      </c>
      <c r="P50" s="102"/>
      <c r="Q50" s="120">
        <v>44219.611111111109</v>
      </c>
    </row>
    <row r="51" spans="1:17" ht="18" x14ac:dyDescent="0.25">
      <c r="A51" s="84" t="str">
        <f>VLOOKUP(E51,'LISTADO ATM'!$A$2:$C$895,3,0)</f>
        <v>SUR</v>
      </c>
      <c r="B51" s="111">
        <v>335770894</v>
      </c>
      <c r="C51" s="103">
        <v>44219.51053240741</v>
      </c>
      <c r="D51" s="102" t="s">
        <v>2494</v>
      </c>
      <c r="E51" s="99">
        <v>764</v>
      </c>
      <c r="F51" s="84" t="str">
        <f>VLOOKUP(E51,VIP!$A$2:$O11384,2,0)</f>
        <v>DRBR451</v>
      </c>
      <c r="G51" s="98" t="str">
        <f>VLOOKUP(E51,'LISTADO ATM'!$A$2:$B$894,2,0)</f>
        <v xml:space="preserve">ATM Oficina Elías Piña </v>
      </c>
      <c r="H51" s="98" t="str">
        <f>VLOOKUP(E51,VIP!$A$2:$O16305,7,FALSE)</f>
        <v>Si</v>
      </c>
      <c r="I51" s="98" t="str">
        <f>VLOOKUP(E51,VIP!$A$2:$O8270,8,FALSE)</f>
        <v>Si</v>
      </c>
      <c r="J51" s="98" t="str">
        <f>VLOOKUP(E51,VIP!$A$2:$O8220,8,FALSE)</f>
        <v>Si</v>
      </c>
      <c r="K51" s="98" t="str">
        <f>VLOOKUP(E51,VIP!$A$2:$O11794,6,0)</f>
        <v>NO</v>
      </c>
      <c r="L51" s="106" t="s">
        <v>2466</v>
      </c>
      <c r="M51" s="119" t="s">
        <v>2508</v>
      </c>
      <c r="N51" s="104" t="s">
        <v>2481</v>
      </c>
      <c r="O51" s="102" t="s">
        <v>2495</v>
      </c>
      <c r="P51" s="102"/>
      <c r="Q51" s="120">
        <v>44219.611111111109</v>
      </c>
    </row>
    <row r="52" spans="1:17" ht="18" x14ac:dyDescent="0.25">
      <c r="A52" s="84" t="str">
        <f>VLOOKUP(E52,'LISTADO ATM'!$A$2:$C$895,3,0)</f>
        <v>NORTE</v>
      </c>
      <c r="B52" s="111">
        <v>335770971</v>
      </c>
      <c r="C52" s="103">
        <v>44219.612800925926</v>
      </c>
      <c r="D52" s="102" t="s">
        <v>2494</v>
      </c>
      <c r="E52" s="99">
        <v>171</v>
      </c>
      <c r="F52" s="84" t="str">
        <f>VLOOKUP(E52,VIP!$A$2:$O11389,2,0)</f>
        <v>DRBR171</v>
      </c>
      <c r="G52" s="98" t="str">
        <f>VLOOKUP(E52,'LISTADO ATM'!$A$2:$B$894,2,0)</f>
        <v xml:space="preserve">ATM Oficina Moca </v>
      </c>
      <c r="H52" s="98" t="str">
        <f>VLOOKUP(E52,VIP!$A$2:$O16310,7,FALSE)</f>
        <v>Si</v>
      </c>
      <c r="I52" s="98" t="str">
        <f>VLOOKUP(E52,VIP!$A$2:$O8275,8,FALSE)</f>
        <v>Si</v>
      </c>
      <c r="J52" s="98" t="str">
        <f>VLOOKUP(E52,VIP!$A$2:$O8225,8,FALSE)</f>
        <v>Si</v>
      </c>
      <c r="K52" s="98" t="str">
        <f>VLOOKUP(E52,VIP!$A$2:$O11799,6,0)</f>
        <v>NO</v>
      </c>
      <c r="L52" s="106" t="s">
        <v>2487</v>
      </c>
      <c r="M52" s="119" t="s">
        <v>2508</v>
      </c>
      <c r="N52" s="120" t="s">
        <v>2504</v>
      </c>
      <c r="O52" s="102" t="s">
        <v>2511</v>
      </c>
      <c r="P52" s="119" t="s">
        <v>2515</v>
      </c>
      <c r="Q52" s="105" t="s">
        <v>2487</v>
      </c>
    </row>
    <row r="53" spans="1:17" ht="18" x14ac:dyDescent="0.25">
      <c r="A53" s="84" t="str">
        <f>VLOOKUP(E53,'LISTADO ATM'!$A$2:$C$895,3,0)</f>
        <v>NORTE</v>
      </c>
      <c r="B53" s="111">
        <v>335770972</v>
      </c>
      <c r="C53" s="103">
        <v>44219.613263888888</v>
      </c>
      <c r="D53" s="102" t="s">
        <v>2494</v>
      </c>
      <c r="E53" s="99">
        <v>538</v>
      </c>
      <c r="F53" s="84" t="str">
        <f>VLOOKUP(E53,VIP!$A$2:$O11388,2,0)</f>
        <v>DRBR538</v>
      </c>
      <c r="G53" s="98" t="str">
        <f>VLOOKUP(E53,'LISTADO ATM'!$A$2:$B$894,2,0)</f>
        <v>ATM  Autoservicio San Fco. Macorís</v>
      </c>
      <c r="H53" s="98" t="str">
        <f>VLOOKUP(E53,VIP!$A$2:$O16309,7,FALSE)</f>
        <v>Si</v>
      </c>
      <c r="I53" s="98" t="str">
        <f>VLOOKUP(E53,VIP!$A$2:$O8274,8,FALSE)</f>
        <v>Si</v>
      </c>
      <c r="J53" s="98" t="str">
        <f>VLOOKUP(E53,VIP!$A$2:$O8224,8,FALSE)</f>
        <v>Si</v>
      </c>
      <c r="K53" s="98" t="str">
        <f>VLOOKUP(E53,VIP!$A$2:$O11798,6,0)</f>
        <v>NO</v>
      </c>
      <c r="L53" s="106" t="s">
        <v>2487</v>
      </c>
      <c r="M53" s="119" t="s">
        <v>2508</v>
      </c>
      <c r="N53" s="120" t="s">
        <v>2504</v>
      </c>
      <c r="O53" s="102" t="s">
        <v>2511</v>
      </c>
      <c r="P53" s="119" t="s">
        <v>2515</v>
      </c>
      <c r="Q53" s="105" t="s">
        <v>2487</v>
      </c>
    </row>
    <row r="54" spans="1:17" ht="18" x14ac:dyDescent="0.25">
      <c r="A54" s="84" t="str">
        <f>VLOOKUP(E54,'LISTADO ATM'!$A$2:$C$895,3,0)</f>
        <v>NORTE</v>
      </c>
      <c r="B54" s="111">
        <v>335770994</v>
      </c>
      <c r="C54" s="103">
        <v>44219.768692129626</v>
      </c>
      <c r="D54" s="102" t="s">
        <v>2494</v>
      </c>
      <c r="E54" s="99">
        <v>245</v>
      </c>
      <c r="F54" s="84" t="str">
        <f>VLOOKUP(E54,VIP!$A$2:$O11372,2,0)</f>
        <v>DRBR245</v>
      </c>
      <c r="G54" s="98" t="str">
        <f>VLOOKUP(E54,'LISTADO ATM'!$A$2:$B$894,2,0)</f>
        <v>ATM Boombah Zona Franca Victor Mera</v>
      </c>
      <c r="H54" s="98" t="str">
        <f>VLOOKUP(E54,VIP!$A$2:$O16293,7,FALSE)</f>
        <v>Si</v>
      </c>
      <c r="I54" s="98" t="str">
        <f>VLOOKUP(E54,VIP!$A$2:$O8258,8,FALSE)</f>
        <v>Si</v>
      </c>
      <c r="J54" s="98" t="str">
        <f>VLOOKUP(E54,VIP!$A$2:$O8208,8,FALSE)</f>
        <v>Si</v>
      </c>
      <c r="K54" s="98" t="str">
        <f>VLOOKUP(E54,VIP!$A$2:$O11782,6,0)</f>
        <v>NO</v>
      </c>
      <c r="L54" s="106" t="s">
        <v>2487</v>
      </c>
      <c r="M54" s="119" t="s">
        <v>2508</v>
      </c>
      <c r="N54" s="120" t="s">
        <v>2504</v>
      </c>
      <c r="O54" s="102" t="s">
        <v>2517</v>
      </c>
      <c r="P54" s="119" t="s">
        <v>2516</v>
      </c>
      <c r="Q54" s="105" t="s">
        <v>2487</v>
      </c>
    </row>
    <row r="55" spans="1:17" ht="18" x14ac:dyDescent="0.25">
      <c r="A55" s="84" t="str">
        <f>VLOOKUP(E55,'LISTADO ATM'!$A$2:$C$895,3,0)</f>
        <v>NORTE</v>
      </c>
      <c r="B55" s="111">
        <v>335770995</v>
      </c>
      <c r="C55" s="103">
        <v>44219.769363425927</v>
      </c>
      <c r="D55" s="102" t="s">
        <v>2494</v>
      </c>
      <c r="E55" s="99">
        <v>775</v>
      </c>
      <c r="F55" s="84" t="str">
        <f>VLOOKUP(E55,VIP!$A$2:$O11371,2,0)</f>
        <v>DRBR450</v>
      </c>
      <c r="G55" s="98" t="str">
        <f>VLOOKUP(E55,'LISTADO ATM'!$A$2:$B$894,2,0)</f>
        <v xml:space="preserve">ATM S/M Lilo (Montecristi) </v>
      </c>
      <c r="H55" s="98" t="str">
        <f>VLOOKUP(E55,VIP!$A$2:$O16292,7,FALSE)</f>
        <v>Si</v>
      </c>
      <c r="I55" s="98" t="str">
        <f>VLOOKUP(E55,VIP!$A$2:$O8257,8,FALSE)</f>
        <v>Si</v>
      </c>
      <c r="J55" s="98" t="str">
        <f>VLOOKUP(E55,VIP!$A$2:$O8207,8,FALSE)</f>
        <v>Si</v>
      </c>
      <c r="K55" s="98" t="str">
        <f>VLOOKUP(E55,VIP!$A$2:$O11781,6,0)</f>
        <v>NO</v>
      </c>
      <c r="L55" s="106" t="s">
        <v>2435</v>
      </c>
      <c r="M55" s="119" t="s">
        <v>2508</v>
      </c>
      <c r="N55" s="120" t="s">
        <v>2504</v>
      </c>
      <c r="O55" s="102" t="s">
        <v>2517</v>
      </c>
      <c r="P55" s="119" t="s">
        <v>2515</v>
      </c>
      <c r="Q55" s="105" t="s">
        <v>2435</v>
      </c>
    </row>
    <row r="56" spans="1:17" ht="18" x14ac:dyDescent="0.25">
      <c r="A56" s="84" t="str">
        <f>VLOOKUP(E56,'LISTADO ATM'!$A$2:$C$895,3,0)</f>
        <v>NORTE</v>
      </c>
      <c r="B56" s="111">
        <v>335770996</v>
      </c>
      <c r="C56" s="103">
        <v>44219.770057870373</v>
      </c>
      <c r="D56" s="102" t="s">
        <v>2494</v>
      </c>
      <c r="E56" s="99">
        <v>799</v>
      </c>
      <c r="F56" s="84" t="str">
        <f>VLOOKUP(E56,VIP!$A$2:$O11370,2,0)</f>
        <v>DRBR799</v>
      </c>
      <c r="G56" s="98" t="str">
        <f>VLOOKUP(E56,'LISTADO ATM'!$A$2:$B$894,2,0)</f>
        <v xml:space="preserve">ATM Clínica Corominas (Santiago) </v>
      </c>
      <c r="H56" s="98" t="str">
        <f>VLOOKUP(E56,VIP!$A$2:$O16291,7,FALSE)</f>
        <v>Si</v>
      </c>
      <c r="I56" s="98" t="str">
        <f>VLOOKUP(E56,VIP!$A$2:$O8256,8,FALSE)</f>
        <v>Si</v>
      </c>
      <c r="J56" s="98" t="str">
        <f>VLOOKUP(E56,VIP!$A$2:$O8206,8,FALSE)</f>
        <v>Si</v>
      </c>
      <c r="K56" s="98" t="str">
        <f>VLOOKUP(E56,VIP!$A$2:$O11780,6,0)</f>
        <v>NO</v>
      </c>
      <c r="L56" s="106" t="s">
        <v>2435</v>
      </c>
      <c r="M56" s="119" t="s">
        <v>2508</v>
      </c>
      <c r="N56" s="120" t="s">
        <v>2504</v>
      </c>
      <c r="O56" s="102" t="s">
        <v>2517</v>
      </c>
      <c r="P56" s="119" t="s">
        <v>2515</v>
      </c>
      <c r="Q56" s="105" t="s">
        <v>2435</v>
      </c>
    </row>
    <row r="57" spans="1:17" ht="18" x14ac:dyDescent="0.25">
      <c r="A57" s="84" t="str">
        <f>VLOOKUP(E57,'LISTADO ATM'!$A$2:$C$895,3,0)</f>
        <v>DISTRITO NACIONAL</v>
      </c>
      <c r="B57" s="111">
        <v>335764730</v>
      </c>
      <c r="C57" s="103">
        <v>44211.489016203705</v>
      </c>
      <c r="D57" s="102" t="s">
        <v>2189</v>
      </c>
      <c r="E57" s="99">
        <v>486</v>
      </c>
      <c r="F57" s="84" t="str">
        <f>VLOOKUP(E57,VIP!$A$2:$O11356,2,0)</f>
        <v>DRBR486</v>
      </c>
      <c r="G57" s="98" t="str">
        <f>VLOOKUP(E57,'LISTADO ATM'!$A$2:$B$894,2,0)</f>
        <v xml:space="preserve">ATM Olé La Caleta </v>
      </c>
      <c r="H57" s="98" t="str">
        <f>VLOOKUP(E57,VIP!$A$2:$O16277,7,FALSE)</f>
        <v>Si</v>
      </c>
      <c r="I57" s="98" t="str">
        <f>VLOOKUP(E57,VIP!$A$2:$O8242,8,FALSE)</f>
        <v>Si</v>
      </c>
      <c r="J57" s="98" t="str">
        <f>VLOOKUP(E57,VIP!$A$2:$O8192,8,FALSE)</f>
        <v>Si</v>
      </c>
      <c r="K57" s="98" t="str">
        <f>VLOOKUP(E57,VIP!$A$2:$O11766,6,0)</f>
        <v>NO</v>
      </c>
      <c r="L57" s="106" t="s">
        <v>2503</v>
      </c>
      <c r="M57" s="105" t="s">
        <v>2473</v>
      </c>
      <c r="N57" s="104" t="s">
        <v>2500</v>
      </c>
      <c r="O57" s="102" t="s">
        <v>2483</v>
      </c>
      <c r="P57" s="102"/>
      <c r="Q57" s="105" t="s">
        <v>2496</v>
      </c>
    </row>
    <row r="58" spans="1:17" ht="18" x14ac:dyDescent="0.25">
      <c r="A58" s="84" t="str">
        <f>VLOOKUP(E58,'LISTADO ATM'!$A$2:$C$895,3,0)</f>
        <v>DISTRITO NACIONAL</v>
      </c>
      <c r="B58" s="111">
        <v>335766639</v>
      </c>
      <c r="C58" s="103">
        <v>44214.57099537037</v>
      </c>
      <c r="D58" s="102" t="s">
        <v>2189</v>
      </c>
      <c r="E58" s="99">
        <v>384</v>
      </c>
      <c r="F58" s="84" t="e">
        <f>VLOOKUP(E58,VIP!$A$2:$O11391,2,0)</f>
        <v>#N/A</v>
      </c>
      <c r="G58" s="98" t="str">
        <f>VLOOKUP(E58,'LISTADO ATM'!$A$2:$B$894,2,0)</f>
        <v>ATM Sotano Torre Banreservas</v>
      </c>
      <c r="H58" s="98" t="e">
        <f>VLOOKUP(E58,VIP!$A$2:$O16312,7,FALSE)</f>
        <v>#N/A</v>
      </c>
      <c r="I58" s="98" t="e">
        <f>VLOOKUP(E58,VIP!$A$2:$O8277,8,FALSE)</f>
        <v>#N/A</v>
      </c>
      <c r="J58" s="98" t="e">
        <f>VLOOKUP(E58,VIP!$A$2:$O8227,8,FALSE)</f>
        <v>#N/A</v>
      </c>
      <c r="K58" s="98" t="e">
        <f>VLOOKUP(E58,VIP!$A$2:$O11801,6,0)</f>
        <v>#N/A</v>
      </c>
      <c r="L58" s="106" t="s">
        <v>2228</v>
      </c>
      <c r="M58" s="105" t="s">
        <v>2473</v>
      </c>
      <c r="N58" s="104" t="s">
        <v>2500</v>
      </c>
      <c r="O58" s="102" t="s">
        <v>2483</v>
      </c>
      <c r="P58" s="102"/>
      <c r="Q58" s="105" t="s">
        <v>2228</v>
      </c>
    </row>
    <row r="59" spans="1:17" ht="18" x14ac:dyDescent="0.25">
      <c r="A59" s="84" t="str">
        <f>VLOOKUP(E59,'LISTADO ATM'!$A$2:$C$895,3,0)</f>
        <v>DISTRITO NACIONAL</v>
      </c>
      <c r="B59" s="111">
        <v>335767189</v>
      </c>
      <c r="C59" s="103">
        <v>44215.327962962961</v>
      </c>
      <c r="D59" s="102" t="s">
        <v>2189</v>
      </c>
      <c r="E59" s="99">
        <v>70</v>
      </c>
      <c r="F59" s="84" t="str">
        <f>VLOOKUP(E59,VIP!$A$2:$O11431,2,0)</f>
        <v>DRBR070</v>
      </c>
      <c r="G59" s="98" t="str">
        <f>VLOOKUP(E59,'LISTADO ATM'!$A$2:$B$894,2,0)</f>
        <v xml:space="preserve">ATM Autoservicio Plaza Lama Zona Oriental </v>
      </c>
      <c r="H59" s="98" t="str">
        <f>VLOOKUP(E59,VIP!$A$2:$O16352,7,FALSE)</f>
        <v>Si</v>
      </c>
      <c r="I59" s="98" t="str">
        <f>VLOOKUP(E59,VIP!$A$2:$O8317,8,FALSE)</f>
        <v>Si</v>
      </c>
      <c r="J59" s="98" t="str">
        <f>VLOOKUP(E59,VIP!$A$2:$O8267,8,FALSE)</f>
        <v>Si</v>
      </c>
      <c r="K59" s="98" t="str">
        <f>VLOOKUP(E59,VIP!$A$2:$O11841,6,0)</f>
        <v>NO</v>
      </c>
      <c r="L59" s="106" t="s">
        <v>2228</v>
      </c>
      <c r="M59" s="105" t="s">
        <v>2473</v>
      </c>
      <c r="N59" s="104" t="s">
        <v>2500</v>
      </c>
      <c r="O59" s="102" t="s">
        <v>2483</v>
      </c>
      <c r="P59" s="102"/>
      <c r="Q59" s="105" t="s">
        <v>2228</v>
      </c>
    </row>
    <row r="60" spans="1:17" ht="18" x14ac:dyDescent="0.25">
      <c r="A60" s="84" t="str">
        <f>VLOOKUP(E60,'LISTADO ATM'!$A$2:$C$895,3,0)</f>
        <v>NORTE</v>
      </c>
      <c r="B60" s="111">
        <v>335769437</v>
      </c>
      <c r="C60" s="103">
        <v>44216.732916666668</v>
      </c>
      <c r="D60" s="102" t="s">
        <v>2189</v>
      </c>
      <c r="E60" s="99">
        <v>667</v>
      </c>
      <c r="F60" s="84" t="str">
        <f>VLOOKUP(E60,VIP!$A$2:$O11480,2,0)</f>
        <v>DRBR667</v>
      </c>
      <c r="G60" s="98" t="str">
        <f>VLOOKUP(E60,'LISTADO ATM'!$A$2:$B$894,2,0)</f>
        <v>ATM Zona Franca Emimar (Santiago)</v>
      </c>
      <c r="H60" s="98" t="str">
        <f>VLOOKUP(E60,VIP!$A$2:$O16401,7,FALSE)</f>
        <v>N/A</v>
      </c>
      <c r="I60" s="98" t="str">
        <f>VLOOKUP(E60,VIP!$A$2:$O8366,8,FALSE)</f>
        <v>N/A</v>
      </c>
      <c r="J60" s="98" t="str">
        <f>VLOOKUP(E60,VIP!$A$2:$O8316,8,FALSE)</f>
        <v>N/A</v>
      </c>
      <c r="K60" s="98" t="str">
        <f>VLOOKUP(E60,VIP!$A$2:$O11890,6,0)</f>
        <v>N/A</v>
      </c>
      <c r="L60" s="106" t="s">
        <v>2254</v>
      </c>
      <c r="M60" s="105" t="s">
        <v>2473</v>
      </c>
      <c r="N60" s="120" t="s">
        <v>2504</v>
      </c>
      <c r="O60" s="102" t="s">
        <v>2501</v>
      </c>
      <c r="P60" s="106"/>
      <c r="Q60" s="105" t="s">
        <v>2254</v>
      </c>
    </row>
    <row r="61" spans="1:17" ht="18" x14ac:dyDescent="0.25">
      <c r="A61" s="84" t="str">
        <f>VLOOKUP(E61,'LISTADO ATM'!$A$2:$C$895,3,0)</f>
        <v>DISTRITO NACIONAL</v>
      </c>
      <c r="B61" s="111">
        <v>335769470</v>
      </c>
      <c r="C61" s="103">
        <v>44216.790034722224</v>
      </c>
      <c r="D61" s="102" t="s">
        <v>2477</v>
      </c>
      <c r="E61" s="99">
        <v>318</v>
      </c>
      <c r="F61" s="84" t="str">
        <f>VLOOKUP(E61,VIP!$A$2:$O11497,2,0)</f>
        <v>DRBR318</v>
      </c>
      <c r="G61" s="98" t="str">
        <f>VLOOKUP(E61,'LISTADO ATM'!$A$2:$B$894,2,0)</f>
        <v>ATM Autoservicio Lope de Vega</v>
      </c>
      <c r="H61" s="98" t="str">
        <f>VLOOKUP(E61,VIP!$A$2:$O16418,7,FALSE)</f>
        <v>Si</v>
      </c>
      <c r="I61" s="98" t="str">
        <f>VLOOKUP(E61,VIP!$A$2:$O8383,8,FALSE)</f>
        <v>Si</v>
      </c>
      <c r="J61" s="98" t="str">
        <f>VLOOKUP(E61,VIP!$A$2:$O8333,8,FALSE)</f>
        <v>Si</v>
      </c>
      <c r="K61" s="98" t="str">
        <f>VLOOKUP(E61,VIP!$A$2:$O11907,6,0)</f>
        <v>NO</v>
      </c>
      <c r="L61" s="106" t="s">
        <v>2503</v>
      </c>
      <c r="M61" s="105" t="s">
        <v>2473</v>
      </c>
      <c r="N61" s="104" t="s">
        <v>2481</v>
      </c>
      <c r="O61" s="102" t="s">
        <v>2482</v>
      </c>
      <c r="P61" s="106"/>
      <c r="Q61" s="105" t="s">
        <v>2502</v>
      </c>
    </row>
    <row r="62" spans="1:17" ht="18" x14ac:dyDescent="0.25">
      <c r="A62" s="84" t="str">
        <f>VLOOKUP(E62,'LISTADO ATM'!$A$2:$C$895,3,0)</f>
        <v>DISTRITO NACIONAL</v>
      </c>
      <c r="B62" s="111">
        <v>335769513</v>
      </c>
      <c r="C62" s="103">
        <v>44217.336145833331</v>
      </c>
      <c r="D62" s="102" t="s">
        <v>2189</v>
      </c>
      <c r="E62" s="99">
        <v>821</v>
      </c>
      <c r="F62" s="84" t="str">
        <f>VLOOKUP(E62,VIP!$A$2:$O11492,2,0)</f>
        <v>DRBR821</v>
      </c>
      <c r="G62" s="98" t="str">
        <f>VLOOKUP(E62,'LISTADO ATM'!$A$2:$B$894,2,0)</f>
        <v xml:space="preserve">ATM S/M Bravo Churchill </v>
      </c>
      <c r="H62" s="98" t="str">
        <f>VLOOKUP(E62,VIP!$A$2:$O16413,7,FALSE)</f>
        <v>Si</v>
      </c>
      <c r="I62" s="98" t="str">
        <f>VLOOKUP(E62,VIP!$A$2:$O8378,8,FALSE)</f>
        <v>No</v>
      </c>
      <c r="J62" s="98" t="str">
        <f>VLOOKUP(E62,VIP!$A$2:$O8328,8,FALSE)</f>
        <v>No</v>
      </c>
      <c r="K62" s="98" t="str">
        <f>VLOOKUP(E62,VIP!$A$2:$O11902,6,0)</f>
        <v>SI</v>
      </c>
      <c r="L62" s="106" t="s">
        <v>2228</v>
      </c>
      <c r="M62" s="105" t="s">
        <v>2473</v>
      </c>
      <c r="N62" s="104" t="s">
        <v>2500</v>
      </c>
      <c r="O62" s="102" t="s">
        <v>2483</v>
      </c>
      <c r="P62" s="106"/>
      <c r="Q62" s="105" t="s">
        <v>2228</v>
      </c>
    </row>
    <row r="63" spans="1:17" ht="18" x14ac:dyDescent="0.25">
      <c r="A63" s="84" t="str">
        <f>VLOOKUP(E63,'LISTADO ATM'!$A$2:$C$895,3,0)</f>
        <v>DISTRITO NACIONAL</v>
      </c>
      <c r="B63" s="111">
        <v>335769524</v>
      </c>
      <c r="C63" s="103">
        <v>44217.400763888887</v>
      </c>
      <c r="D63" s="102" t="s">
        <v>2189</v>
      </c>
      <c r="E63" s="99">
        <v>983</v>
      </c>
      <c r="F63" s="84" t="str">
        <f>VLOOKUP(E63,VIP!$A$2:$O11494,2,0)</f>
        <v>DRBR983</v>
      </c>
      <c r="G63" s="98" t="str">
        <f>VLOOKUP(E63,'LISTADO ATM'!$A$2:$B$894,2,0)</f>
        <v xml:space="preserve">ATM Bravo República de Colombia </v>
      </c>
      <c r="H63" s="98" t="str">
        <f>VLOOKUP(E63,VIP!$A$2:$O16415,7,FALSE)</f>
        <v>Si</v>
      </c>
      <c r="I63" s="98" t="str">
        <f>VLOOKUP(E63,VIP!$A$2:$O8380,8,FALSE)</f>
        <v>No</v>
      </c>
      <c r="J63" s="98" t="str">
        <f>VLOOKUP(E63,VIP!$A$2:$O8330,8,FALSE)</f>
        <v>No</v>
      </c>
      <c r="K63" s="98" t="str">
        <f>VLOOKUP(E63,VIP!$A$2:$O11904,6,0)</f>
        <v>NO</v>
      </c>
      <c r="L63" s="106" t="s">
        <v>2228</v>
      </c>
      <c r="M63" s="105" t="s">
        <v>2473</v>
      </c>
      <c r="N63" s="104" t="s">
        <v>2500</v>
      </c>
      <c r="O63" s="102" t="s">
        <v>2483</v>
      </c>
      <c r="P63" s="106"/>
      <c r="Q63" s="105" t="s">
        <v>2228</v>
      </c>
    </row>
    <row r="64" spans="1:17" ht="18" x14ac:dyDescent="0.25">
      <c r="A64" s="84" t="str">
        <f>VLOOKUP(E64,'LISTADO ATM'!$A$2:$C$895,3,0)</f>
        <v>DISTRITO NACIONAL</v>
      </c>
      <c r="B64" s="111">
        <v>335769547</v>
      </c>
      <c r="C64" s="103">
        <v>44217.503275462965</v>
      </c>
      <c r="D64" s="102" t="s">
        <v>2477</v>
      </c>
      <c r="E64" s="99">
        <v>719</v>
      </c>
      <c r="F64" s="84" t="str">
        <f>VLOOKUP(E64,VIP!$A$2:$O11510,2,0)</f>
        <v>DRBR419</v>
      </c>
      <c r="G64" s="98" t="str">
        <f>VLOOKUP(E64,'LISTADO ATM'!$A$2:$B$894,2,0)</f>
        <v xml:space="preserve">ATM Ayuntamiento Municipal San Luís </v>
      </c>
      <c r="H64" s="98" t="str">
        <f>VLOOKUP(E64,VIP!$A$2:$O16431,7,FALSE)</f>
        <v>Si</v>
      </c>
      <c r="I64" s="98" t="str">
        <f>VLOOKUP(E64,VIP!$A$2:$O8396,8,FALSE)</f>
        <v>Si</v>
      </c>
      <c r="J64" s="98" t="str">
        <f>VLOOKUP(E64,VIP!$A$2:$O8346,8,FALSE)</f>
        <v>Si</v>
      </c>
      <c r="K64" s="98" t="str">
        <f>VLOOKUP(E64,VIP!$A$2:$O11920,6,0)</f>
        <v>NO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06"/>
      <c r="Q64" s="105" t="s">
        <v>2466</v>
      </c>
    </row>
    <row r="65" spans="1:17" ht="18" x14ac:dyDescent="0.25">
      <c r="A65" s="84" t="str">
        <f>VLOOKUP(E65,'LISTADO ATM'!$A$2:$C$895,3,0)</f>
        <v>DISTRITO NACIONAL</v>
      </c>
      <c r="B65" s="111">
        <v>335769599</v>
      </c>
      <c r="C65" s="103">
        <v>44217.628622685188</v>
      </c>
      <c r="D65" s="102" t="s">
        <v>2189</v>
      </c>
      <c r="E65" s="99">
        <v>232</v>
      </c>
      <c r="F65" s="84" t="str">
        <f>VLOOKUP(E65,VIP!$A$2:$O11528,2,0)</f>
        <v>DRBR232</v>
      </c>
      <c r="G65" s="98" t="str">
        <f>VLOOKUP(E65,'LISTADO ATM'!$A$2:$B$894,2,0)</f>
        <v xml:space="preserve">ATM S/M Nacional Charles de Gaulle </v>
      </c>
      <c r="H65" s="98" t="str">
        <f>VLOOKUP(E65,VIP!$A$2:$O16449,7,FALSE)</f>
        <v>Si</v>
      </c>
      <c r="I65" s="98" t="str">
        <f>VLOOKUP(E65,VIP!$A$2:$O8414,8,FALSE)</f>
        <v>Si</v>
      </c>
      <c r="J65" s="98" t="str">
        <f>VLOOKUP(E65,VIP!$A$2:$O8364,8,FALSE)</f>
        <v>Si</v>
      </c>
      <c r="K65" s="98" t="str">
        <f>VLOOKUP(E65,VIP!$A$2:$O11938,6,0)</f>
        <v>SI</v>
      </c>
      <c r="L65" s="106" t="s">
        <v>2228</v>
      </c>
      <c r="M65" s="105" t="s">
        <v>2473</v>
      </c>
      <c r="N65" s="104" t="s">
        <v>2500</v>
      </c>
      <c r="O65" s="102" t="s">
        <v>2483</v>
      </c>
      <c r="P65" s="106"/>
      <c r="Q65" s="105" t="s">
        <v>2228</v>
      </c>
    </row>
    <row r="66" spans="1:17" ht="18" x14ac:dyDescent="0.25">
      <c r="A66" s="84" t="str">
        <f>VLOOKUP(E66,'LISTADO ATM'!$A$2:$C$895,3,0)</f>
        <v>ESTE</v>
      </c>
      <c r="B66" s="111">
        <v>335769625</v>
      </c>
      <c r="C66" s="103">
        <v>44217.704895833333</v>
      </c>
      <c r="D66" s="102" t="s">
        <v>2477</v>
      </c>
      <c r="E66" s="99">
        <v>742</v>
      </c>
      <c r="F66" s="84" t="str">
        <f>VLOOKUP(E66,VIP!$A$2:$O11566,2,0)</f>
        <v>DRBR990</v>
      </c>
      <c r="G66" s="98" t="str">
        <f>VLOOKUP(E66,'LISTADO ATM'!$A$2:$B$894,2,0)</f>
        <v xml:space="preserve">ATM Oficina Plaza del Rey (La Romana) </v>
      </c>
      <c r="H66" s="98" t="str">
        <f>VLOOKUP(E66,VIP!$A$2:$O16487,7,FALSE)</f>
        <v>Si</v>
      </c>
      <c r="I66" s="98" t="str">
        <f>VLOOKUP(E66,VIP!$A$2:$O8452,8,FALSE)</f>
        <v>Si</v>
      </c>
      <c r="J66" s="98" t="str">
        <f>VLOOKUP(E66,VIP!$A$2:$O8402,8,FALSE)</f>
        <v>Si</v>
      </c>
      <c r="K66" s="98" t="str">
        <f>VLOOKUP(E66,VIP!$A$2:$O11976,6,0)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06"/>
      <c r="Q66" s="105" t="s">
        <v>2430</v>
      </c>
    </row>
    <row r="67" spans="1:17" ht="18" x14ac:dyDescent="0.25">
      <c r="A67" s="84" t="str">
        <f>VLOOKUP(E67,'LISTADO ATM'!$A$2:$C$895,3,0)</f>
        <v>ESTE</v>
      </c>
      <c r="B67" s="111">
        <v>335769626</v>
      </c>
      <c r="C67" s="103">
        <v>44217.713229166664</v>
      </c>
      <c r="D67" s="102" t="s">
        <v>2477</v>
      </c>
      <c r="E67" s="99">
        <v>673</v>
      </c>
      <c r="F67" s="84" t="str">
        <f>VLOOKUP(E67,VIP!$A$2:$O11565,2,0)</f>
        <v>DRBR673</v>
      </c>
      <c r="G67" s="98" t="str">
        <f>VLOOKUP(E67,'LISTADO ATM'!$A$2:$B$894,2,0)</f>
        <v>ATM Clínica Dr. Cruz Jiminián</v>
      </c>
      <c r="H67" s="98" t="str">
        <f>VLOOKUP(E67,VIP!$A$2:$O16486,7,FALSE)</f>
        <v>Si</v>
      </c>
      <c r="I67" s="98" t="str">
        <f>VLOOKUP(E67,VIP!$A$2:$O8451,8,FALSE)</f>
        <v>Si</v>
      </c>
      <c r="J67" s="98" t="str">
        <f>VLOOKUP(E67,VIP!$A$2:$O8401,8,FALSE)</f>
        <v>Si</v>
      </c>
      <c r="K67" s="98" t="str">
        <f>VLOOKUP(E67,VIP!$A$2:$O11975,6,0)</f>
        <v>NO</v>
      </c>
      <c r="L67" s="106" t="s">
        <v>2466</v>
      </c>
      <c r="M67" s="105" t="s">
        <v>2473</v>
      </c>
      <c r="N67" s="104" t="s">
        <v>2481</v>
      </c>
      <c r="O67" s="102" t="s">
        <v>2482</v>
      </c>
      <c r="P67" s="106"/>
      <c r="Q67" s="105" t="s">
        <v>2466</v>
      </c>
    </row>
    <row r="68" spans="1:17" ht="18" x14ac:dyDescent="0.25">
      <c r="A68" s="84" t="str">
        <f>VLOOKUP(E68,'LISTADO ATM'!$A$2:$C$895,3,0)</f>
        <v>ESTE</v>
      </c>
      <c r="B68" s="111">
        <v>335769631</v>
      </c>
      <c r="C68" s="103">
        <v>44217.728750000002</v>
      </c>
      <c r="D68" s="102" t="s">
        <v>2477</v>
      </c>
      <c r="E68" s="99">
        <v>158</v>
      </c>
      <c r="F68" s="84" t="str">
        <f>VLOOKUP(E68,VIP!$A$2:$O11560,2,0)</f>
        <v>DRBR158</v>
      </c>
      <c r="G68" s="98" t="str">
        <f>VLOOKUP(E68,'LISTADO ATM'!$A$2:$B$894,2,0)</f>
        <v xml:space="preserve">ATM Oficina Romana Norte </v>
      </c>
      <c r="H68" s="98" t="str">
        <f>VLOOKUP(E68,VIP!$A$2:$O16481,7,FALSE)</f>
        <v>Si</v>
      </c>
      <c r="I68" s="98" t="str">
        <f>VLOOKUP(E68,VIP!$A$2:$O8446,8,FALSE)</f>
        <v>Si</v>
      </c>
      <c r="J68" s="98" t="str">
        <f>VLOOKUP(E68,VIP!$A$2:$O8396,8,FALSE)</f>
        <v>Si</v>
      </c>
      <c r="K68" s="98" t="str">
        <f>VLOOKUP(E68,VIP!$A$2:$O11970,6,0)</f>
        <v>SI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06"/>
      <c r="Q68" s="105" t="s">
        <v>2430</v>
      </c>
    </row>
    <row r="69" spans="1:17" ht="18" x14ac:dyDescent="0.25">
      <c r="A69" s="84" t="str">
        <f>VLOOKUP(E69,'LISTADO ATM'!$A$2:$C$895,3,0)</f>
        <v>ESTE</v>
      </c>
      <c r="B69" s="111">
        <v>335769632</v>
      </c>
      <c r="C69" s="103">
        <v>44217.731076388889</v>
      </c>
      <c r="D69" s="102" t="s">
        <v>2477</v>
      </c>
      <c r="E69" s="99">
        <v>660</v>
      </c>
      <c r="F69" s="84" t="str">
        <f>VLOOKUP(E69,VIP!$A$2:$O11559,2,0)</f>
        <v>DRBR660</v>
      </c>
      <c r="G69" s="98" t="str">
        <f>VLOOKUP(E69,'LISTADO ATM'!$A$2:$B$894,2,0)</f>
        <v>ATM Oficina Romana Norte II</v>
      </c>
      <c r="H69" s="98" t="str">
        <f>VLOOKUP(E69,VIP!$A$2:$O16480,7,FALSE)</f>
        <v>N/A</v>
      </c>
      <c r="I69" s="98" t="str">
        <f>VLOOKUP(E69,VIP!$A$2:$O8445,8,FALSE)</f>
        <v>N/A</v>
      </c>
      <c r="J69" s="98" t="str">
        <f>VLOOKUP(E69,VIP!$A$2:$O8395,8,FALSE)</f>
        <v>N/A</v>
      </c>
      <c r="K69" s="98" t="str">
        <f>VLOOKUP(E69,VIP!$A$2:$O11969,6,0)</f>
        <v>N/A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6"/>
      <c r="Q69" s="105" t="s">
        <v>2430</v>
      </c>
    </row>
    <row r="70" spans="1:17" ht="18" x14ac:dyDescent="0.25">
      <c r="A70" s="84" t="str">
        <f>VLOOKUP(E70,'LISTADO ATM'!$A$2:$C$895,3,0)</f>
        <v>DISTRITO NACIONAL</v>
      </c>
      <c r="B70" s="111">
        <v>335769635</v>
      </c>
      <c r="C70" s="103">
        <v>44217.747731481482</v>
      </c>
      <c r="D70" s="102" t="s">
        <v>2477</v>
      </c>
      <c r="E70" s="99">
        <v>577</v>
      </c>
      <c r="F70" s="84" t="str">
        <f>VLOOKUP(E70,VIP!$A$2:$O11556,2,0)</f>
        <v>DRBR173</v>
      </c>
      <c r="G70" s="98" t="str">
        <f>VLOOKUP(E70,'LISTADO ATM'!$A$2:$B$894,2,0)</f>
        <v xml:space="preserve">ATM Olé Ave. Duarte </v>
      </c>
      <c r="H70" s="98" t="str">
        <f>VLOOKUP(E70,VIP!$A$2:$O16477,7,FALSE)</f>
        <v>Si</v>
      </c>
      <c r="I70" s="98" t="str">
        <f>VLOOKUP(E70,VIP!$A$2:$O8442,8,FALSE)</f>
        <v>Si</v>
      </c>
      <c r="J70" s="98" t="str">
        <f>VLOOKUP(E70,VIP!$A$2:$O8392,8,FALSE)</f>
        <v>Si</v>
      </c>
      <c r="K70" s="98" t="str">
        <f>VLOOKUP(E70,VIP!$A$2:$O11966,6,0)</f>
        <v>SI</v>
      </c>
      <c r="L70" s="106" t="s">
        <v>2466</v>
      </c>
      <c r="M70" s="105" t="s">
        <v>2473</v>
      </c>
      <c r="N70" s="104" t="s">
        <v>2481</v>
      </c>
      <c r="O70" s="102" t="s">
        <v>2482</v>
      </c>
      <c r="P70" s="106"/>
      <c r="Q70" s="105" t="s">
        <v>2466</v>
      </c>
    </row>
    <row r="71" spans="1:17" ht="18" x14ac:dyDescent="0.25">
      <c r="A71" s="84" t="str">
        <f>VLOOKUP(E71,'LISTADO ATM'!$A$2:$C$895,3,0)</f>
        <v>NORTE</v>
      </c>
      <c r="B71" s="111">
        <v>335769650</v>
      </c>
      <c r="C71" s="103">
        <v>44217.83326388889</v>
      </c>
      <c r="D71" s="102" t="s">
        <v>2498</v>
      </c>
      <c r="E71" s="99">
        <v>944</v>
      </c>
      <c r="F71" s="84" t="str">
        <f>VLOOKUP(E71,VIP!$A$2:$O11544,2,0)</f>
        <v>DRBR944</v>
      </c>
      <c r="G71" s="98" t="str">
        <f>VLOOKUP(E71,'LISTADO ATM'!$A$2:$B$894,2,0)</f>
        <v xml:space="preserve">ATM UNP Mao </v>
      </c>
      <c r="H71" s="98" t="str">
        <f>VLOOKUP(E71,VIP!$A$2:$O16465,7,FALSE)</f>
        <v>Si</v>
      </c>
      <c r="I71" s="98" t="str">
        <f>VLOOKUP(E71,VIP!$A$2:$O8430,8,FALSE)</f>
        <v>Si</v>
      </c>
      <c r="J71" s="98" t="str">
        <f>VLOOKUP(E71,VIP!$A$2:$O8380,8,FALSE)</f>
        <v>Si</v>
      </c>
      <c r="K71" s="98" t="str">
        <f>VLOOKUP(E71,VIP!$A$2:$O11954,6,0)</f>
        <v>NO</v>
      </c>
      <c r="L71" s="106" t="s">
        <v>2503</v>
      </c>
      <c r="M71" s="105" t="s">
        <v>2473</v>
      </c>
      <c r="N71" s="104" t="s">
        <v>2481</v>
      </c>
      <c r="O71" s="102" t="s">
        <v>2497</v>
      </c>
      <c r="P71" s="106"/>
      <c r="Q71" s="105" t="s">
        <v>2503</v>
      </c>
    </row>
    <row r="72" spans="1:17" ht="18" x14ac:dyDescent="0.25">
      <c r="A72" s="84" t="str">
        <f>VLOOKUP(E72,'LISTADO ATM'!$A$2:$C$895,3,0)</f>
        <v>ESTE</v>
      </c>
      <c r="B72" s="111">
        <v>335769663</v>
      </c>
      <c r="C72" s="103">
        <v>44218.3047337963</v>
      </c>
      <c r="D72" s="102" t="s">
        <v>2189</v>
      </c>
      <c r="E72" s="99">
        <v>158</v>
      </c>
      <c r="F72" s="84" t="str">
        <f>VLOOKUP(E72,VIP!$A$2:$O11381,2,0)</f>
        <v>DRBR158</v>
      </c>
      <c r="G72" s="98" t="str">
        <f>VLOOKUP(E72,'LISTADO ATM'!$A$2:$B$894,2,0)</f>
        <v xml:space="preserve">ATM Oficina Romana Norte </v>
      </c>
      <c r="H72" s="98" t="str">
        <f>VLOOKUP(E72,VIP!$A$2:$O16302,7,FALSE)</f>
        <v>Si</v>
      </c>
      <c r="I72" s="98" t="str">
        <f>VLOOKUP(E72,VIP!$A$2:$O8267,8,FALSE)</f>
        <v>Si</v>
      </c>
      <c r="J72" s="98" t="str">
        <f>VLOOKUP(E72,VIP!$A$2:$O8217,8,FALSE)</f>
        <v>Si</v>
      </c>
      <c r="K72" s="98" t="str">
        <f>VLOOKUP(E72,VIP!$A$2:$O11791,6,0)</f>
        <v>SI</v>
      </c>
      <c r="L72" s="106" t="s">
        <v>2463</v>
      </c>
      <c r="M72" s="105" t="s">
        <v>2473</v>
      </c>
      <c r="N72" s="104" t="s">
        <v>2500</v>
      </c>
      <c r="O72" s="102" t="s">
        <v>2483</v>
      </c>
      <c r="P72" s="102"/>
      <c r="Q72" s="105" t="s">
        <v>2463</v>
      </c>
    </row>
    <row r="73" spans="1:17" ht="18" x14ac:dyDescent="0.25">
      <c r="A73" s="84" t="str">
        <f>VLOOKUP(E73,'LISTADO ATM'!$A$2:$C$895,3,0)</f>
        <v>DISTRITO NACIONAL</v>
      </c>
      <c r="B73" s="111">
        <v>335769765</v>
      </c>
      <c r="C73" s="103">
        <v>44218.366574074076</v>
      </c>
      <c r="D73" s="102" t="s">
        <v>2189</v>
      </c>
      <c r="E73" s="99">
        <v>2</v>
      </c>
      <c r="F73" s="84" t="str">
        <f>VLOOKUP(E73,VIP!$A$2:$O11379,2,0)</f>
        <v>DRBR002</v>
      </c>
      <c r="G73" s="98" t="str">
        <f>VLOOKUP(E73,'LISTADO ATM'!$A$2:$B$894,2,0)</f>
        <v>ATM Autoservicio Padre Castellano</v>
      </c>
      <c r="H73" s="98" t="str">
        <f>VLOOKUP(E73,VIP!$A$2:$O16300,7,FALSE)</f>
        <v>Si</v>
      </c>
      <c r="I73" s="98" t="str">
        <f>VLOOKUP(E73,VIP!$A$2:$O8265,8,FALSE)</f>
        <v>Si</v>
      </c>
      <c r="J73" s="98" t="str">
        <f>VLOOKUP(E73,VIP!$A$2:$O8215,8,FALSE)</f>
        <v>Si</v>
      </c>
      <c r="K73" s="98" t="str">
        <f>VLOOKUP(E73,VIP!$A$2:$O11789,6,0)</f>
        <v>NO</v>
      </c>
      <c r="L73" s="106" t="s">
        <v>2463</v>
      </c>
      <c r="M73" s="105" t="s">
        <v>2473</v>
      </c>
      <c r="N73" s="104" t="s">
        <v>2481</v>
      </c>
      <c r="O73" s="102" t="s">
        <v>2483</v>
      </c>
      <c r="P73" s="102"/>
      <c r="Q73" s="105" t="s">
        <v>2463</v>
      </c>
    </row>
    <row r="74" spans="1:17" ht="18" x14ac:dyDescent="0.25">
      <c r="A74" s="84" t="str">
        <f>VLOOKUP(E74,'LISTADO ATM'!$A$2:$C$895,3,0)</f>
        <v>DISTRITO NACIONAL</v>
      </c>
      <c r="B74" s="111">
        <v>335770049</v>
      </c>
      <c r="C74" s="103">
        <v>44218.461631944447</v>
      </c>
      <c r="D74" s="102" t="s">
        <v>2477</v>
      </c>
      <c r="E74" s="99">
        <v>238</v>
      </c>
      <c r="F74" s="84" t="str">
        <f>VLOOKUP(E74,VIP!$A$2:$O11385,2,0)</f>
        <v>DRBR238</v>
      </c>
      <c r="G74" s="98" t="str">
        <f>VLOOKUP(E74,'LISTADO ATM'!$A$2:$B$894,2,0)</f>
        <v xml:space="preserve">ATM Multicentro La Sirena Charles de Gaulle </v>
      </c>
      <c r="H74" s="98" t="str">
        <f>VLOOKUP(E74,VIP!$A$2:$O16306,7,FALSE)</f>
        <v>Si</v>
      </c>
      <c r="I74" s="98" t="str">
        <f>VLOOKUP(E74,VIP!$A$2:$O8271,8,FALSE)</f>
        <v>Si</v>
      </c>
      <c r="J74" s="98" t="str">
        <f>VLOOKUP(E74,VIP!$A$2:$O8221,8,FALSE)</f>
        <v>Si</v>
      </c>
      <c r="K74" s="98" t="str">
        <f>VLOOKUP(E74,VIP!$A$2:$O11795,6,0)</f>
        <v>No</v>
      </c>
      <c r="L74" s="106" t="s">
        <v>2430</v>
      </c>
      <c r="M74" s="105" t="s">
        <v>2473</v>
      </c>
      <c r="N74" s="120" t="s">
        <v>2504</v>
      </c>
      <c r="O74" s="102" t="s">
        <v>2482</v>
      </c>
      <c r="P74" s="102"/>
      <c r="Q74" s="105" t="s">
        <v>2430</v>
      </c>
    </row>
    <row r="75" spans="1:17" ht="18" x14ac:dyDescent="0.25">
      <c r="A75" s="84" t="str">
        <f>VLOOKUP(E75,'LISTADO ATM'!$A$2:$C$895,3,0)</f>
        <v>DISTRITO NACIONAL</v>
      </c>
      <c r="B75" s="111">
        <v>335770134</v>
      </c>
      <c r="C75" s="103">
        <v>44218.49795138889</v>
      </c>
      <c r="D75" s="102" t="s">
        <v>2477</v>
      </c>
      <c r="E75" s="99">
        <v>835</v>
      </c>
      <c r="F75" s="84" t="str">
        <f>VLOOKUP(E75,VIP!$A$2:$O11378,2,0)</f>
        <v>DRBR835</v>
      </c>
      <c r="G75" s="98" t="str">
        <f>VLOOKUP(E75,'LISTADO ATM'!$A$2:$B$894,2,0)</f>
        <v xml:space="preserve">ATM UNP Megacentro </v>
      </c>
      <c r="H75" s="98" t="str">
        <f>VLOOKUP(E75,VIP!$A$2:$O16299,7,FALSE)</f>
        <v>Si</v>
      </c>
      <c r="I75" s="98" t="str">
        <f>VLOOKUP(E75,VIP!$A$2:$O8264,8,FALSE)</f>
        <v>Si</v>
      </c>
      <c r="J75" s="98" t="str">
        <f>VLOOKUP(E75,VIP!$A$2:$O8214,8,FALSE)</f>
        <v>Si</v>
      </c>
      <c r="K75" s="98" t="str">
        <f>VLOOKUP(E75,VIP!$A$2:$O11788,6,0)</f>
        <v>SI</v>
      </c>
      <c r="L75" s="106" t="s">
        <v>2503</v>
      </c>
      <c r="M75" s="105" t="s">
        <v>2473</v>
      </c>
      <c r="N75" s="104" t="s">
        <v>2481</v>
      </c>
      <c r="O75" s="102" t="s">
        <v>2482</v>
      </c>
      <c r="P75" s="102"/>
      <c r="Q75" s="105" t="s">
        <v>2496</v>
      </c>
    </row>
    <row r="76" spans="1:17" ht="18" x14ac:dyDescent="0.25">
      <c r="A76" s="84" t="str">
        <f>VLOOKUP(E76,'LISTADO ATM'!$A$2:$C$895,3,0)</f>
        <v>DISTRITO NACIONAL</v>
      </c>
      <c r="B76" s="111">
        <v>335770186</v>
      </c>
      <c r="C76" s="103">
        <v>44218.519918981481</v>
      </c>
      <c r="D76" s="102" t="s">
        <v>2189</v>
      </c>
      <c r="E76" s="99">
        <v>735</v>
      </c>
      <c r="F76" s="84" t="str">
        <f>VLOOKUP(E76,VIP!$A$2:$O11374,2,0)</f>
        <v>DRBR179</v>
      </c>
      <c r="G76" s="98" t="str">
        <f>VLOOKUP(E76,'LISTADO ATM'!$A$2:$B$894,2,0)</f>
        <v xml:space="preserve">ATM Oficina Independencia II  </v>
      </c>
      <c r="H76" s="98" t="str">
        <f>VLOOKUP(E76,VIP!$A$2:$O16295,7,FALSE)</f>
        <v>Si</v>
      </c>
      <c r="I76" s="98" t="str">
        <f>VLOOKUP(E76,VIP!$A$2:$O8260,8,FALSE)</f>
        <v>Si</v>
      </c>
      <c r="J76" s="98" t="str">
        <f>VLOOKUP(E76,VIP!$A$2:$O8210,8,FALSE)</f>
        <v>Si</v>
      </c>
      <c r="K76" s="98" t="str">
        <f>VLOOKUP(E76,VIP!$A$2:$O11784,6,0)</f>
        <v>NO</v>
      </c>
      <c r="L76" s="106" t="s">
        <v>2228</v>
      </c>
      <c r="M76" s="105" t="s">
        <v>2473</v>
      </c>
      <c r="N76" s="104" t="s">
        <v>2500</v>
      </c>
      <c r="O76" s="102" t="s">
        <v>2483</v>
      </c>
      <c r="P76" s="102"/>
      <c r="Q76" s="105" t="s">
        <v>2228</v>
      </c>
    </row>
    <row r="77" spans="1:17" ht="18" x14ac:dyDescent="0.25">
      <c r="A77" s="84" t="str">
        <f>VLOOKUP(E77,'LISTADO ATM'!$A$2:$C$895,3,0)</f>
        <v>DISTRITO NACIONAL</v>
      </c>
      <c r="B77" s="111">
        <v>335770199</v>
      </c>
      <c r="C77" s="103">
        <v>44218.526006944441</v>
      </c>
      <c r="D77" s="102" t="s">
        <v>2189</v>
      </c>
      <c r="E77" s="99">
        <v>416</v>
      </c>
      <c r="F77" s="84" t="str">
        <f>VLOOKUP(E77,VIP!$A$2:$O11371,2,0)</f>
        <v>DRBR416</v>
      </c>
      <c r="G77" s="98" t="str">
        <f>VLOOKUP(E77,'LISTADO ATM'!$A$2:$B$894,2,0)</f>
        <v xml:space="preserve">ATM Autobanco San Martín II </v>
      </c>
      <c r="H77" s="98" t="str">
        <f>VLOOKUP(E77,VIP!$A$2:$O16292,7,FALSE)</f>
        <v>Si</v>
      </c>
      <c r="I77" s="98" t="str">
        <f>VLOOKUP(E77,VIP!$A$2:$O8257,8,FALSE)</f>
        <v>Si</v>
      </c>
      <c r="J77" s="98" t="str">
        <f>VLOOKUP(E77,VIP!$A$2:$O8207,8,FALSE)</f>
        <v>Si</v>
      </c>
      <c r="K77" s="98" t="str">
        <f>VLOOKUP(E77,VIP!$A$2:$O11781,6,0)</f>
        <v>NO</v>
      </c>
      <c r="L77" s="106" t="s">
        <v>2228</v>
      </c>
      <c r="M77" s="105" t="s">
        <v>2473</v>
      </c>
      <c r="N77" s="104" t="s">
        <v>2481</v>
      </c>
      <c r="O77" s="102" t="s">
        <v>2483</v>
      </c>
      <c r="P77" s="102"/>
      <c r="Q77" s="105" t="s">
        <v>2228</v>
      </c>
    </row>
    <row r="78" spans="1:17" ht="18" x14ac:dyDescent="0.25">
      <c r="A78" s="84" t="str">
        <f>VLOOKUP(E78,'LISTADO ATM'!$A$2:$C$895,3,0)</f>
        <v>DISTRITO NACIONAL</v>
      </c>
      <c r="B78" s="111">
        <v>335770226</v>
      </c>
      <c r="C78" s="103">
        <v>44218.532314814816</v>
      </c>
      <c r="D78" s="102" t="s">
        <v>2189</v>
      </c>
      <c r="E78" s="99">
        <v>487</v>
      </c>
      <c r="F78" s="84" t="str">
        <f>VLOOKUP(E78,VIP!$A$2:$O11369,2,0)</f>
        <v>DRBR487</v>
      </c>
      <c r="G78" s="98" t="str">
        <f>VLOOKUP(E78,'LISTADO ATM'!$A$2:$B$894,2,0)</f>
        <v xml:space="preserve">ATM Olé Hainamosa </v>
      </c>
      <c r="H78" s="98" t="str">
        <f>VLOOKUP(E78,VIP!$A$2:$O16290,7,FALSE)</f>
        <v>Si</v>
      </c>
      <c r="I78" s="98" t="str">
        <f>VLOOKUP(E78,VIP!$A$2:$O8255,8,FALSE)</f>
        <v>Si</v>
      </c>
      <c r="J78" s="98" t="str">
        <f>VLOOKUP(E78,VIP!$A$2:$O8205,8,FALSE)</f>
        <v>Si</v>
      </c>
      <c r="K78" s="98" t="str">
        <f>VLOOKUP(E78,VIP!$A$2:$O11779,6,0)</f>
        <v>SI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02"/>
      <c r="Q78" s="105" t="s">
        <v>2228</v>
      </c>
    </row>
    <row r="79" spans="1:17" ht="18" x14ac:dyDescent="0.25">
      <c r="A79" s="84" t="str">
        <f>VLOOKUP(E79,'LISTADO ATM'!$A$2:$C$895,3,0)</f>
        <v>DISTRITO NACIONAL</v>
      </c>
      <c r="B79" s="111">
        <v>335770234</v>
      </c>
      <c r="C79" s="103">
        <v>44218.53502314815</v>
      </c>
      <c r="D79" s="102" t="s">
        <v>2189</v>
      </c>
      <c r="E79" s="99">
        <v>237</v>
      </c>
      <c r="F79" s="84" t="str">
        <f>VLOOKUP(E79,VIP!$A$2:$O11368,2,0)</f>
        <v>DRBR237</v>
      </c>
      <c r="G79" s="98" t="str">
        <f>VLOOKUP(E79,'LISTADO ATM'!$A$2:$B$894,2,0)</f>
        <v xml:space="preserve">ATM UNP Plaza Vásquez </v>
      </c>
      <c r="H79" s="98" t="str">
        <f>VLOOKUP(E79,VIP!$A$2:$O16289,7,FALSE)</f>
        <v>Si</v>
      </c>
      <c r="I79" s="98" t="str">
        <f>VLOOKUP(E79,VIP!$A$2:$O8254,8,FALSE)</f>
        <v>Si</v>
      </c>
      <c r="J79" s="98" t="str">
        <f>VLOOKUP(E79,VIP!$A$2:$O8204,8,FALSE)</f>
        <v>Si</v>
      </c>
      <c r="K79" s="98" t="str">
        <f>VLOOKUP(E79,VIP!$A$2:$O11778,6,0)</f>
        <v>SI</v>
      </c>
      <c r="L79" s="106" t="s">
        <v>2228</v>
      </c>
      <c r="M79" s="105" t="s">
        <v>2473</v>
      </c>
      <c r="N79" s="104" t="s">
        <v>2481</v>
      </c>
      <c r="O79" s="102" t="s">
        <v>2483</v>
      </c>
      <c r="P79" s="102"/>
      <c r="Q79" s="105" t="s">
        <v>2228</v>
      </c>
    </row>
    <row r="80" spans="1:17" s="86" customFormat="1" ht="18" x14ac:dyDescent="0.25">
      <c r="A80" s="84" t="str">
        <f>VLOOKUP(E80,'LISTADO ATM'!$A$2:$C$895,3,0)</f>
        <v>DISTRITO NACIONAL</v>
      </c>
      <c r="B80" s="111">
        <v>335770239</v>
      </c>
      <c r="C80" s="103">
        <v>44218.538958333331</v>
      </c>
      <c r="D80" s="102" t="s">
        <v>2189</v>
      </c>
      <c r="E80" s="99">
        <v>694</v>
      </c>
      <c r="F80" s="84" t="str">
        <f>VLOOKUP(E80,VIP!$A$2:$O11366,2,0)</f>
        <v>DRBR694</v>
      </c>
      <c r="G80" s="98" t="str">
        <f>VLOOKUP(E80,'LISTADO ATM'!$A$2:$B$894,2,0)</f>
        <v>ATM Optica 27 de Febrero</v>
      </c>
      <c r="H80" s="98" t="str">
        <f>VLOOKUP(E80,VIP!$A$2:$O16287,7,FALSE)</f>
        <v>Si</v>
      </c>
      <c r="I80" s="98" t="str">
        <f>VLOOKUP(E80,VIP!$A$2:$O8252,8,FALSE)</f>
        <v>Si</v>
      </c>
      <c r="J80" s="98" t="str">
        <f>VLOOKUP(E80,VIP!$A$2:$O8202,8,FALSE)</f>
        <v>Si</v>
      </c>
      <c r="K80" s="98" t="str">
        <f>VLOOKUP(E80,VIP!$A$2:$O11776,6,0)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02"/>
      <c r="Q80" s="105" t="s">
        <v>2228</v>
      </c>
    </row>
    <row r="81" spans="1:17" s="86" customFormat="1" ht="18" x14ac:dyDescent="0.25">
      <c r="A81" s="84" t="str">
        <f>VLOOKUP(E81,'LISTADO ATM'!$A$2:$C$895,3,0)</f>
        <v>ESTE</v>
      </c>
      <c r="B81" s="111">
        <v>335770251</v>
      </c>
      <c r="C81" s="103">
        <v>44218.546944444446</v>
      </c>
      <c r="D81" s="102" t="s">
        <v>2189</v>
      </c>
      <c r="E81" s="99">
        <v>912</v>
      </c>
      <c r="F81" s="84" t="str">
        <f>VLOOKUP(E81,VIP!$A$2:$O11364,2,0)</f>
        <v>DRBR973</v>
      </c>
      <c r="G81" s="98" t="str">
        <f>VLOOKUP(E81,'LISTADO ATM'!$A$2:$B$894,2,0)</f>
        <v xml:space="preserve">ATM Oficina San Pedro II </v>
      </c>
      <c r="H81" s="98" t="str">
        <f>VLOOKUP(E81,VIP!$A$2:$O16285,7,FALSE)</f>
        <v>Si</v>
      </c>
      <c r="I81" s="98" t="str">
        <f>VLOOKUP(E81,VIP!$A$2:$O8250,8,FALSE)</f>
        <v>Si</v>
      </c>
      <c r="J81" s="98" t="str">
        <f>VLOOKUP(E81,VIP!$A$2:$O8200,8,FALSE)</f>
        <v>Si</v>
      </c>
      <c r="K81" s="98" t="str">
        <f>VLOOKUP(E81,VIP!$A$2:$O11774,6,0)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02"/>
      <c r="Q81" s="105" t="s">
        <v>2463</v>
      </c>
    </row>
    <row r="82" spans="1:17" s="86" customFormat="1" ht="18" x14ac:dyDescent="0.25">
      <c r="A82" s="84" t="str">
        <f>VLOOKUP(E82,'LISTADO ATM'!$A$2:$C$895,3,0)</f>
        <v>ESTE</v>
      </c>
      <c r="B82" s="111">
        <v>335770305</v>
      </c>
      <c r="C82" s="103">
        <v>44218.590787037036</v>
      </c>
      <c r="D82" s="102" t="s">
        <v>2494</v>
      </c>
      <c r="E82" s="99">
        <v>963</v>
      </c>
      <c r="F82" s="84" t="str">
        <f>VLOOKUP(E82,VIP!$A$2:$O11363,2,0)</f>
        <v>DRBR963</v>
      </c>
      <c r="G82" s="98" t="str">
        <f>VLOOKUP(E82,'LISTADO ATM'!$A$2:$B$894,2,0)</f>
        <v xml:space="preserve">ATM Multiplaza La Romana </v>
      </c>
      <c r="H82" s="98" t="str">
        <f>VLOOKUP(E82,VIP!$A$2:$O16284,7,FALSE)</f>
        <v>Si</v>
      </c>
      <c r="I82" s="98" t="str">
        <f>VLOOKUP(E82,VIP!$A$2:$O8249,8,FALSE)</f>
        <v>Si</v>
      </c>
      <c r="J82" s="98" t="str">
        <f>VLOOKUP(E82,VIP!$A$2:$O8199,8,FALSE)</f>
        <v>Si</v>
      </c>
      <c r="K82" s="98" t="str">
        <f>VLOOKUP(E82,VIP!$A$2:$O11773,6,0)</f>
        <v>NO</v>
      </c>
      <c r="L82" s="106" t="s">
        <v>2430</v>
      </c>
      <c r="M82" s="105" t="s">
        <v>2473</v>
      </c>
      <c r="N82" s="104" t="s">
        <v>2481</v>
      </c>
      <c r="O82" s="102" t="s">
        <v>2495</v>
      </c>
      <c r="P82" s="102"/>
      <c r="Q82" s="105" t="s">
        <v>2430</v>
      </c>
    </row>
    <row r="83" spans="1:17" ht="18" x14ac:dyDescent="0.25">
      <c r="A83" s="84" t="str">
        <f>VLOOKUP(E83,'LISTADO ATM'!$A$2:$C$895,3,0)</f>
        <v>DISTRITO NACIONAL</v>
      </c>
      <c r="B83" s="111">
        <v>335770367</v>
      </c>
      <c r="C83" s="103">
        <v>44218.605740740742</v>
      </c>
      <c r="D83" s="102" t="s">
        <v>2477</v>
      </c>
      <c r="E83" s="99">
        <v>678</v>
      </c>
      <c r="F83" s="84" t="str">
        <f>VLOOKUP(E83,VIP!$A$2:$O11361,2,0)</f>
        <v>DRBR678</v>
      </c>
      <c r="G83" s="98" t="str">
        <f>VLOOKUP(E83,'LISTADO ATM'!$A$2:$B$894,2,0)</f>
        <v>ATM Eco Petroleo San Isidro</v>
      </c>
      <c r="H83" s="98" t="str">
        <f>VLOOKUP(E83,VIP!$A$2:$O16282,7,FALSE)</f>
        <v>Si</v>
      </c>
      <c r="I83" s="98" t="str">
        <f>VLOOKUP(E83,VIP!$A$2:$O8247,8,FALSE)</f>
        <v>Si</v>
      </c>
      <c r="J83" s="98" t="str">
        <f>VLOOKUP(E83,VIP!$A$2:$O8197,8,FALSE)</f>
        <v>Si</v>
      </c>
      <c r="K83" s="98" t="str">
        <f>VLOOKUP(E83,VIP!$A$2:$O11771,6,0)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>
        <v>335770376</v>
      </c>
      <c r="C84" s="103">
        <v>44218.608599537038</v>
      </c>
      <c r="D84" s="102" t="s">
        <v>2477</v>
      </c>
      <c r="E84" s="99">
        <v>927</v>
      </c>
      <c r="F84" s="84" t="str">
        <f>VLOOKUP(E84,VIP!$A$2:$O11360,2,0)</f>
        <v>DRBR927</v>
      </c>
      <c r="G84" s="98" t="str">
        <f>VLOOKUP(E84,'LISTADO ATM'!$A$2:$B$894,2,0)</f>
        <v>ATM S/M Bravo La Esperilla</v>
      </c>
      <c r="H84" s="98" t="str">
        <f>VLOOKUP(E84,VIP!$A$2:$O16281,7,FALSE)</f>
        <v>Si</v>
      </c>
      <c r="I84" s="98" t="str">
        <f>VLOOKUP(E84,VIP!$A$2:$O8246,8,FALSE)</f>
        <v>Si</v>
      </c>
      <c r="J84" s="98" t="str">
        <f>VLOOKUP(E84,VIP!$A$2:$O8196,8,FALSE)</f>
        <v>Si</v>
      </c>
      <c r="K84" s="98" t="str">
        <f>VLOOKUP(E84,VIP!$A$2:$O11770,6,0)</f>
        <v>NO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335770459</v>
      </c>
      <c r="C85" s="103">
        <v>44218.643379629626</v>
      </c>
      <c r="D85" s="102" t="s">
        <v>2477</v>
      </c>
      <c r="E85" s="99">
        <v>554</v>
      </c>
      <c r="F85" s="84" t="str">
        <f>VLOOKUP(E85,VIP!$A$2:$O11375,2,0)</f>
        <v>DRBR011</v>
      </c>
      <c r="G85" s="98" t="str">
        <f>VLOOKUP(E85,'LISTADO ATM'!$A$2:$B$894,2,0)</f>
        <v xml:space="preserve">ATM Oficina Isabel La Católica I </v>
      </c>
      <c r="H85" s="98" t="str">
        <f>VLOOKUP(E85,VIP!$A$2:$O16296,7,FALSE)</f>
        <v>Si</v>
      </c>
      <c r="I85" s="98" t="str">
        <f>VLOOKUP(E85,VIP!$A$2:$O8261,8,FALSE)</f>
        <v>Si</v>
      </c>
      <c r="J85" s="98" t="str">
        <f>VLOOKUP(E85,VIP!$A$2:$O8211,8,FALSE)</f>
        <v>Si</v>
      </c>
      <c r="K85" s="98" t="str">
        <f>VLOOKUP(E85,VIP!$A$2:$O11785,6,0)</f>
        <v>NO</v>
      </c>
      <c r="L85" s="106" t="s">
        <v>2430</v>
      </c>
      <c r="M85" s="105" t="s">
        <v>2473</v>
      </c>
      <c r="N85" s="104" t="s">
        <v>2481</v>
      </c>
      <c r="O85" s="102" t="s">
        <v>2482</v>
      </c>
      <c r="P85" s="102"/>
      <c r="Q85" s="105" t="s">
        <v>2430</v>
      </c>
    </row>
    <row r="86" spans="1:17" ht="18" x14ac:dyDescent="0.25">
      <c r="A86" s="84" t="str">
        <f>VLOOKUP(E86,'LISTADO ATM'!$A$2:$C$895,3,0)</f>
        <v>DISTRITO NACIONAL</v>
      </c>
      <c r="B86" s="111">
        <v>335770465</v>
      </c>
      <c r="C86" s="103">
        <v>44218.64434027778</v>
      </c>
      <c r="D86" s="102" t="s">
        <v>2477</v>
      </c>
      <c r="E86" s="99">
        <v>642</v>
      </c>
      <c r="F86" s="84" t="str">
        <f>VLOOKUP(E86,VIP!$A$2:$O11374,2,0)</f>
        <v>DRBR24O</v>
      </c>
      <c r="G86" s="98" t="str">
        <f>VLOOKUP(E86,'LISTADO ATM'!$A$2:$B$894,2,0)</f>
        <v xml:space="preserve">ATM OMSA Sto. Dgo. </v>
      </c>
      <c r="H86" s="98" t="str">
        <f>VLOOKUP(E86,VIP!$A$2:$O16295,7,FALSE)</f>
        <v>Si</v>
      </c>
      <c r="I86" s="98" t="str">
        <f>VLOOKUP(E86,VIP!$A$2:$O8260,8,FALSE)</f>
        <v>Si</v>
      </c>
      <c r="J86" s="98" t="str">
        <f>VLOOKUP(E86,VIP!$A$2:$O8210,8,FALSE)</f>
        <v>Si</v>
      </c>
      <c r="K86" s="98" t="str">
        <f>VLOOKUP(E86,VIP!$A$2:$O11784,6,0)</f>
        <v>NO</v>
      </c>
      <c r="L86" s="106" t="s">
        <v>2466</v>
      </c>
      <c r="M86" s="105" t="s">
        <v>2473</v>
      </c>
      <c r="N86" s="104" t="s">
        <v>2481</v>
      </c>
      <c r="O86" s="102" t="s">
        <v>2482</v>
      </c>
      <c r="P86" s="102"/>
      <c r="Q86" s="105" t="s">
        <v>2466</v>
      </c>
    </row>
    <row r="87" spans="1:17" ht="18" x14ac:dyDescent="0.25">
      <c r="A87" s="84" t="str">
        <f>VLOOKUP(E87,'LISTADO ATM'!$A$2:$C$895,3,0)</f>
        <v>DISTRITO NACIONAL</v>
      </c>
      <c r="B87" s="111">
        <v>335770471</v>
      </c>
      <c r="C87" s="103">
        <v>44218.646354166667</v>
      </c>
      <c r="D87" s="102" t="s">
        <v>2477</v>
      </c>
      <c r="E87" s="99">
        <v>753</v>
      </c>
      <c r="F87" s="84" t="str">
        <f>VLOOKUP(E87,VIP!$A$2:$O11373,2,0)</f>
        <v>DRBR753</v>
      </c>
      <c r="G87" s="98" t="str">
        <f>VLOOKUP(E87,'LISTADO ATM'!$A$2:$B$894,2,0)</f>
        <v xml:space="preserve">ATM S/M Nacional Tiradentes </v>
      </c>
      <c r="H87" s="98" t="str">
        <f>VLOOKUP(E87,VIP!$A$2:$O16294,7,FALSE)</f>
        <v>Si</v>
      </c>
      <c r="I87" s="98" t="str">
        <f>VLOOKUP(E87,VIP!$A$2:$O8259,8,FALSE)</f>
        <v>Si</v>
      </c>
      <c r="J87" s="98" t="str">
        <f>VLOOKUP(E87,VIP!$A$2:$O8209,8,FALSE)</f>
        <v>Si</v>
      </c>
      <c r="K87" s="98" t="str">
        <f>VLOOKUP(E87,VIP!$A$2:$O11783,6,0)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84" t="str">
        <f>VLOOKUP(E88,'LISTADO ATM'!$A$2:$C$895,3,0)</f>
        <v>DISTRITO NACIONAL</v>
      </c>
      <c r="B88" s="111">
        <v>335770494</v>
      </c>
      <c r="C88" s="103">
        <v>44218.654131944444</v>
      </c>
      <c r="D88" s="102" t="s">
        <v>2477</v>
      </c>
      <c r="E88" s="99">
        <v>958</v>
      </c>
      <c r="F88" s="84" t="str">
        <f>VLOOKUP(E88,VIP!$A$2:$O11369,2,0)</f>
        <v>DRBR958</v>
      </c>
      <c r="G88" s="98" t="str">
        <f>VLOOKUP(E88,'LISTADO ATM'!$A$2:$B$894,2,0)</f>
        <v xml:space="preserve">ATM Olé Aut. San Isidro </v>
      </c>
      <c r="H88" s="98" t="str">
        <f>VLOOKUP(E88,VIP!$A$2:$O16290,7,FALSE)</f>
        <v>Si</v>
      </c>
      <c r="I88" s="98" t="str">
        <f>VLOOKUP(E88,VIP!$A$2:$O8255,8,FALSE)</f>
        <v>Si</v>
      </c>
      <c r="J88" s="98" t="str">
        <f>VLOOKUP(E88,VIP!$A$2:$O8205,8,FALSE)</f>
        <v>Si</v>
      </c>
      <c r="K88" s="98" t="str">
        <f>VLOOKUP(E88,VIP!$A$2:$O11779,6,0)</f>
        <v>NO</v>
      </c>
      <c r="L88" s="106" t="s">
        <v>2466</v>
      </c>
      <c r="M88" s="105" t="s">
        <v>2473</v>
      </c>
      <c r="N88" s="104" t="s">
        <v>2481</v>
      </c>
      <c r="O88" s="102" t="s">
        <v>2482</v>
      </c>
      <c r="P88" s="102"/>
      <c r="Q88" s="105" t="s">
        <v>2466</v>
      </c>
    </row>
    <row r="89" spans="1:17" ht="18" x14ac:dyDescent="0.25">
      <c r="A89" s="84" t="e">
        <f>VLOOKUP(E89,'LISTADO ATM'!$A$2:$C$895,3,0)</f>
        <v>#N/A</v>
      </c>
      <c r="B89" s="111">
        <v>335770500</v>
      </c>
      <c r="C89" s="103">
        <v>44218.655115740738</v>
      </c>
      <c r="D89" s="102" t="s">
        <v>2477</v>
      </c>
      <c r="E89" s="99">
        <v>600</v>
      </c>
      <c r="F89" s="84" t="e">
        <f>VLOOKUP(E89,VIP!$A$2:$O11368,2,0)</f>
        <v>#N/A</v>
      </c>
      <c r="G89" s="98" t="e">
        <f>VLOOKUP(E89,'LISTADO ATM'!$A$2:$B$894,2,0)</f>
        <v>#N/A</v>
      </c>
      <c r="H89" s="98" t="e">
        <f>VLOOKUP(E89,VIP!$A$2:$O16289,7,FALSE)</f>
        <v>#N/A</v>
      </c>
      <c r="I89" s="98" t="e">
        <f>VLOOKUP(E89,VIP!$A$2:$O8254,8,FALSE)</f>
        <v>#N/A</v>
      </c>
      <c r="J89" s="98" t="e">
        <f>VLOOKUP(E89,VIP!$A$2:$O8204,8,FALSE)</f>
        <v>#N/A</v>
      </c>
      <c r="K89" s="98" t="e">
        <f>VLOOKUP(E89,VIP!$A$2:$O11778,6,0)</f>
        <v>#N/A</v>
      </c>
      <c r="L89" s="106" t="s">
        <v>2466</v>
      </c>
      <c r="M89" s="105" t="s">
        <v>2473</v>
      </c>
      <c r="N89" s="104" t="s">
        <v>2481</v>
      </c>
      <c r="O89" s="102" t="s">
        <v>2482</v>
      </c>
      <c r="P89" s="102"/>
      <c r="Q89" s="105" t="s">
        <v>2466</v>
      </c>
    </row>
    <row r="90" spans="1:17" ht="18" x14ac:dyDescent="0.25">
      <c r="A90" s="84" t="str">
        <f>VLOOKUP(E90,'LISTADO ATM'!$A$2:$C$895,3,0)</f>
        <v>DISTRITO NACIONAL</v>
      </c>
      <c r="B90" s="111">
        <v>335770517</v>
      </c>
      <c r="C90" s="103">
        <v>44218.662476851852</v>
      </c>
      <c r="D90" s="102" t="s">
        <v>2189</v>
      </c>
      <c r="E90" s="99">
        <v>139</v>
      </c>
      <c r="F90" s="84" t="str">
        <f>VLOOKUP(E90,VIP!$A$2:$O11365,2,0)</f>
        <v>DRBR139</v>
      </c>
      <c r="G90" s="98" t="str">
        <f>VLOOKUP(E90,'LISTADO ATM'!$A$2:$B$894,2,0)</f>
        <v xml:space="preserve">ATM Oficina Plaza Lama Zona Oriental I </v>
      </c>
      <c r="H90" s="98" t="str">
        <f>VLOOKUP(E90,VIP!$A$2:$O16286,7,FALSE)</f>
        <v>Si</v>
      </c>
      <c r="I90" s="98" t="str">
        <f>VLOOKUP(E90,VIP!$A$2:$O8251,8,FALSE)</f>
        <v>Si</v>
      </c>
      <c r="J90" s="98" t="str">
        <f>VLOOKUP(E90,VIP!$A$2:$O8201,8,FALSE)</f>
        <v>Si</v>
      </c>
      <c r="K90" s="98" t="str">
        <f>VLOOKUP(E90,VIP!$A$2:$O11775,6,0)</f>
        <v>NO</v>
      </c>
      <c r="L90" s="106" t="s">
        <v>2463</v>
      </c>
      <c r="M90" s="105" t="s">
        <v>2473</v>
      </c>
      <c r="N90" s="104" t="s">
        <v>2481</v>
      </c>
      <c r="O90" s="102" t="s">
        <v>2483</v>
      </c>
      <c r="P90" s="102"/>
      <c r="Q90" s="105" t="s">
        <v>2463</v>
      </c>
    </row>
    <row r="91" spans="1:17" ht="18" x14ac:dyDescent="0.25">
      <c r="A91" s="84" t="str">
        <f>VLOOKUP(E91,'LISTADO ATM'!$A$2:$C$895,3,0)</f>
        <v>DISTRITO NACIONAL</v>
      </c>
      <c r="B91" s="111">
        <v>335770518</v>
      </c>
      <c r="C91" s="103">
        <v>44218.66333333333</v>
      </c>
      <c r="D91" s="102" t="s">
        <v>2189</v>
      </c>
      <c r="E91" s="99">
        <v>235</v>
      </c>
      <c r="F91" s="84" t="str">
        <f>VLOOKUP(E91,VIP!$A$2:$O11364,2,0)</f>
        <v>DRBR235</v>
      </c>
      <c r="G91" s="98" t="str">
        <f>VLOOKUP(E91,'LISTADO ATM'!$A$2:$B$894,2,0)</f>
        <v xml:space="preserve">ATM Oficina Multicentro La Sirena San Isidro </v>
      </c>
      <c r="H91" s="98" t="str">
        <f>VLOOKUP(E91,VIP!$A$2:$O16285,7,FALSE)</f>
        <v>Si</v>
      </c>
      <c r="I91" s="98" t="str">
        <f>VLOOKUP(E91,VIP!$A$2:$O8250,8,FALSE)</f>
        <v>Si</v>
      </c>
      <c r="J91" s="98" t="str">
        <f>VLOOKUP(E91,VIP!$A$2:$O8200,8,FALSE)</f>
        <v>Si</v>
      </c>
      <c r="K91" s="98" t="str">
        <f>VLOOKUP(E91,VIP!$A$2:$O11774,6,0)</f>
        <v>SI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02"/>
      <c r="Q91" s="105" t="s">
        <v>2463</v>
      </c>
    </row>
    <row r="92" spans="1:17" ht="18" x14ac:dyDescent="0.25">
      <c r="A92" s="84" t="str">
        <f>VLOOKUP(E92,'LISTADO ATM'!$A$2:$C$895,3,0)</f>
        <v>DISTRITO NACIONAL</v>
      </c>
      <c r="B92" s="111">
        <v>335770525</v>
      </c>
      <c r="C92" s="103">
        <v>44218.665659722225</v>
      </c>
      <c r="D92" s="102" t="s">
        <v>2189</v>
      </c>
      <c r="E92" s="99">
        <v>671</v>
      </c>
      <c r="F92" s="84" t="str">
        <f>VLOOKUP(E92,VIP!$A$2:$O11361,2,0)</f>
        <v>DRBR671</v>
      </c>
      <c r="G92" s="98" t="str">
        <f>VLOOKUP(E92,'LISTADO ATM'!$A$2:$B$894,2,0)</f>
        <v>ATM Ayuntamiento Sto. Dgo. Norte</v>
      </c>
      <c r="H92" s="98" t="str">
        <f>VLOOKUP(E92,VIP!$A$2:$O16282,7,FALSE)</f>
        <v>Si</v>
      </c>
      <c r="I92" s="98" t="str">
        <f>VLOOKUP(E92,VIP!$A$2:$O8247,8,FALSE)</f>
        <v>Si</v>
      </c>
      <c r="J92" s="98" t="str">
        <f>VLOOKUP(E92,VIP!$A$2:$O8197,8,FALSE)</f>
        <v>Si</v>
      </c>
      <c r="K92" s="98" t="str">
        <f>VLOOKUP(E92,VIP!$A$2:$O11771,6,0)</f>
        <v>NO</v>
      </c>
      <c r="L92" s="106" t="s">
        <v>2463</v>
      </c>
      <c r="M92" s="105" t="s">
        <v>2473</v>
      </c>
      <c r="N92" s="104" t="s">
        <v>2481</v>
      </c>
      <c r="O92" s="102" t="s">
        <v>2483</v>
      </c>
      <c r="P92" s="102"/>
      <c r="Q92" s="105" t="s">
        <v>2463</v>
      </c>
    </row>
    <row r="93" spans="1:17" ht="18" x14ac:dyDescent="0.25">
      <c r="A93" s="84" t="str">
        <f>VLOOKUP(E93,'LISTADO ATM'!$A$2:$C$895,3,0)</f>
        <v>DISTRITO NACIONAL</v>
      </c>
      <c r="B93" s="111">
        <v>335770533</v>
      </c>
      <c r="C93" s="103">
        <v>44218.668726851851</v>
      </c>
      <c r="D93" s="102" t="s">
        <v>2189</v>
      </c>
      <c r="E93" s="99">
        <v>710</v>
      </c>
      <c r="F93" s="84" t="str">
        <f>VLOOKUP(E93,VIP!$A$2:$O11372,2,0)</f>
        <v>DRBR506</v>
      </c>
      <c r="G93" s="98" t="str">
        <f>VLOOKUP(E93,'LISTADO ATM'!$A$2:$B$894,2,0)</f>
        <v xml:space="preserve">ATM S/M Soberano </v>
      </c>
      <c r="H93" s="98" t="str">
        <f>VLOOKUP(E93,VIP!$A$2:$O16293,7,FALSE)</f>
        <v>Si</v>
      </c>
      <c r="I93" s="98" t="str">
        <f>VLOOKUP(E93,VIP!$A$2:$O8258,8,FALSE)</f>
        <v>Si</v>
      </c>
      <c r="J93" s="98" t="str">
        <f>VLOOKUP(E93,VIP!$A$2:$O8208,8,FALSE)</f>
        <v>Si</v>
      </c>
      <c r="K93" s="98" t="str">
        <f>VLOOKUP(E93,VIP!$A$2:$O11782,6,0)</f>
        <v>NO</v>
      </c>
      <c r="L93" s="106" t="s">
        <v>2435</v>
      </c>
      <c r="M93" s="105" t="s">
        <v>2473</v>
      </c>
      <c r="N93" s="104" t="s">
        <v>2500</v>
      </c>
      <c r="O93" s="102" t="s">
        <v>2483</v>
      </c>
      <c r="P93" s="102"/>
      <c r="Q93" s="105" t="s">
        <v>2435</v>
      </c>
    </row>
    <row r="94" spans="1:17" ht="18" x14ac:dyDescent="0.25">
      <c r="A94" s="84" t="str">
        <f>VLOOKUP(E94,'LISTADO ATM'!$A$2:$C$895,3,0)</f>
        <v>DISTRITO NACIONAL</v>
      </c>
      <c r="B94" s="111">
        <v>335770534</v>
      </c>
      <c r="C94" s="103">
        <v>44218.669583333336</v>
      </c>
      <c r="D94" s="102" t="s">
        <v>2189</v>
      </c>
      <c r="E94" s="99">
        <v>563</v>
      </c>
      <c r="F94" s="84" t="str">
        <f>VLOOKUP(E94,VIP!$A$2:$O11371,2,0)</f>
        <v>DRBR233</v>
      </c>
      <c r="G94" s="98" t="str">
        <f>VLOOKUP(E94,'LISTADO ATM'!$A$2:$B$894,2,0)</f>
        <v xml:space="preserve">ATM Base Aérea San Isidro </v>
      </c>
      <c r="H94" s="98" t="str">
        <f>VLOOKUP(E94,VIP!$A$2:$O16292,7,FALSE)</f>
        <v>Si</v>
      </c>
      <c r="I94" s="98" t="str">
        <f>VLOOKUP(E94,VIP!$A$2:$O8257,8,FALSE)</f>
        <v>Si</v>
      </c>
      <c r="J94" s="98" t="str">
        <f>VLOOKUP(E94,VIP!$A$2:$O8207,8,FALSE)</f>
        <v>Si</v>
      </c>
      <c r="K94" s="98" t="str">
        <f>VLOOKUP(E94,VIP!$A$2:$O11781,6,0)</f>
        <v>NO</v>
      </c>
      <c r="L94" s="106" t="s">
        <v>2435</v>
      </c>
      <c r="M94" s="105" t="s">
        <v>2473</v>
      </c>
      <c r="N94" s="104" t="s">
        <v>2481</v>
      </c>
      <c r="O94" s="102" t="s">
        <v>2483</v>
      </c>
      <c r="P94" s="102"/>
      <c r="Q94" s="105" t="s">
        <v>2435</v>
      </c>
    </row>
    <row r="95" spans="1:17" ht="18" x14ac:dyDescent="0.25">
      <c r="A95" s="84" t="str">
        <f>VLOOKUP(E95,'LISTADO ATM'!$A$2:$C$895,3,0)</f>
        <v>DISTRITO NACIONAL</v>
      </c>
      <c r="B95" s="111">
        <v>335770643</v>
      </c>
      <c r="C95" s="103">
        <v>44218.733530092592</v>
      </c>
      <c r="D95" s="102" t="s">
        <v>2477</v>
      </c>
      <c r="E95" s="99">
        <v>980</v>
      </c>
      <c r="F95" s="84" t="str">
        <f>VLOOKUP(E95,VIP!$A$2:$O11366,2,0)</f>
        <v>DRBR980</v>
      </c>
      <c r="G95" s="98" t="str">
        <f>VLOOKUP(E95,'LISTADO ATM'!$A$2:$B$894,2,0)</f>
        <v xml:space="preserve">ATM Oficina Bella Vista Mall II </v>
      </c>
      <c r="H95" s="98" t="str">
        <f>VLOOKUP(E95,VIP!$A$2:$O16287,7,FALSE)</f>
        <v>Si</v>
      </c>
      <c r="I95" s="98" t="str">
        <f>VLOOKUP(E95,VIP!$A$2:$O8252,8,FALSE)</f>
        <v>Si</v>
      </c>
      <c r="J95" s="98" t="str">
        <f>VLOOKUP(E95,VIP!$A$2:$O8202,8,FALSE)</f>
        <v>Si</v>
      </c>
      <c r="K95" s="98" t="str">
        <f>VLOOKUP(E95,VIP!$A$2:$O11776,6,0)</f>
        <v>NO</v>
      </c>
      <c r="L95" s="106" t="s">
        <v>2503</v>
      </c>
      <c r="M95" s="105" t="s">
        <v>2473</v>
      </c>
      <c r="N95" s="104" t="s">
        <v>2481</v>
      </c>
      <c r="O95" s="102" t="s">
        <v>2482</v>
      </c>
      <c r="P95" s="102"/>
      <c r="Q95" s="105" t="s">
        <v>2503</v>
      </c>
    </row>
    <row r="96" spans="1:17" ht="18" x14ac:dyDescent="0.25">
      <c r="A96" s="84" t="str">
        <f>VLOOKUP(E96,'LISTADO ATM'!$A$2:$C$895,3,0)</f>
        <v>DISTRITO NACIONAL</v>
      </c>
      <c r="B96" s="111">
        <v>335770665</v>
      </c>
      <c r="C96" s="103">
        <v>44218.757141203707</v>
      </c>
      <c r="D96" s="102" t="s">
        <v>2494</v>
      </c>
      <c r="E96" s="99">
        <v>354</v>
      </c>
      <c r="F96" s="84" t="str">
        <f>VLOOKUP(E96,VIP!$A$2:$O11365,2,0)</f>
        <v>DRBR354</v>
      </c>
      <c r="G96" s="98" t="str">
        <f>VLOOKUP(E96,'LISTADO ATM'!$A$2:$B$894,2,0)</f>
        <v xml:space="preserve">ATM Oficina Núñez de Cáceres II </v>
      </c>
      <c r="H96" s="98" t="str">
        <f>VLOOKUP(E96,VIP!$A$2:$O16286,7,FALSE)</f>
        <v>Si</v>
      </c>
      <c r="I96" s="98" t="str">
        <f>VLOOKUP(E96,VIP!$A$2:$O8251,8,FALSE)</f>
        <v>Si</v>
      </c>
      <c r="J96" s="98" t="str">
        <f>VLOOKUP(E96,VIP!$A$2:$O8201,8,FALSE)</f>
        <v>Si</v>
      </c>
      <c r="K96" s="98" t="str">
        <f>VLOOKUP(E96,VIP!$A$2:$O11775,6,0)</f>
        <v>NO</v>
      </c>
      <c r="L96" s="106" t="s">
        <v>2430</v>
      </c>
      <c r="M96" s="105" t="s">
        <v>2473</v>
      </c>
      <c r="N96" s="104" t="s">
        <v>2481</v>
      </c>
      <c r="O96" s="102" t="s">
        <v>2495</v>
      </c>
      <c r="P96" s="102"/>
      <c r="Q96" s="105" t="s">
        <v>2430</v>
      </c>
    </row>
    <row r="97" spans="1:17" ht="18" x14ac:dyDescent="0.25">
      <c r="A97" s="84" t="str">
        <f>VLOOKUP(E97,'LISTADO ATM'!$A$2:$C$895,3,0)</f>
        <v>DISTRITO NACIONAL</v>
      </c>
      <c r="B97" s="111">
        <v>335770668</v>
      </c>
      <c r="C97" s="103">
        <v>44218.763298611113</v>
      </c>
      <c r="D97" s="102" t="s">
        <v>2477</v>
      </c>
      <c r="E97" s="99">
        <v>860</v>
      </c>
      <c r="F97" s="84" t="str">
        <f>VLOOKUP(E97,VIP!$A$2:$O11363,2,0)</f>
        <v>DRBR860</v>
      </c>
      <c r="G97" s="98" t="str">
        <f>VLOOKUP(E97,'LISTADO ATM'!$A$2:$B$894,2,0)</f>
        <v xml:space="preserve">ATM Oficina Bella Vista 27 de Febrero I </v>
      </c>
      <c r="H97" s="98" t="str">
        <f>VLOOKUP(E97,VIP!$A$2:$O16284,7,FALSE)</f>
        <v>Si</v>
      </c>
      <c r="I97" s="98" t="str">
        <f>VLOOKUP(E97,VIP!$A$2:$O8249,8,FALSE)</f>
        <v>Si</v>
      </c>
      <c r="J97" s="98" t="str">
        <f>VLOOKUP(E97,VIP!$A$2:$O8199,8,FALSE)</f>
        <v>Si</v>
      </c>
      <c r="K97" s="98" t="str">
        <f>VLOOKUP(E97,VIP!$A$2:$O11773,6,0)</f>
        <v>NO</v>
      </c>
      <c r="L97" s="106" t="s">
        <v>2466</v>
      </c>
      <c r="M97" s="105" t="s">
        <v>2473</v>
      </c>
      <c r="N97" s="104" t="s">
        <v>2481</v>
      </c>
      <c r="O97" s="102" t="s">
        <v>2482</v>
      </c>
      <c r="P97" s="102"/>
      <c r="Q97" s="105" t="s">
        <v>2466</v>
      </c>
    </row>
    <row r="98" spans="1:17" ht="18" x14ac:dyDescent="0.25">
      <c r="A98" s="84" t="str">
        <f>VLOOKUP(E98,'LISTADO ATM'!$A$2:$C$895,3,0)</f>
        <v>DISTRITO NACIONAL</v>
      </c>
      <c r="B98" s="111">
        <v>335770678</v>
      </c>
      <c r="C98" s="103">
        <v>44218.77548611111</v>
      </c>
      <c r="D98" s="102" t="s">
        <v>2189</v>
      </c>
      <c r="E98" s="99">
        <v>938</v>
      </c>
      <c r="F98" s="84" t="str">
        <f>VLOOKUP(E98,VIP!$A$2:$O11361,2,0)</f>
        <v>DRBR938</v>
      </c>
      <c r="G98" s="98" t="str">
        <f>VLOOKUP(E98,'LISTADO ATM'!$A$2:$B$894,2,0)</f>
        <v xml:space="preserve">ATM Autobanco Oficina Filadelfia Plaza </v>
      </c>
      <c r="H98" s="98" t="str">
        <f>VLOOKUP(E98,VIP!$A$2:$O16282,7,FALSE)</f>
        <v>Si</v>
      </c>
      <c r="I98" s="98" t="str">
        <f>VLOOKUP(E98,VIP!$A$2:$O8247,8,FALSE)</f>
        <v>Si</v>
      </c>
      <c r="J98" s="98" t="str">
        <f>VLOOKUP(E98,VIP!$A$2:$O8197,8,FALSE)</f>
        <v>Si</v>
      </c>
      <c r="K98" s="98" t="str">
        <f>VLOOKUP(E98,VIP!$A$2:$O11771,6,0)</f>
        <v>NO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02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>
        <v>335770705</v>
      </c>
      <c r="C99" s="103">
        <v>44218.912141203706</v>
      </c>
      <c r="D99" s="102" t="s">
        <v>2189</v>
      </c>
      <c r="E99" s="99">
        <v>622</v>
      </c>
      <c r="F99" s="84" t="str">
        <f>VLOOKUP(E99,VIP!$A$2:$O11364,2,0)</f>
        <v>DRBR622</v>
      </c>
      <c r="G99" s="98" t="str">
        <f>VLOOKUP(E99,'LISTADO ATM'!$A$2:$B$894,2,0)</f>
        <v xml:space="preserve">ATM Ayuntamiento D.N. </v>
      </c>
      <c r="H99" s="98" t="str">
        <f>VLOOKUP(E99,VIP!$A$2:$O16285,7,FALSE)</f>
        <v>Si</v>
      </c>
      <c r="I99" s="98" t="str">
        <f>VLOOKUP(E99,VIP!$A$2:$O8250,8,FALSE)</f>
        <v>Si</v>
      </c>
      <c r="J99" s="98" t="str">
        <f>VLOOKUP(E99,VIP!$A$2:$O8200,8,FALSE)</f>
        <v>Si</v>
      </c>
      <c r="K99" s="98" t="str">
        <f>VLOOKUP(E99,VIP!$A$2:$O11774,6,0)</f>
        <v>NO</v>
      </c>
      <c r="L99" s="106" t="s">
        <v>2254</v>
      </c>
      <c r="M99" s="105" t="s">
        <v>2473</v>
      </c>
      <c r="N99" s="104" t="s">
        <v>2481</v>
      </c>
      <c r="O99" s="102" t="s">
        <v>2483</v>
      </c>
      <c r="P99" s="102"/>
      <c r="Q99" s="105" t="s">
        <v>2254</v>
      </c>
    </row>
    <row r="100" spans="1:17" ht="18" x14ac:dyDescent="0.25">
      <c r="A100" s="84" t="str">
        <f>VLOOKUP(E100,'LISTADO ATM'!$A$2:$C$895,3,0)</f>
        <v>DISTRITO NACIONAL</v>
      </c>
      <c r="B100" s="111">
        <v>335770710</v>
      </c>
      <c r="C100" s="103">
        <v>44219.163275462961</v>
      </c>
      <c r="D100" s="102" t="s">
        <v>2189</v>
      </c>
      <c r="E100" s="99">
        <v>420</v>
      </c>
      <c r="F100" s="84" t="str">
        <f>VLOOKUP(E100,VIP!$A$2:$O11366,2,0)</f>
        <v>DRBR420</v>
      </c>
      <c r="G100" s="98" t="str">
        <f>VLOOKUP(E100,'LISTADO ATM'!$A$2:$B$894,2,0)</f>
        <v xml:space="preserve">ATM DGII Av. Lincoln </v>
      </c>
      <c r="H100" s="98" t="str">
        <f>VLOOKUP(E100,VIP!$A$2:$O16287,7,FALSE)</f>
        <v>Si</v>
      </c>
      <c r="I100" s="98" t="str">
        <f>VLOOKUP(E100,VIP!$A$2:$O8252,8,FALSE)</f>
        <v>Si</v>
      </c>
      <c r="J100" s="98" t="str">
        <f>VLOOKUP(E100,VIP!$A$2:$O8202,8,FALSE)</f>
        <v>Si</v>
      </c>
      <c r="K100" s="98" t="str">
        <f>VLOOKUP(E100,VIP!$A$2:$O11776,6,0)</f>
        <v>NO</v>
      </c>
      <c r="L100" s="106" t="s">
        <v>2435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2435</v>
      </c>
    </row>
    <row r="101" spans="1:17" ht="18" x14ac:dyDescent="0.25">
      <c r="A101" s="84" t="e">
        <f>VLOOKUP(E101,'LISTADO ATM'!$A$2:$C$895,3,0)</f>
        <v>#N/A</v>
      </c>
      <c r="B101" s="111">
        <v>335770714</v>
      </c>
      <c r="C101" s="103">
        <v>44219.30133101852</v>
      </c>
      <c r="D101" s="102" t="s">
        <v>2189</v>
      </c>
      <c r="E101" s="99">
        <v>797</v>
      </c>
      <c r="F101" s="84" t="e">
        <f>VLOOKUP(E101,VIP!$A$2:$O11366,2,0)</f>
        <v>#N/A</v>
      </c>
      <c r="G101" s="98" t="e">
        <f>VLOOKUP(E101,'LISTADO ATM'!$A$2:$B$894,2,0)</f>
        <v>#N/A</v>
      </c>
      <c r="H101" s="98" t="e">
        <f>VLOOKUP(E101,VIP!$A$2:$O16287,7,FALSE)</f>
        <v>#N/A</v>
      </c>
      <c r="I101" s="98" t="e">
        <f>VLOOKUP(E101,VIP!$A$2:$O8252,8,FALSE)</f>
        <v>#N/A</v>
      </c>
      <c r="J101" s="98" t="e">
        <f>VLOOKUP(E101,VIP!$A$2:$O8202,8,FALSE)</f>
        <v>#N/A</v>
      </c>
      <c r="K101" s="98" t="e">
        <f>VLOOKUP(E101,VIP!$A$2:$O11776,6,0)</f>
        <v>#N/A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>
        <v>335770780</v>
      </c>
      <c r="C102" s="103">
        <v>44219.373460648145</v>
      </c>
      <c r="D102" s="102" t="s">
        <v>2477</v>
      </c>
      <c r="E102" s="99">
        <v>415</v>
      </c>
      <c r="F102" s="84" t="str">
        <f>VLOOKUP(E102,VIP!$A$2:$O11384,2,0)</f>
        <v>DRBR415</v>
      </c>
      <c r="G102" s="98" t="str">
        <f>VLOOKUP(E102,'LISTADO ATM'!$A$2:$B$894,2,0)</f>
        <v xml:space="preserve">ATM Autobanco San Martín I </v>
      </c>
      <c r="H102" s="98" t="str">
        <f>VLOOKUP(E102,VIP!$A$2:$O16305,7,FALSE)</f>
        <v>Si</v>
      </c>
      <c r="I102" s="98" t="str">
        <f>VLOOKUP(E102,VIP!$A$2:$O8270,8,FALSE)</f>
        <v>Si</v>
      </c>
      <c r="J102" s="98" t="str">
        <f>VLOOKUP(E102,VIP!$A$2:$O8220,8,FALSE)</f>
        <v>Si</v>
      </c>
      <c r="K102" s="98" t="str">
        <f>VLOOKUP(E102,VIP!$A$2:$O11794,6,0)</f>
        <v>NO</v>
      </c>
      <c r="L102" s="106" t="s">
        <v>2466</v>
      </c>
      <c r="M102" s="105" t="s">
        <v>2473</v>
      </c>
      <c r="N102" s="104" t="s">
        <v>2481</v>
      </c>
      <c r="O102" s="102" t="s">
        <v>2482</v>
      </c>
      <c r="P102" s="102"/>
      <c r="Q102" s="105" t="s">
        <v>2466</v>
      </c>
    </row>
    <row r="103" spans="1:17" ht="18" x14ac:dyDescent="0.25">
      <c r="A103" s="84" t="str">
        <f>VLOOKUP(E103,'LISTADO ATM'!$A$2:$C$895,3,0)</f>
        <v>SUR</v>
      </c>
      <c r="B103" s="111">
        <v>335770791</v>
      </c>
      <c r="C103" s="103">
        <v>44219.383668981478</v>
      </c>
      <c r="D103" s="102" t="s">
        <v>2189</v>
      </c>
      <c r="E103" s="99">
        <v>766</v>
      </c>
      <c r="F103" s="84" t="str">
        <f>VLOOKUP(E103,VIP!$A$2:$O11381,2,0)</f>
        <v>DRBR440</v>
      </c>
      <c r="G103" s="98" t="str">
        <f>VLOOKUP(E103,'LISTADO ATM'!$A$2:$B$894,2,0)</f>
        <v xml:space="preserve">ATM Oficina Azua II </v>
      </c>
      <c r="H103" s="98" t="str">
        <f>VLOOKUP(E103,VIP!$A$2:$O16302,7,FALSE)</f>
        <v>Si</v>
      </c>
      <c r="I103" s="98" t="str">
        <f>VLOOKUP(E103,VIP!$A$2:$O8267,8,FALSE)</f>
        <v>Si</v>
      </c>
      <c r="J103" s="98" t="str">
        <f>VLOOKUP(E103,VIP!$A$2:$O8217,8,FALSE)</f>
        <v>Si</v>
      </c>
      <c r="K103" s="98" t="str">
        <f>VLOOKUP(E103,VIP!$A$2:$O11791,6,0)</f>
        <v>SI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84" t="str">
        <f>VLOOKUP(E104,'LISTADO ATM'!$A$2:$C$895,3,0)</f>
        <v>SUR</v>
      </c>
      <c r="B104" s="111">
        <v>335770792</v>
      </c>
      <c r="C104" s="103">
        <v>44219.384837962964</v>
      </c>
      <c r="D104" s="102" t="s">
        <v>2189</v>
      </c>
      <c r="E104" s="99">
        <v>615</v>
      </c>
      <c r="F104" s="84" t="str">
        <f>VLOOKUP(E104,VIP!$A$2:$O11380,2,0)</f>
        <v>DRBR418</v>
      </c>
      <c r="G104" s="98" t="str">
        <f>VLOOKUP(E104,'LISTADO ATM'!$A$2:$B$894,2,0)</f>
        <v xml:space="preserve">ATM Estación Sunix Cabral (Barahona) </v>
      </c>
      <c r="H104" s="98" t="str">
        <f>VLOOKUP(E104,VIP!$A$2:$O16301,7,FALSE)</f>
        <v>Si</v>
      </c>
      <c r="I104" s="98" t="str">
        <f>VLOOKUP(E104,VIP!$A$2:$O8266,8,FALSE)</f>
        <v>Si</v>
      </c>
      <c r="J104" s="98" t="str">
        <f>VLOOKUP(E104,VIP!$A$2:$O8216,8,FALSE)</f>
        <v>Si</v>
      </c>
      <c r="K104" s="98" t="str">
        <f>VLOOKUP(E104,VIP!$A$2:$O11790,6,0)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>
        <v>335770795</v>
      </c>
      <c r="C105" s="103">
        <v>44219.390509259261</v>
      </c>
      <c r="D105" s="102" t="s">
        <v>2189</v>
      </c>
      <c r="E105" s="99">
        <v>406</v>
      </c>
      <c r="F105" s="84" t="str">
        <f>VLOOKUP(E105,VIP!$A$2:$O11378,2,0)</f>
        <v>DRBR406</v>
      </c>
      <c r="G105" s="98" t="str">
        <f>VLOOKUP(E105,'LISTADO ATM'!$A$2:$B$894,2,0)</f>
        <v xml:space="preserve">ATM UNP Plaza Lama Máximo Gómez </v>
      </c>
      <c r="H105" s="98" t="str">
        <f>VLOOKUP(E105,VIP!$A$2:$O16299,7,FALSE)</f>
        <v>Si</v>
      </c>
      <c r="I105" s="98" t="str">
        <f>VLOOKUP(E105,VIP!$A$2:$O8264,8,FALSE)</f>
        <v>Si</v>
      </c>
      <c r="J105" s="98" t="str">
        <f>VLOOKUP(E105,VIP!$A$2:$O8214,8,FALSE)</f>
        <v>Si</v>
      </c>
      <c r="K105" s="98" t="str">
        <f>VLOOKUP(E105,VIP!$A$2:$O11788,6,0)</f>
        <v>SI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84" t="str">
        <f>VLOOKUP(E106,'LISTADO ATM'!$A$2:$C$895,3,0)</f>
        <v>DISTRITO NACIONAL</v>
      </c>
      <c r="B106" s="111">
        <v>335770808</v>
      </c>
      <c r="C106" s="103">
        <v>44219.403136574074</v>
      </c>
      <c r="D106" s="102" t="s">
        <v>2189</v>
      </c>
      <c r="E106" s="99">
        <v>719</v>
      </c>
      <c r="F106" s="84" t="str">
        <f>VLOOKUP(E106,VIP!$A$2:$O11376,2,0)</f>
        <v>DRBR419</v>
      </c>
      <c r="G106" s="98" t="str">
        <f>VLOOKUP(E106,'LISTADO ATM'!$A$2:$B$894,2,0)</f>
        <v xml:space="preserve">ATM Ayuntamiento Municipal San Luís </v>
      </c>
      <c r="H106" s="98" t="str">
        <f>VLOOKUP(E106,VIP!$A$2:$O16297,7,FALSE)</f>
        <v>Si</v>
      </c>
      <c r="I106" s="98" t="str">
        <f>VLOOKUP(E106,VIP!$A$2:$O8262,8,FALSE)</f>
        <v>Si</v>
      </c>
      <c r="J106" s="98" t="str">
        <f>VLOOKUP(E106,VIP!$A$2:$O8212,8,FALSE)</f>
        <v>Si</v>
      </c>
      <c r="K106" s="98" t="str">
        <f>VLOOKUP(E106,VIP!$A$2:$O11786,6,0)</f>
        <v>NO</v>
      </c>
      <c r="L106" s="106" t="s">
        <v>2254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2254</v>
      </c>
    </row>
    <row r="107" spans="1:17" ht="18" x14ac:dyDescent="0.25">
      <c r="A107" s="84" t="str">
        <f>VLOOKUP(E107,'LISTADO ATM'!$A$2:$C$895,3,0)</f>
        <v>DISTRITO NACIONAL</v>
      </c>
      <c r="B107" s="111">
        <v>335770817</v>
      </c>
      <c r="C107" s="103">
        <v>44219.4065625</v>
      </c>
      <c r="D107" s="102" t="s">
        <v>2189</v>
      </c>
      <c r="E107" s="99">
        <v>745</v>
      </c>
      <c r="F107" s="84" t="str">
        <f>VLOOKUP(E107,VIP!$A$2:$O11373,2,0)</f>
        <v>DRBR027</v>
      </c>
      <c r="G107" s="98" t="str">
        <f>VLOOKUP(E107,'LISTADO ATM'!$A$2:$B$894,2,0)</f>
        <v xml:space="preserve">ATM Oficina Ave. Duarte </v>
      </c>
      <c r="H107" s="98" t="str">
        <f>VLOOKUP(E107,VIP!$A$2:$O16294,7,FALSE)</f>
        <v>No</v>
      </c>
      <c r="I107" s="98" t="str">
        <f>VLOOKUP(E107,VIP!$A$2:$O8259,8,FALSE)</f>
        <v>No</v>
      </c>
      <c r="J107" s="98" t="str">
        <f>VLOOKUP(E107,VIP!$A$2:$O8209,8,FALSE)</f>
        <v>No</v>
      </c>
      <c r="K107" s="98" t="str">
        <f>VLOOKUP(E107,VIP!$A$2:$O11783,6,0)</f>
        <v>NO</v>
      </c>
      <c r="L107" s="106" t="s">
        <v>2254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2254</v>
      </c>
    </row>
    <row r="108" spans="1:17" ht="18" x14ac:dyDescent="0.25">
      <c r="A108" s="84" t="str">
        <f>VLOOKUP(E108,'LISTADO ATM'!$A$2:$C$895,3,0)</f>
        <v>DISTRITO NACIONAL</v>
      </c>
      <c r="B108" s="111">
        <v>335770821</v>
      </c>
      <c r="C108" s="103">
        <v>44219.41505787037</v>
      </c>
      <c r="D108" s="102" t="s">
        <v>2477</v>
      </c>
      <c r="E108" s="99">
        <v>697</v>
      </c>
      <c r="F108" s="84" t="str">
        <f>VLOOKUP(E108,VIP!$A$2:$O11372,2,0)</f>
        <v>DRBR697</v>
      </c>
      <c r="G108" s="98" t="str">
        <f>VLOOKUP(E108,'LISTADO ATM'!$A$2:$B$894,2,0)</f>
        <v>ATM Hipermercado Olé Ciudad Juan Bosch</v>
      </c>
      <c r="H108" s="98" t="str">
        <f>VLOOKUP(E108,VIP!$A$2:$O16293,7,FALSE)</f>
        <v>Si</v>
      </c>
      <c r="I108" s="98" t="str">
        <f>VLOOKUP(E108,VIP!$A$2:$O8258,8,FALSE)</f>
        <v>Si</v>
      </c>
      <c r="J108" s="98" t="str">
        <f>VLOOKUP(E108,VIP!$A$2:$O8208,8,FALSE)</f>
        <v>Si</v>
      </c>
      <c r="K108" s="98" t="str">
        <f>VLOOKUP(E108,VIP!$A$2:$O11782,6,0)</f>
        <v>NO</v>
      </c>
      <c r="L108" s="106" t="s">
        <v>2430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2430</v>
      </c>
    </row>
    <row r="109" spans="1:17" ht="18" x14ac:dyDescent="0.25">
      <c r="A109" s="84" t="str">
        <f>VLOOKUP(E109,'LISTADO ATM'!$A$2:$C$895,3,0)</f>
        <v>ESTE</v>
      </c>
      <c r="B109" s="111">
        <v>335770854</v>
      </c>
      <c r="C109" s="103">
        <v>44219.451967592591</v>
      </c>
      <c r="D109" s="102" t="s">
        <v>2477</v>
      </c>
      <c r="E109" s="99">
        <v>842</v>
      </c>
      <c r="F109" s="84" t="str">
        <f>VLOOKUP(E109,VIP!$A$2:$O11369,2,0)</f>
        <v>DRBR842</v>
      </c>
      <c r="G109" s="98" t="str">
        <f>VLOOKUP(E109,'LISTADO ATM'!$A$2:$B$894,2,0)</f>
        <v xml:space="preserve">ATM Plaza Orense II (La Romana) </v>
      </c>
      <c r="H109" s="98" t="str">
        <f>VLOOKUP(E109,VIP!$A$2:$O16290,7,FALSE)</f>
        <v>Si</v>
      </c>
      <c r="I109" s="98" t="str">
        <f>VLOOKUP(E109,VIP!$A$2:$O8255,8,FALSE)</f>
        <v>Si</v>
      </c>
      <c r="J109" s="98" t="str">
        <f>VLOOKUP(E109,VIP!$A$2:$O8205,8,FALSE)</f>
        <v>Si</v>
      </c>
      <c r="K109" s="98" t="str">
        <f>VLOOKUP(E109,VIP!$A$2:$O11779,6,0)</f>
        <v>NO</v>
      </c>
      <c r="L109" s="106" t="s">
        <v>2430</v>
      </c>
      <c r="M109" s="105" t="s">
        <v>2473</v>
      </c>
      <c r="N109" s="104" t="s">
        <v>2481</v>
      </c>
      <c r="O109" s="102" t="s">
        <v>2482</v>
      </c>
      <c r="P109" s="102"/>
      <c r="Q109" s="105" t="s">
        <v>2430</v>
      </c>
    </row>
    <row r="110" spans="1:17" ht="18" x14ac:dyDescent="0.25">
      <c r="A110" s="84" t="str">
        <f>VLOOKUP(E110,'LISTADO ATM'!$A$2:$C$895,3,0)</f>
        <v>DISTRITO NACIONAL</v>
      </c>
      <c r="B110" s="111">
        <v>335770857</v>
      </c>
      <c r="C110" s="103">
        <v>44219.453611111108</v>
      </c>
      <c r="D110" s="102" t="s">
        <v>2477</v>
      </c>
      <c r="E110" s="99">
        <v>422</v>
      </c>
      <c r="F110" s="84" t="str">
        <f>VLOOKUP(E110,VIP!$A$2:$O11368,2,0)</f>
        <v>DRBR422</v>
      </c>
      <c r="G110" s="98" t="str">
        <f>VLOOKUP(E110,'LISTADO ATM'!$A$2:$B$894,2,0)</f>
        <v xml:space="preserve">ATM Olé Manoguayabo </v>
      </c>
      <c r="H110" s="98" t="str">
        <f>VLOOKUP(E110,VIP!$A$2:$O16289,7,FALSE)</f>
        <v>Si</v>
      </c>
      <c r="I110" s="98" t="str">
        <f>VLOOKUP(E110,VIP!$A$2:$O8254,8,FALSE)</f>
        <v>Si</v>
      </c>
      <c r="J110" s="98" t="str">
        <f>VLOOKUP(E110,VIP!$A$2:$O8204,8,FALSE)</f>
        <v>Si</v>
      </c>
      <c r="K110" s="98" t="str">
        <f>VLOOKUP(E110,VIP!$A$2:$O11778,6,0)</f>
        <v>NO</v>
      </c>
      <c r="L110" s="106" t="s">
        <v>2430</v>
      </c>
      <c r="M110" s="105" t="s">
        <v>2473</v>
      </c>
      <c r="N110" s="104" t="s">
        <v>2481</v>
      </c>
      <c r="O110" s="102" t="s">
        <v>2482</v>
      </c>
      <c r="P110" s="102"/>
      <c r="Q110" s="105" t="s">
        <v>2430</v>
      </c>
    </row>
    <row r="111" spans="1:17" ht="18" x14ac:dyDescent="0.25">
      <c r="A111" s="84" t="str">
        <f>VLOOKUP(E111,'LISTADO ATM'!$A$2:$C$895,3,0)</f>
        <v>DISTRITO NACIONAL</v>
      </c>
      <c r="B111" s="111">
        <v>335770858</v>
      </c>
      <c r="C111" s="103">
        <v>44219.455729166664</v>
      </c>
      <c r="D111" s="102" t="s">
        <v>2477</v>
      </c>
      <c r="E111" s="99">
        <v>628</v>
      </c>
      <c r="F111" s="84" t="str">
        <f>VLOOKUP(E111,VIP!$A$2:$O11367,2,0)</f>
        <v>DRBR086</v>
      </c>
      <c r="G111" s="98" t="str">
        <f>VLOOKUP(E111,'LISTADO ATM'!$A$2:$B$894,2,0)</f>
        <v xml:space="preserve">ATM Autobanco San Isidro </v>
      </c>
      <c r="H111" s="98" t="str">
        <f>VLOOKUP(E111,VIP!$A$2:$O16288,7,FALSE)</f>
        <v>Si</v>
      </c>
      <c r="I111" s="98" t="str">
        <f>VLOOKUP(E111,VIP!$A$2:$O8253,8,FALSE)</f>
        <v>Si</v>
      </c>
      <c r="J111" s="98" t="str">
        <f>VLOOKUP(E111,VIP!$A$2:$O8203,8,FALSE)</f>
        <v>Si</v>
      </c>
      <c r="K111" s="98" t="str">
        <f>VLOOKUP(E111,VIP!$A$2:$O11777,6,0)</f>
        <v>SI</v>
      </c>
      <c r="L111" s="106" t="s">
        <v>2430</v>
      </c>
      <c r="M111" s="105" t="s">
        <v>2473</v>
      </c>
      <c r="N111" s="104" t="s">
        <v>2481</v>
      </c>
      <c r="O111" s="102" t="s">
        <v>2482</v>
      </c>
      <c r="P111" s="102"/>
      <c r="Q111" s="105" t="s">
        <v>2430</v>
      </c>
    </row>
    <row r="112" spans="1:17" ht="18" x14ac:dyDescent="0.25">
      <c r="A112" s="84" t="str">
        <f>VLOOKUP(E112,'LISTADO ATM'!$A$2:$C$895,3,0)</f>
        <v>DISTRITO NACIONAL</v>
      </c>
      <c r="B112" s="111">
        <v>335770883</v>
      </c>
      <c r="C112" s="103">
        <v>44219.501701388886</v>
      </c>
      <c r="D112" s="102" t="s">
        <v>2477</v>
      </c>
      <c r="E112" s="99">
        <v>793</v>
      </c>
      <c r="F112" s="84" t="str">
        <f>VLOOKUP(E112,VIP!$A$2:$O11387,2,0)</f>
        <v>DRBR793</v>
      </c>
      <c r="G112" s="98" t="str">
        <f>VLOOKUP(E112,'LISTADO ATM'!$A$2:$B$894,2,0)</f>
        <v xml:space="preserve">ATM Centro de Caja Agora Mall </v>
      </c>
      <c r="H112" s="98" t="str">
        <f>VLOOKUP(E112,VIP!$A$2:$O16308,7,FALSE)</f>
        <v>Si</v>
      </c>
      <c r="I112" s="98" t="str">
        <f>VLOOKUP(E112,VIP!$A$2:$O8273,8,FALSE)</f>
        <v>Si</v>
      </c>
      <c r="J112" s="98" t="str">
        <f>VLOOKUP(E112,VIP!$A$2:$O8223,8,FALSE)</f>
        <v>Si</v>
      </c>
      <c r="K112" s="98" t="str">
        <f>VLOOKUP(E112,VIP!$A$2:$O11797,6,0)</f>
        <v>NO</v>
      </c>
      <c r="L112" s="106" t="s">
        <v>2503</v>
      </c>
      <c r="M112" s="105" t="s">
        <v>2473</v>
      </c>
      <c r="N112" s="104" t="s">
        <v>2481</v>
      </c>
      <c r="O112" s="102" t="s">
        <v>2482</v>
      </c>
      <c r="P112" s="102"/>
      <c r="Q112" s="105" t="s">
        <v>2503</v>
      </c>
    </row>
    <row r="113" spans="1:17" ht="18" x14ac:dyDescent="0.25">
      <c r="A113" s="84" t="str">
        <f>VLOOKUP(E113,'LISTADO ATM'!$A$2:$C$895,3,0)</f>
        <v>DISTRITO NACIONAL</v>
      </c>
      <c r="B113" s="111">
        <v>335770884</v>
      </c>
      <c r="C113" s="103">
        <v>44219.502962962964</v>
      </c>
      <c r="D113" s="102" t="s">
        <v>2477</v>
      </c>
      <c r="E113" s="99">
        <v>738</v>
      </c>
      <c r="F113" s="84" t="str">
        <f>VLOOKUP(E113,VIP!$A$2:$O11386,2,0)</f>
        <v>DRBR24S</v>
      </c>
      <c r="G113" s="98" t="str">
        <f>VLOOKUP(E113,'LISTADO ATM'!$A$2:$B$894,2,0)</f>
        <v xml:space="preserve">ATM Zona Franca Los Alcarrizos </v>
      </c>
      <c r="H113" s="98" t="str">
        <f>VLOOKUP(E113,VIP!$A$2:$O16307,7,FALSE)</f>
        <v>Si</v>
      </c>
      <c r="I113" s="98" t="str">
        <f>VLOOKUP(E113,VIP!$A$2:$O8272,8,FALSE)</f>
        <v>Si</v>
      </c>
      <c r="J113" s="98" t="str">
        <f>VLOOKUP(E113,VIP!$A$2:$O8222,8,FALSE)</f>
        <v>Si</v>
      </c>
      <c r="K113" s="98" t="str">
        <f>VLOOKUP(E113,VIP!$A$2:$O11796,6,0)</f>
        <v>NO</v>
      </c>
      <c r="L113" s="106" t="s">
        <v>2430</v>
      </c>
      <c r="M113" s="105" t="s">
        <v>2473</v>
      </c>
      <c r="N113" s="104" t="s">
        <v>2481</v>
      </c>
      <c r="O113" s="102" t="s">
        <v>2482</v>
      </c>
      <c r="P113" s="102"/>
      <c r="Q113" s="105" t="s">
        <v>2430</v>
      </c>
    </row>
    <row r="114" spans="1:17" ht="18" x14ac:dyDescent="0.25">
      <c r="A114" s="84" t="str">
        <f>VLOOKUP(E114,'LISTADO ATM'!$A$2:$C$895,3,0)</f>
        <v>DISTRITO NACIONAL</v>
      </c>
      <c r="B114" s="111">
        <v>335770885</v>
      </c>
      <c r="C114" s="103">
        <v>44219.505069444444</v>
      </c>
      <c r="D114" s="102" t="s">
        <v>2477</v>
      </c>
      <c r="E114" s="99">
        <v>31</v>
      </c>
      <c r="F114" s="84" t="str">
        <f>VLOOKUP(E114,VIP!$A$2:$O11385,2,0)</f>
        <v>DRBR031</v>
      </c>
      <c r="G114" s="98" t="str">
        <f>VLOOKUP(E114,'LISTADO ATM'!$A$2:$B$894,2,0)</f>
        <v xml:space="preserve">ATM Oficina San Martín I </v>
      </c>
      <c r="H114" s="98" t="str">
        <f>VLOOKUP(E114,VIP!$A$2:$O16306,7,FALSE)</f>
        <v>Si</v>
      </c>
      <c r="I114" s="98" t="str">
        <f>VLOOKUP(E114,VIP!$A$2:$O8271,8,FALSE)</f>
        <v>Si</v>
      </c>
      <c r="J114" s="98" t="str">
        <f>VLOOKUP(E114,VIP!$A$2:$O8221,8,FALSE)</f>
        <v>Si</v>
      </c>
      <c r="K114" s="98" t="str">
        <f>VLOOKUP(E114,VIP!$A$2:$O11795,6,0)</f>
        <v>NO</v>
      </c>
      <c r="L114" s="106" t="s">
        <v>2430</v>
      </c>
      <c r="M114" s="105" t="s">
        <v>2473</v>
      </c>
      <c r="N114" s="104" t="s">
        <v>2481</v>
      </c>
      <c r="O114" s="102" t="s">
        <v>2482</v>
      </c>
      <c r="P114" s="102"/>
      <c r="Q114" s="105" t="s">
        <v>2430</v>
      </c>
    </row>
    <row r="115" spans="1:17" ht="18" x14ac:dyDescent="0.25">
      <c r="A115" s="84" t="str">
        <f>VLOOKUP(E115,'LISTADO ATM'!$A$2:$C$895,3,0)</f>
        <v>DISTRITO NACIONAL</v>
      </c>
      <c r="B115" s="111">
        <v>335770899</v>
      </c>
      <c r="C115" s="103">
        <v>44219.513506944444</v>
      </c>
      <c r="D115" s="102" t="s">
        <v>2477</v>
      </c>
      <c r="E115" s="99">
        <v>676</v>
      </c>
      <c r="F115" s="84" t="str">
        <f>VLOOKUP(E115,VIP!$A$2:$O11383,2,0)</f>
        <v>DRBR676</v>
      </c>
      <c r="G115" s="98" t="str">
        <f>VLOOKUP(E115,'LISTADO ATM'!$A$2:$B$894,2,0)</f>
        <v>ATM S/M Bravo Colina Del Oeste</v>
      </c>
      <c r="H115" s="98" t="str">
        <f>VLOOKUP(E115,VIP!$A$2:$O16304,7,FALSE)</f>
        <v>Si</v>
      </c>
      <c r="I115" s="98" t="str">
        <f>VLOOKUP(E115,VIP!$A$2:$O8269,8,FALSE)</f>
        <v>Si</v>
      </c>
      <c r="J115" s="98" t="str">
        <f>VLOOKUP(E115,VIP!$A$2:$O8219,8,FALSE)</f>
        <v>Si</v>
      </c>
      <c r="K115" s="98" t="str">
        <f>VLOOKUP(E115,VIP!$A$2:$O11793,6,0)</f>
        <v>NO</v>
      </c>
      <c r="L115" s="106" t="s">
        <v>2430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2430</v>
      </c>
    </row>
    <row r="116" spans="1:17" ht="18" x14ac:dyDescent="0.25">
      <c r="A116" s="84" t="str">
        <f>VLOOKUP(E116,'LISTADO ATM'!$A$2:$C$895,3,0)</f>
        <v>DISTRITO NACIONAL</v>
      </c>
      <c r="B116" s="111">
        <v>335770900</v>
      </c>
      <c r="C116" s="103">
        <v>44219.513784722221</v>
      </c>
      <c r="D116" s="102" t="s">
        <v>2189</v>
      </c>
      <c r="E116" s="99">
        <v>791</v>
      </c>
      <c r="F116" s="84" t="str">
        <f>VLOOKUP(E116,VIP!$A$2:$O11382,2,0)</f>
        <v>DRBR791</v>
      </c>
      <c r="G116" s="98" t="str">
        <f>VLOOKUP(E116,'LISTADO ATM'!$A$2:$B$894,2,0)</f>
        <v xml:space="preserve">ATM Oficina Sans Soucí </v>
      </c>
      <c r="H116" s="98" t="str">
        <f>VLOOKUP(E116,VIP!$A$2:$O16303,7,FALSE)</f>
        <v>Si</v>
      </c>
      <c r="I116" s="98" t="str">
        <f>VLOOKUP(E116,VIP!$A$2:$O8268,8,FALSE)</f>
        <v>No</v>
      </c>
      <c r="J116" s="98" t="str">
        <f>VLOOKUP(E116,VIP!$A$2:$O8218,8,FALSE)</f>
        <v>No</v>
      </c>
      <c r="K116" s="98" t="str">
        <f>VLOOKUP(E116,VIP!$A$2:$O11792,6,0)</f>
        <v>NO</v>
      </c>
      <c r="L116" s="106" t="s">
        <v>2228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2228</v>
      </c>
    </row>
    <row r="117" spans="1:17" ht="18" x14ac:dyDescent="0.25">
      <c r="A117" s="84" t="str">
        <f>VLOOKUP(E117,'LISTADO ATM'!$A$2:$C$895,3,0)</f>
        <v>NORTE</v>
      </c>
      <c r="B117" s="111">
        <v>335770904</v>
      </c>
      <c r="C117" s="103">
        <v>44219.514988425923</v>
      </c>
      <c r="D117" s="102" t="s">
        <v>2190</v>
      </c>
      <c r="E117" s="99">
        <v>601</v>
      </c>
      <c r="F117" s="84" t="str">
        <f>VLOOKUP(E117,VIP!$A$2:$O11381,2,0)</f>
        <v>DRBR255</v>
      </c>
      <c r="G117" s="98" t="str">
        <f>VLOOKUP(E117,'LISTADO ATM'!$A$2:$B$894,2,0)</f>
        <v xml:space="preserve">ATM Plaza Haché (Santiago) </v>
      </c>
      <c r="H117" s="98" t="str">
        <f>VLOOKUP(E117,VIP!$A$2:$O16302,7,FALSE)</f>
        <v>Si</v>
      </c>
      <c r="I117" s="98" t="str">
        <f>VLOOKUP(E117,VIP!$A$2:$O8267,8,FALSE)</f>
        <v>Si</v>
      </c>
      <c r="J117" s="98" t="str">
        <f>VLOOKUP(E117,VIP!$A$2:$O8217,8,FALSE)</f>
        <v>Si</v>
      </c>
      <c r="K117" s="98" t="str">
        <f>VLOOKUP(E117,VIP!$A$2:$O11791,6,0)</f>
        <v>NO</v>
      </c>
      <c r="L117" s="106" t="s">
        <v>2228</v>
      </c>
      <c r="M117" s="105" t="s">
        <v>2473</v>
      </c>
      <c r="N117" s="104" t="s">
        <v>2481</v>
      </c>
      <c r="O117" s="102" t="s">
        <v>2501</v>
      </c>
      <c r="P117" s="102"/>
      <c r="Q117" s="105" t="s">
        <v>2228</v>
      </c>
    </row>
    <row r="118" spans="1:17" ht="18" x14ac:dyDescent="0.25">
      <c r="A118" s="84" t="str">
        <f>VLOOKUP(E118,'LISTADO ATM'!$A$2:$C$895,3,0)</f>
        <v>DISTRITO NACIONAL</v>
      </c>
      <c r="B118" s="111">
        <v>335770905</v>
      </c>
      <c r="C118" s="103">
        <v>44219.515810185185</v>
      </c>
      <c r="D118" s="102" t="s">
        <v>2477</v>
      </c>
      <c r="E118" s="99">
        <v>494</v>
      </c>
      <c r="F118" s="84" t="str">
        <f>VLOOKUP(E118,VIP!$A$2:$O11380,2,0)</f>
        <v>DRBR494</v>
      </c>
      <c r="G118" s="98" t="str">
        <f>VLOOKUP(E118,'LISTADO ATM'!$A$2:$B$894,2,0)</f>
        <v xml:space="preserve">ATM Oficina Blue Mall </v>
      </c>
      <c r="H118" s="98" t="str">
        <f>VLOOKUP(E118,VIP!$A$2:$O16301,7,FALSE)</f>
        <v>Si</v>
      </c>
      <c r="I118" s="98" t="str">
        <f>VLOOKUP(E118,VIP!$A$2:$O8266,8,FALSE)</f>
        <v>Si</v>
      </c>
      <c r="J118" s="98" t="str">
        <f>VLOOKUP(E118,VIP!$A$2:$O8216,8,FALSE)</f>
        <v>Si</v>
      </c>
      <c r="K118" s="98" t="str">
        <f>VLOOKUP(E118,VIP!$A$2:$O11790,6,0)</f>
        <v>SI</v>
      </c>
      <c r="L118" s="106" t="s">
        <v>2430</v>
      </c>
      <c r="M118" s="105" t="s">
        <v>2473</v>
      </c>
      <c r="N118" s="104" t="s">
        <v>2481</v>
      </c>
      <c r="O118" s="102" t="s">
        <v>2482</v>
      </c>
      <c r="P118" s="102"/>
      <c r="Q118" s="105" t="s">
        <v>2430</v>
      </c>
    </row>
    <row r="119" spans="1:17" ht="18" x14ac:dyDescent="0.25">
      <c r="A119" s="84" t="str">
        <f>VLOOKUP(E119,'LISTADO ATM'!$A$2:$C$895,3,0)</f>
        <v>DISTRITO NACIONAL</v>
      </c>
      <c r="B119" s="111">
        <v>335770914</v>
      </c>
      <c r="C119" s="103">
        <v>44219.524421296293</v>
      </c>
      <c r="D119" s="102" t="s">
        <v>2189</v>
      </c>
      <c r="E119" s="99">
        <v>160</v>
      </c>
      <c r="F119" s="84" t="str">
        <f>VLOOKUP(E119,VIP!$A$2:$O11379,2,0)</f>
        <v>DRBR160</v>
      </c>
      <c r="G119" s="98" t="str">
        <f>VLOOKUP(E119,'LISTADO ATM'!$A$2:$B$894,2,0)</f>
        <v xml:space="preserve">ATM Oficina Herrera </v>
      </c>
      <c r="H119" s="98" t="str">
        <f>VLOOKUP(E119,VIP!$A$2:$O16300,7,FALSE)</f>
        <v>Si</v>
      </c>
      <c r="I119" s="98" t="str">
        <f>VLOOKUP(E119,VIP!$A$2:$O8265,8,FALSE)</f>
        <v>Si</v>
      </c>
      <c r="J119" s="98" t="str">
        <f>VLOOKUP(E119,VIP!$A$2:$O8215,8,FALSE)</f>
        <v>Si</v>
      </c>
      <c r="K119" s="98" t="str">
        <f>VLOOKUP(E119,VIP!$A$2:$O11789,6,0)</f>
        <v>NO</v>
      </c>
      <c r="L119" s="106" t="s">
        <v>2228</v>
      </c>
      <c r="M119" s="105" t="s">
        <v>2473</v>
      </c>
      <c r="N119" s="104" t="s">
        <v>2481</v>
      </c>
      <c r="O119" s="102" t="s">
        <v>2483</v>
      </c>
      <c r="P119" s="102"/>
      <c r="Q119" s="105" t="s">
        <v>2228</v>
      </c>
    </row>
    <row r="120" spans="1:17" ht="18" x14ac:dyDescent="0.25">
      <c r="A120" s="84" t="str">
        <f>VLOOKUP(E120,'LISTADO ATM'!$A$2:$C$895,3,0)</f>
        <v>DISTRITO NACIONAL</v>
      </c>
      <c r="B120" s="111">
        <v>335770930</v>
      </c>
      <c r="C120" s="103">
        <v>44219.532546296294</v>
      </c>
      <c r="D120" s="102" t="s">
        <v>2189</v>
      </c>
      <c r="E120" s="99">
        <v>686</v>
      </c>
      <c r="F120" s="84" t="str">
        <f>VLOOKUP(E120,VIP!$A$2:$O11378,2,0)</f>
        <v>DRBR686</v>
      </c>
      <c r="G120" s="98" t="str">
        <f>VLOOKUP(E120,'LISTADO ATM'!$A$2:$B$894,2,0)</f>
        <v>ATM Autoservicio Oficina Máximo Gómez</v>
      </c>
      <c r="H120" s="98" t="str">
        <f>VLOOKUP(E120,VIP!$A$2:$O16299,7,FALSE)</f>
        <v>Si</v>
      </c>
      <c r="I120" s="98" t="str">
        <f>VLOOKUP(E120,VIP!$A$2:$O8264,8,FALSE)</f>
        <v>Si</v>
      </c>
      <c r="J120" s="98" t="str">
        <f>VLOOKUP(E120,VIP!$A$2:$O8214,8,FALSE)</f>
        <v>Si</v>
      </c>
      <c r="K120" s="98" t="str">
        <f>VLOOKUP(E120,VIP!$A$2:$O11788,6,0)</f>
        <v>NO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84" t="str">
        <f>VLOOKUP(E121,'LISTADO ATM'!$A$2:$C$895,3,0)</f>
        <v>NORTE</v>
      </c>
      <c r="B121" s="111">
        <v>335770954</v>
      </c>
      <c r="C121" s="103">
        <v>44219.55574074074</v>
      </c>
      <c r="D121" s="102" t="s">
        <v>2190</v>
      </c>
      <c r="E121" s="99">
        <v>937</v>
      </c>
      <c r="F121" s="84" t="str">
        <f>VLOOKUP(E121,VIP!$A$2:$O11377,2,0)</f>
        <v>DRBR937</v>
      </c>
      <c r="G121" s="98" t="str">
        <f>VLOOKUP(E121,'LISTADO ATM'!$A$2:$B$894,2,0)</f>
        <v xml:space="preserve">ATM Autobanco Oficina La Vega II </v>
      </c>
      <c r="H121" s="98" t="str">
        <f>VLOOKUP(E121,VIP!$A$2:$O16298,7,FALSE)</f>
        <v>Si</v>
      </c>
      <c r="I121" s="98" t="str">
        <f>VLOOKUP(E121,VIP!$A$2:$O8263,8,FALSE)</f>
        <v>Si</v>
      </c>
      <c r="J121" s="98" t="str">
        <f>VLOOKUP(E121,VIP!$A$2:$O8213,8,FALSE)</f>
        <v>Si</v>
      </c>
      <c r="K121" s="98" t="str">
        <f>VLOOKUP(E121,VIP!$A$2:$O11787,6,0)</f>
        <v>NO</v>
      </c>
      <c r="L121" s="106" t="s">
        <v>2503</v>
      </c>
      <c r="M121" s="105" t="s">
        <v>2473</v>
      </c>
      <c r="N121" s="104" t="s">
        <v>2481</v>
      </c>
      <c r="O121" s="102" t="s">
        <v>2501</v>
      </c>
      <c r="P121" s="102"/>
      <c r="Q121" s="105" t="s">
        <v>2503</v>
      </c>
    </row>
    <row r="122" spans="1:17" ht="18" x14ac:dyDescent="0.25">
      <c r="A122" s="84" t="str">
        <f>VLOOKUP(E122,'LISTADO ATM'!$A$2:$C$895,3,0)</f>
        <v>DISTRITO NACIONAL</v>
      </c>
      <c r="B122" s="111">
        <v>335770957</v>
      </c>
      <c r="C122" s="103">
        <v>44219.559166666666</v>
      </c>
      <c r="D122" s="102" t="s">
        <v>2189</v>
      </c>
      <c r="E122" s="99">
        <v>611</v>
      </c>
      <c r="F122" s="84" t="str">
        <f>VLOOKUP(E122,VIP!$A$2:$O11376,2,0)</f>
        <v>DRBR611</v>
      </c>
      <c r="G122" s="98" t="str">
        <f>VLOOKUP(E122,'LISTADO ATM'!$A$2:$B$894,2,0)</f>
        <v xml:space="preserve">ATM DGII Sede Central </v>
      </c>
      <c r="H122" s="98" t="str">
        <f>VLOOKUP(E122,VIP!$A$2:$O16297,7,FALSE)</f>
        <v>Si</v>
      </c>
      <c r="I122" s="98" t="str">
        <f>VLOOKUP(E122,VIP!$A$2:$O8262,8,FALSE)</f>
        <v>Si</v>
      </c>
      <c r="J122" s="98" t="str">
        <f>VLOOKUP(E122,VIP!$A$2:$O8212,8,FALSE)</f>
        <v>Si</v>
      </c>
      <c r="K122" s="98" t="str">
        <f>VLOOKUP(E122,VIP!$A$2:$O11786,6,0)</f>
        <v>NO</v>
      </c>
      <c r="L122" s="106" t="s">
        <v>2254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2254</v>
      </c>
    </row>
    <row r="123" spans="1:17" ht="18" x14ac:dyDescent="0.25">
      <c r="A123" s="84" t="str">
        <f>VLOOKUP(E123,'LISTADO ATM'!$A$2:$C$895,3,0)</f>
        <v>SUR</v>
      </c>
      <c r="B123" s="111">
        <v>335770958</v>
      </c>
      <c r="C123" s="103">
        <v>44219.56</v>
      </c>
      <c r="D123" s="102" t="s">
        <v>2189</v>
      </c>
      <c r="E123" s="99">
        <v>751</v>
      </c>
      <c r="F123" s="84" t="str">
        <f>VLOOKUP(E123,VIP!$A$2:$O11375,2,0)</f>
        <v>DRBR751</v>
      </c>
      <c r="G123" s="98" t="str">
        <f>VLOOKUP(E123,'LISTADO ATM'!$A$2:$B$894,2,0)</f>
        <v>ATM Eco Petroleo Camilo</v>
      </c>
      <c r="H123" s="98" t="str">
        <f>VLOOKUP(E123,VIP!$A$2:$O16296,7,FALSE)</f>
        <v>N/A</v>
      </c>
      <c r="I123" s="98" t="str">
        <f>VLOOKUP(E123,VIP!$A$2:$O8261,8,FALSE)</f>
        <v>N/A</v>
      </c>
      <c r="J123" s="98" t="str">
        <f>VLOOKUP(E123,VIP!$A$2:$O8211,8,FALSE)</f>
        <v>N/A</v>
      </c>
      <c r="K123" s="98" t="str">
        <f>VLOOKUP(E123,VIP!$A$2:$O11785,6,0)</f>
        <v>N/A</v>
      </c>
      <c r="L123" s="106" t="s">
        <v>2254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2254</v>
      </c>
    </row>
    <row r="124" spans="1:17" ht="18" x14ac:dyDescent="0.25">
      <c r="A124" s="84" t="str">
        <f>VLOOKUP(E124,'LISTADO ATM'!$A$2:$C$895,3,0)</f>
        <v>DISTRITO NACIONAL</v>
      </c>
      <c r="B124" s="111">
        <v>335770962</v>
      </c>
      <c r="C124" s="103">
        <v>44219.561064814814</v>
      </c>
      <c r="D124" s="102" t="s">
        <v>2189</v>
      </c>
      <c r="E124" s="99">
        <v>12</v>
      </c>
      <c r="F124" s="84" t="str">
        <f>VLOOKUP(E124,VIP!$A$2:$O11374,2,0)</f>
        <v>DRBR012</v>
      </c>
      <c r="G124" s="98" t="str">
        <f>VLOOKUP(E124,'LISTADO ATM'!$A$2:$B$894,2,0)</f>
        <v xml:space="preserve">ATM Comercial Ganadera (San Isidro) </v>
      </c>
      <c r="H124" s="98" t="str">
        <f>VLOOKUP(E124,VIP!$A$2:$O16295,7,FALSE)</f>
        <v>Si</v>
      </c>
      <c r="I124" s="98" t="str">
        <f>VLOOKUP(E124,VIP!$A$2:$O8260,8,FALSE)</f>
        <v>No</v>
      </c>
      <c r="J124" s="98" t="str">
        <f>VLOOKUP(E124,VIP!$A$2:$O8210,8,FALSE)</f>
        <v>No</v>
      </c>
      <c r="K124" s="98" t="str">
        <f>VLOOKUP(E124,VIP!$A$2:$O11784,6,0)</f>
        <v>NO</v>
      </c>
      <c r="L124" s="106" t="s">
        <v>2254</v>
      </c>
      <c r="M124" s="105" t="s">
        <v>2473</v>
      </c>
      <c r="N124" s="104" t="s">
        <v>2481</v>
      </c>
      <c r="O124" s="102" t="s">
        <v>2483</v>
      </c>
      <c r="P124" s="102"/>
      <c r="Q124" s="105" t="s">
        <v>2254</v>
      </c>
    </row>
    <row r="125" spans="1:17" ht="18" x14ac:dyDescent="0.25">
      <c r="A125" s="84" t="str">
        <f>VLOOKUP(E125,'LISTADO ATM'!$A$2:$C$895,3,0)</f>
        <v>ESTE</v>
      </c>
      <c r="B125" s="111">
        <v>335770963</v>
      </c>
      <c r="C125" s="103">
        <v>44219.561828703707</v>
      </c>
      <c r="D125" s="102" t="s">
        <v>2189</v>
      </c>
      <c r="E125" s="99">
        <v>427</v>
      </c>
      <c r="F125" s="84" t="str">
        <f>VLOOKUP(E125,VIP!$A$2:$O11373,2,0)</f>
        <v>DRBR427</v>
      </c>
      <c r="G125" s="98" t="str">
        <f>VLOOKUP(E125,'LISTADO ATM'!$A$2:$B$894,2,0)</f>
        <v xml:space="preserve">ATM Almacenes Iberia (Hato Mayor) </v>
      </c>
      <c r="H125" s="98" t="str">
        <f>VLOOKUP(E125,VIP!$A$2:$O16294,7,FALSE)</f>
        <v>Si</v>
      </c>
      <c r="I125" s="98" t="str">
        <f>VLOOKUP(E125,VIP!$A$2:$O8259,8,FALSE)</f>
        <v>Si</v>
      </c>
      <c r="J125" s="98" t="str">
        <f>VLOOKUP(E125,VIP!$A$2:$O8209,8,FALSE)</f>
        <v>Si</v>
      </c>
      <c r="K125" s="98" t="str">
        <f>VLOOKUP(E125,VIP!$A$2:$O11783,6,0)</f>
        <v>NO</v>
      </c>
      <c r="L125" s="106" t="s">
        <v>2254</v>
      </c>
      <c r="M125" s="105" t="s">
        <v>2473</v>
      </c>
      <c r="N125" s="104" t="s">
        <v>2481</v>
      </c>
      <c r="O125" s="102" t="s">
        <v>2483</v>
      </c>
      <c r="P125" s="102"/>
      <c r="Q125" s="105" t="s">
        <v>2254</v>
      </c>
    </row>
    <row r="126" spans="1:17" ht="18" x14ac:dyDescent="0.25">
      <c r="A126" s="84" t="str">
        <f>VLOOKUP(E126,'LISTADO ATM'!$A$2:$C$895,3,0)</f>
        <v>DISTRITO NACIONAL</v>
      </c>
      <c r="B126" s="111">
        <v>335770964</v>
      </c>
      <c r="C126" s="103">
        <v>44219.570451388892</v>
      </c>
      <c r="D126" s="102" t="s">
        <v>2477</v>
      </c>
      <c r="E126" s="99">
        <v>769</v>
      </c>
      <c r="F126" s="84" t="str">
        <f>VLOOKUP(E126,VIP!$A$2:$O11372,2,0)</f>
        <v>DRBR769</v>
      </c>
      <c r="G126" s="98" t="str">
        <f>VLOOKUP(E126,'LISTADO ATM'!$A$2:$B$894,2,0)</f>
        <v>ATM UNP Pablo Mella Morales</v>
      </c>
      <c r="H126" s="98" t="str">
        <f>VLOOKUP(E126,VIP!$A$2:$O16293,7,FALSE)</f>
        <v>Si</v>
      </c>
      <c r="I126" s="98" t="str">
        <f>VLOOKUP(E126,VIP!$A$2:$O8258,8,FALSE)</f>
        <v>Si</v>
      </c>
      <c r="J126" s="98" t="str">
        <f>VLOOKUP(E126,VIP!$A$2:$O8208,8,FALSE)</f>
        <v>Si</v>
      </c>
      <c r="K126" s="98" t="str">
        <f>VLOOKUP(E126,VIP!$A$2:$O11782,6,0)</f>
        <v>NO</v>
      </c>
      <c r="L126" s="106" t="s">
        <v>2430</v>
      </c>
      <c r="M126" s="105" t="s">
        <v>2473</v>
      </c>
      <c r="N126" s="104" t="s">
        <v>2481</v>
      </c>
      <c r="O126" s="102" t="s">
        <v>2482</v>
      </c>
      <c r="P126" s="102"/>
      <c r="Q126" s="105" t="s">
        <v>2430</v>
      </c>
    </row>
    <row r="127" spans="1:17" ht="18" x14ac:dyDescent="0.25">
      <c r="A127" s="84" t="str">
        <f>VLOOKUP(E127,'LISTADO ATM'!$A$2:$C$895,3,0)</f>
        <v>DISTRITO NACIONAL</v>
      </c>
      <c r="B127" s="111">
        <v>335770965</v>
      </c>
      <c r="C127" s="103">
        <v>44219.572569444441</v>
      </c>
      <c r="D127" s="102" t="s">
        <v>2494</v>
      </c>
      <c r="E127" s="99">
        <v>755</v>
      </c>
      <c r="F127" s="84" t="str">
        <f>VLOOKUP(E127,VIP!$A$2:$O11371,2,0)</f>
        <v>DRBR755</v>
      </c>
      <c r="G127" s="98" t="str">
        <f>VLOOKUP(E127,'LISTADO ATM'!$A$2:$B$894,2,0)</f>
        <v xml:space="preserve">ATM Oficina Galería del Este (Plaza) </v>
      </c>
      <c r="H127" s="98" t="str">
        <f>VLOOKUP(E127,VIP!$A$2:$O16292,7,FALSE)</f>
        <v>Si</v>
      </c>
      <c r="I127" s="98" t="str">
        <f>VLOOKUP(E127,VIP!$A$2:$O8257,8,FALSE)</f>
        <v>Si</v>
      </c>
      <c r="J127" s="98" t="str">
        <f>VLOOKUP(E127,VIP!$A$2:$O8207,8,FALSE)</f>
        <v>Si</v>
      </c>
      <c r="K127" s="98" t="str">
        <f>VLOOKUP(E127,VIP!$A$2:$O11781,6,0)</f>
        <v>NO</v>
      </c>
      <c r="L127" s="106" t="s">
        <v>2430</v>
      </c>
      <c r="M127" s="105" t="s">
        <v>2473</v>
      </c>
      <c r="N127" s="104" t="s">
        <v>2481</v>
      </c>
      <c r="O127" s="102" t="s">
        <v>2495</v>
      </c>
      <c r="P127" s="102"/>
      <c r="Q127" s="105" t="s">
        <v>2430</v>
      </c>
    </row>
    <row r="128" spans="1:17" ht="18" x14ac:dyDescent="0.25">
      <c r="A128" s="84" t="str">
        <f>VLOOKUP(E128,'LISTADO ATM'!$A$2:$C$895,3,0)</f>
        <v>DISTRITO NACIONAL</v>
      </c>
      <c r="B128" s="111">
        <v>335770968</v>
      </c>
      <c r="C128" s="103">
        <v>44219.587164351855</v>
      </c>
      <c r="D128" s="102" t="s">
        <v>2189</v>
      </c>
      <c r="E128" s="99">
        <v>327</v>
      </c>
      <c r="F128" s="84" t="str">
        <f>VLOOKUP(E128,VIP!$A$2:$O11370,2,0)</f>
        <v>DRBR327</v>
      </c>
      <c r="G128" s="98" t="str">
        <f>VLOOKUP(E128,'LISTADO ATM'!$A$2:$B$894,2,0)</f>
        <v xml:space="preserve">ATM UNP CCN (Nacional 27 de Febrero) </v>
      </c>
      <c r="H128" s="98" t="str">
        <f>VLOOKUP(E128,VIP!$A$2:$O16291,7,FALSE)</f>
        <v>Si</v>
      </c>
      <c r="I128" s="98" t="str">
        <f>VLOOKUP(E128,VIP!$A$2:$O8256,8,FALSE)</f>
        <v>Si</v>
      </c>
      <c r="J128" s="98" t="str">
        <f>VLOOKUP(E128,VIP!$A$2:$O8206,8,FALSE)</f>
        <v>Si</v>
      </c>
      <c r="K128" s="98" t="str">
        <f>VLOOKUP(E128,VIP!$A$2:$O11780,6,0)</f>
        <v>NO</v>
      </c>
      <c r="L128" s="106" t="s">
        <v>2228</v>
      </c>
      <c r="M128" s="105" t="s">
        <v>2473</v>
      </c>
      <c r="N128" s="104" t="s">
        <v>2481</v>
      </c>
      <c r="O128" s="102" t="s">
        <v>2483</v>
      </c>
      <c r="P128" s="102"/>
      <c r="Q128" s="105" t="s">
        <v>2228</v>
      </c>
    </row>
    <row r="129" spans="1:17" ht="18" x14ac:dyDescent="0.25">
      <c r="A129" s="84" t="str">
        <f>VLOOKUP(E129,'LISTADO ATM'!$A$2:$C$895,3,0)</f>
        <v>ESTE</v>
      </c>
      <c r="B129" s="111">
        <v>335770969</v>
      </c>
      <c r="C129" s="103">
        <v>44219.591168981482</v>
      </c>
      <c r="D129" s="102" t="s">
        <v>2477</v>
      </c>
      <c r="E129" s="99">
        <v>429</v>
      </c>
      <c r="F129" s="84" t="str">
        <f>VLOOKUP(E129,VIP!$A$2:$O11369,2,0)</f>
        <v>DRBR429</v>
      </c>
      <c r="G129" s="98" t="str">
        <f>VLOOKUP(E129,'LISTADO ATM'!$A$2:$B$894,2,0)</f>
        <v xml:space="preserve">ATM Oficina Jumbo La Romana </v>
      </c>
      <c r="H129" s="98" t="str">
        <f>VLOOKUP(E129,VIP!$A$2:$O16290,7,FALSE)</f>
        <v>Si</v>
      </c>
      <c r="I129" s="98" t="str">
        <f>VLOOKUP(E129,VIP!$A$2:$O8255,8,FALSE)</f>
        <v>Si</v>
      </c>
      <c r="J129" s="98" t="str">
        <f>VLOOKUP(E129,VIP!$A$2:$O8205,8,FALSE)</f>
        <v>Si</v>
      </c>
      <c r="K129" s="98" t="str">
        <f>VLOOKUP(E129,VIP!$A$2:$O11779,6,0)</f>
        <v>NO</v>
      </c>
      <c r="L129" s="106" t="s">
        <v>2503</v>
      </c>
      <c r="M129" s="105" t="s">
        <v>2473</v>
      </c>
      <c r="N129" s="104" t="s">
        <v>2481</v>
      </c>
      <c r="O129" s="102" t="s">
        <v>2482</v>
      </c>
      <c r="P129" s="102"/>
      <c r="Q129" s="105" t="s">
        <v>2503</v>
      </c>
    </row>
    <row r="130" spans="1:17" ht="18" x14ac:dyDescent="0.25">
      <c r="A130" s="84" t="str">
        <f>VLOOKUP(E130,'LISTADO ATM'!$A$2:$C$895,3,0)</f>
        <v>DISTRITO NACIONAL</v>
      </c>
      <c r="B130" s="111">
        <v>335770970</v>
      </c>
      <c r="C130" s="103">
        <v>44219.597129629627</v>
      </c>
      <c r="D130" s="102" t="s">
        <v>2189</v>
      </c>
      <c r="E130" s="99">
        <v>541</v>
      </c>
      <c r="F130" s="84" t="str">
        <f>VLOOKUP(E130,VIP!$A$2:$O11368,2,0)</f>
        <v>DRBR541</v>
      </c>
      <c r="G130" s="98" t="str">
        <f>VLOOKUP(E130,'LISTADO ATM'!$A$2:$B$894,2,0)</f>
        <v xml:space="preserve">ATM Oficina Sambil II </v>
      </c>
      <c r="H130" s="98" t="str">
        <f>VLOOKUP(E130,VIP!$A$2:$O16289,7,FALSE)</f>
        <v>Si</v>
      </c>
      <c r="I130" s="98" t="str">
        <f>VLOOKUP(E130,VIP!$A$2:$O8254,8,FALSE)</f>
        <v>Si</v>
      </c>
      <c r="J130" s="98" t="str">
        <f>VLOOKUP(E130,VIP!$A$2:$O8204,8,FALSE)</f>
        <v>Si</v>
      </c>
      <c r="K130" s="98" t="str">
        <f>VLOOKUP(E130,VIP!$A$2:$O11778,6,0)</f>
        <v>SI</v>
      </c>
      <c r="L130" s="106" t="s">
        <v>2463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2463</v>
      </c>
    </row>
    <row r="131" spans="1:17" ht="18" x14ac:dyDescent="0.25">
      <c r="A131" s="84" t="str">
        <f>VLOOKUP(E131,'LISTADO ATM'!$A$2:$C$895,3,0)</f>
        <v>DISTRITO NACIONAL</v>
      </c>
      <c r="B131" s="111">
        <v>335770980</v>
      </c>
      <c r="C131" s="103">
        <v>44219.702210648145</v>
      </c>
      <c r="D131" s="102" t="s">
        <v>2477</v>
      </c>
      <c r="E131" s="99">
        <v>713</v>
      </c>
      <c r="F131" s="84" t="str">
        <f>VLOOKUP(E131,VIP!$A$2:$O11382,2,0)</f>
        <v>DRBR016</v>
      </c>
      <c r="G131" s="98" t="str">
        <f>VLOOKUP(E131,'LISTADO ATM'!$A$2:$B$894,2,0)</f>
        <v xml:space="preserve">ATM Oficina Las Américas </v>
      </c>
      <c r="H131" s="98" t="str">
        <f>VLOOKUP(E131,VIP!$A$2:$O16303,7,FALSE)</f>
        <v>Si</v>
      </c>
      <c r="I131" s="98" t="str">
        <f>VLOOKUP(E131,VIP!$A$2:$O8268,8,FALSE)</f>
        <v>Si</v>
      </c>
      <c r="J131" s="98" t="str">
        <f>VLOOKUP(E131,VIP!$A$2:$O8218,8,FALSE)</f>
        <v>Si</v>
      </c>
      <c r="K131" s="98" t="str">
        <f>VLOOKUP(E131,VIP!$A$2:$O11792,6,0)</f>
        <v>NO</v>
      </c>
      <c r="L131" s="106" t="s">
        <v>2512</v>
      </c>
      <c r="M131" s="105" t="s">
        <v>2473</v>
      </c>
      <c r="N131" s="104" t="s">
        <v>2481</v>
      </c>
      <c r="O131" s="102" t="s">
        <v>2482</v>
      </c>
      <c r="P131" s="102"/>
      <c r="Q131" s="105" t="s">
        <v>2512</v>
      </c>
    </row>
    <row r="132" spans="1:17" ht="18" x14ac:dyDescent="0.25">
      <c r="A132" s="84" t="str">
        <f>VLOOKUP(E132,'LISTADO ATM'!$A$2:$C$895,3,0)</f>
        <v>DISTRITO NACIONAL</v>
      </c>
      <c r="B132" s="111">
        <v>335770981</v>
      </c>
      <c r="C132" s="103">
        <v>44219.714594907404</v>
      </c>
      <c r="D132" s="102" t="s">
        <v>2477</v>
      </c>
      <c r="E132" s="99">
        <v>816</v>
      </c>
      <c r="F132" s="84" t="str">
        <f>VLOOKUP(E132,VIP!$A$2:$O11381,2,0)</f>
        <v>DRBR816</v>
      </c>
      <c r="G132" s="98" t="str">
        <f>VLOOKUP(E132,'LISTADO ATM'!$A$2:$B$894,2,0)</f>
        <v xml:space="preserve">ATM Oficina Pedro Brand </v>
      </c>
      <c r="H132" s="98" t="str">
        <f>VLOOKUP(E132,VIP!$A$2:$O16302,7,FALSE)</f>
        <v>Si</v>
      </c>
      <c r="I132" s="98" t="str">
        <f>VLOOKUP(E132,VIP!$A$2:$O8267,8,FALSE)</f>
        <v>Si</v>
      </c>
      <c r="J132" s="98" t="str">
        <f>VLOOKUP(E132,VIP!$A$2:$O8217,8,FALSE)</f>
        <v>Si</v>
      </c>
      <c r="K132" s="98" t="str">
        <f>VLOOKUP(E132,VIP!$A$2:$O11791,6,0)</f>
        <v>NO</v>
      </c>
      <c r="L132" s="106" t="s">
        <v>2466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2466</v>
      </c>
    </row>
    <row r="133" spans="1:17" ht="18" x14ac:dyDescent="0.25">
      <c r="A133" s="84" t="str">
        <f>VLOOKUP(E133,'LISTADO ATM'!$A$2:$C$895,3,0)</f>
        <v>DISTRITO NACIONAL</v>
      </c>
      <c r="B133" s="111">
        <v>335770982</v>
      </c>
      <c r="C133" s="103">
        <v>44219.727280092593</v>
      </c>
      <c r="D133" s="102" t="s">
        <v>2189</v>
      </c>
      <c r="E133" s="99">
        <v>264</v>
      </c>
      <c r="F133" s="84" t="str">
        <f>VLOOKUP(E133,VIP!$A$2:$O11380,2,0)</f>
        <v>DRBR264</v>
      </c>
      <c r="G133" s="98" t="str">
        <f>VLOOKUP(E133,'LISTADO ATM'!$A$2:$B$894,2,0)</f>
        <v xml:space="preserve">ATM S/M Nacional Independencia </v>
      </c>
      <c r="H133" s="98" t="str">
        <f>VLOOKUP(E133,VIP!$A$2:$O16301,7,FALSE)</f>
        <v>Si</v>
      </c>
      <c r="I133" s="98" t="str">
        <f>VLOOKUP(E133,VIP!$A$2:$O8266,8,FALSE)</f>
        <v>Si</v>
      </c>
      <c r="J133" s="98" t="str">
        <f>VLOOKUP(E133,VIP!$A$2:$O8216,8,FALSE)</f>
        <v>Si</v>
      </c>
      <c r="K133" s="98" t="str">
        <f>VLOOKUP(E133,VIP!$A$2:$O11790,6,0)</f>
        <v>SI</v>
      </c>
      <c r="L133" s="106" t="s">
        <v>2463</v>
      </c>
      <c r="M133" s="105" t="s">
        <v>2473</v>
      </c>
      <c r="N133" s="104" t="s">
        <v>2481</v>
      </c>
      <c r="O133" s="102" t="s">
        <v>2483</v>
      </c>
      <c r="P133" s="102"/>
      <c r="Q133" s="105" t="s">
        <v>2463</v>
      </c>
    </row>
    <row r="134" spans="1:17" ht="18" x14ac:dyDescent="0.25">
      <c r="A134" s="84" t="str">
        <f>VLOOKUP(E134,'LISTADO ATM'!$A$2:$C$895,3,0)</f>
        <v>NORTE</v>
      </c>
      <c r="B134" s="111">
        <v>335770983</v>
      </c>
      <c r="C134" s="103">
        <v>44219.728564814817</v>
      </c>
      <c r="D134" s="102" t="s">
        <v>2190</v>
      </c>
      <c r="E134" s="99">
        <v>496</v>
      </c>
      <c r="F134" s="84" t="str">
        <f>VLOOKUP(E134,VIP!$A$2:$O11379,2,0)</f>
        <v>DRBR496</v>
      </c>
      <c r="G134" s="98" t="str">
        <f>VLOOKUP(E134,'LISTADO ATM'!$A$2:$B$894,2,0)</f>
        <v xml:space="preserve">ATM Multicentro La Sirena Bonao </v>
      </c>
      <c r="H134" s="98" t="str">
        <f>VLOOKUP(E134,VIP!$A$2:$O16300,7,FALSE)</f>
        <v>Si</v>
      </c>
      <c r="I134" s="98" t="str">
        <f>VLOOKUP(E134,VIP!$A$2:$O8265,8,FALSE)</f>
        <v>Si</v>
      </c>
      <c r="J134" s="98" t="str">
        <f>VLOOKUP(E134,VIP!$A$2:$O8215,8,FALSE)</f>
        <v>Si</v>
      </c>
      <c r="K134" s="98" t="str">
        <f>VLOOKUP(E134,VIP!$A$2:$O11789,6,0)</f>
        <v>NO</v>
      </c>
      <c r="L134" s="106" t="s">
        <v>2228</v>
      </c>
      <c r="M134" s="105" t="s">
        <v>2473</v>
      </c>
      <c r="N134" s="104" t="s">
        <v>2481</v>
      </c>
      <c r="O134" s="102" t="s">
        <v>2490</v>
      </c>
      <c r="P134" s="102"/>
      <c r="Q134" s="105" t="s">
        <v>2228</v>
      </c>
    </row>
    <row r="135" spans="1:17" ht="18" x14ac:dyDescent="0.25">
      <c r="A135" s="84" t="str">
        <f>VLOOKUP(E135,'LISTADO ATM'!$A$2:$C$895,3,0)</f>
        <v>NORTE</v>
      </c>
      <c r="B135" s="111">
        <v>335770984</v>
      </c>
      <c r="C135" s="103">
        <v>44219.732499999998</v>
      </c>
      <c r="D135" s="102" t="s">
        <v>2190</v>
      </c>
      <c r="E135" s="99">
        <v>315</v>
      </c>
      <c r="F135" s="84" t="str">
        <f>VLOOKUP(E135,VIP!$A$2:$O11378,2,0)</f>
        <v>DRBR315</v>
      </c>
      <c r="G135" s="98" t="str">
        <f>VLOOKUP(E135,'LISTADO ATM'!$A$2:$B$894,2,0)</f>
        <v xml:space="preserve">ATM Oficina Estrella Sadalá </v>
      </c>
      <c r="H135" s="98" t="str">
        <f>VLOOKUP(E135,VIP!$A$2:$O16299,7,FALSE)</f>
        <v>Si</v>
      </c>
      <c r="I135" s="98" t="str">
        <f>VLOOKUP(E135,VIP!$A$2:$O8264,8,FALSE)</f>
        <v>Si</v>
      </c>
      <c r="J135" s="98" t="str">
        <f>VLOOKUP(E135,VIP!$A$2:$O8214,8,FALSE)</f>
        <v>Si</v>
      </c>
      <c r="K135" s="98" t="str">
        <f>VLOOKUP(E135,VIP!$A$2:$O11788,6,0)</f>
        <v>NO</v>
      </c>
      <c r="L135" s="106" t="s">
        <v>2463</v>
      </c>
      <c r="M135" s="105" t="s">
        <v>2473</v>
      </c>
      <c r="N135" s="104" t="s">
        <v>2481</v>
      </c>
      <c r="O135" s="102" t="s">
        <v>2490</v>
      </c>
      <c r="P135" s="102"/>
      <c r="Q135" s="105" t="s">
        <v>2463</v>
      </c>
    </row>
    <row r="136" spans="1:17" ht="18" x14ac:dyDescent="0.25">
      <c r="A136" s="84" t="str">
        <f>VLOOKUP(E136,'LISTADO ATM'!$A$2:$C$895,3,0)</f>
        <v>ESTE</v>
      </c>
      <c r="B136" s="111">
        <v>335770985</v>
      </c>
      <c r="C136" s="103">
        <v>44219.736273148148</v>
      </c>
      <c r="D136" s="102" t="s">
        <v>2189</v>
      </c>
      <c r="E136" s="99">
        <v>219</v>
      </c>
      <c r="F136" s="84" t="str">
        <f>VLOOKUP(E136,VIP!$A$2:$O11377,2,0)</f>
        <v>DRBR219</v>
      </c>
      <c r="G136" s="98" t="str">
        <f>VLOOKUP(E136,'LISTADO ATM'!$A$2:$B$894,2,0)</f>
        <v xml:space="preserve">ATM Oficina La Altagracia (Higuey) </v>
      </c>
      <c r="H136" s="98" t="str">
        <f>VLOOKUP(E136,VIP!$A$2:$O16298,7,FALSE)</f>
        <v>Si</v>
      </c>
      <c r="I136" s="98" t="str">
        <f>VLOOKUP(E136,VIP!$A$2:$O8263,8,FALSE)</f>
        <v>Si</v>
      </c>
      <c r="J136" s="98" t="str">
        <f>VLOOKUP(E136,VIP!$A$2:$O8213,8,FALSE)</f>
        <v>Si</v>
      </c>
      <c r="K136" s="98" t="str">
        <f>VLOOKUP(E136,VIP!$A$2:$O11787,6,0)</f>
        <v>NO</v>
      </c>
      <c r="L136" s="106" t="s">
        <v>2228</v>
      </c>
      <c r="M136" s="105" t="s">
        <v>2473</v>
      </c>
      <c r="N136" s="104" t="s">
        <v>2481</v>
      </c>
      <c r="O136" s="102" t="s">
        <v>2483</v>
      </c>
      <c r="P136" s="102"/>
      <c r="Q136" s="105" t="s">
        <v>2228</v>
      </c>
    </row>
    <row r="137" spans="1:17" ht="18" x14ac:dyDescent="0.25">
      <c r="A137" s="84" t="str">
        <f>VLOOKUP(E137,'LISTADO ATM'!$A$2:$C$895,3,0)</f>
        <v>SUR</v>
      </c>
      <c r="B137" s="111">
        <v>335770986</v>
      </c>
      <c r="C137" s="103">
        <v>44219.737673611111</v>
      </c>
      <c r="D137" s="102" t="s">
        <v>2189</v>
      </c>
      <c r="E137" s="99">
        <v>733</v>
      </c>
      <c r="F137" s="84" t="str">
        <f>VLOOKUP(E137,VIP!$A$2:$O11376,2,0)</f>
        <v>DRBR484</v>
      </c>
      <c r="G137" s="98" t="str">
        <f>VLOOKUP(E137,'LISTADO ATM'!$A$2:$B$894,2,0)</f>
        <v xml:space="preserve">ATM Zona Franca Perdenales </v>
      </c>
      <c r="H137" s="98" t="str">
        <f>VLOOKUP(E137,VIP!$A$2:$O16297,7,FALSE)</f>
        <v>Si</v>
      </c>
      <c r="I137" s="98" t="str">
        <f>VLOOKUP(E137,VIP!$A$2:$O8262,8,FALSE)</f>
        <v>Si</v>
      </c>
      <c r="J137" s="98" t="str">
        <f>VLOOKUP(E137,VIP!$A$2:$O8212,8,FALSE)</f>
        <v>Si</v>
      </c>
      <c r="K137" s="98" t="str">
        <f>VLOOKUP(E137,VIP!$A$2:$O11786,6,0)</f>
        <v>NO</v>
      </c>
      <c r="L137" s="106" t="s">
        <v>2228</v>
      </c>
      <c r="M137" s="105" t="s">
        <v>2473</v>
      </c>
      <c r="N137" s="104" t="s">
        <v>2481</v>
      </c>
      <c r="O137" s="102" t="s">
        <v>2483</v>
      </c>
      <c r="P137" s="102"/>
      <c r="Q137" s="105" t="s">
        <v>2228</v>
      </c>
    </row>
    <row r="138" spans="1:17" ht="18" x14ac:dyDescent="0.25">
      <c r="A138" s="84" t="str">
        <f>VLOOKUP(E138,'LISTADO ATM'!$A$2:$C$895,3,0)</f>
        <v>DISTRITO NACIONAL</v>
      </c>
      <c r="B138" s="111">
        <v>335770987</v>
      </c>
      <c r="C138" s="103">
        <v>44219.739803240744</v>
      </c>
      <c r="D138" s="102" t="s">
        <v>2477</v>
      </c>
      <c r="E138" s="99">
        <v>312</v>
      </c>
      <c r="F138" s="84" t="str">
        <f>VLOOKUP(E138,VIP!$A$2:$O11375,2,0)</f>
        <v>DRBR312</v>
      </c>
      <c r="G138" s="98" t="str">
        <f>VLOOKUP(E138,'LISTADO ATM'!$A$2:$B$894,2,0)</f>
        <v xml:space="preserve">ATM Oficina Tiradentes II (Naco) </v>
      </c>
      <c r="H138" s="98" t="str">
        <f>VLOOKUP(E138,VIP!$A$2:$O16296,7,FALSE)</f>
        <v>Si</v>
      </c>
      <c r="I138" s="98" t="str">
        <f>VLOOKUP(E138,VIP!$A$2:$O8261,8,FALSE)</f>
        <v>Si</v>
      </c>
      <c r="J138" s="98" t="str">
        <f>VLOOKUP(E138,VIP!$A$2:$O8211,8,FALSE)</f>
        <v>Si</v>
      </c>
      <c r="K138" s="98" t="str">
        <f>VLOOKUP(E138,VIP!$A$2:$O11785,6,0)</f>
        <v>NO</v>
      </c>
      <c r="L138" s="106" t="s">
        <v>2503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2502</v>
      </c>
    </row>
    <row r="139" spans="1:17" ht="18" x14ac:dyDescent="0.25">
      <c r="A139" s="84" t="str">
        <f>VLOOKUP(E139,'LISTADO ATM'!$A$2:$C$895,3,0)</f>
        <v>DISTRITO NACIONAL</v>
      </c>
      <c r="B139" s="111">
        <v>335770988</v>
      </c>
      <c r="C139" s="103">
        <v>44219.742962962962</v>
      </c>
      <c r="D139" s="102" t="s">
        <v>2189</v>
      </c>
      <c r="E139" s="99">
        <v>957</v>
      </c>
      <c r="F139" s="84" t="str">
        <f>VLOOKUP(E139,VIP!$A$2:$O11374,2,0)</f>
        <v>DRBR23F</v>
      </c>
      <c r="G139" s="98" t="str">
        <f>VLOOKUP(E139,'LISTADO ATM'!$A$2:$B$894,2,0)</f>
        <v xml:space="preserve">ATM Oficina Venezuela </v>
      </c>
      <c r="H139" s="98" t="str">
        <f>VLOOKUP(E139,VIP!$A$2:$O16295,7,FALSE)</f>
        <v>Si</v>
      </c>
      <c r="I139" s="98" t="str">
        <f>VLOOKUP(E139,VIP!$A$2:$O8260,8,FALSE)</f>
        <v>Si</v>
      </c>
      <c r="J139" s="98" t="str">
        <f>VLOOKUP(E139,VIP!$A$2:$O8210,8,FALSE)</f>
        <v>Si</v>
      </c>
      <c r="K139" s="98" t="str">
        <f>VLOOKUP(E139,VIP!$A$2:$O11784,6,0)</f>
        <v>SI</v>
      </c>
      <c r="L139" s="106" t="s">
        <v>2463</v>
      </c>
      <c r="M139" s="105" t="s">
        <v>2473</v>
      </c>
      <c r="N139" s="104" t="s">
        <v>2481</v>
      </c>
      <c r="O139" s="102" t="s">
        <v>2483</v>
      </c>
      <c r="P139" s="102"/>
      <c r="Q139" s="105" t="s">
        <v>2463</v>
      </c>
    </row>
    <row r="140" spans="1:17" ht="18" x14ac:dyDescent="0.25">
      <c r="A140" s="84" t="str">
        <f>VLOOKUP(E140,'LISTADO ATM'!$A$2:$C$895,3,0)</f>
        <v>DISTRITO NACIONAL</v>
      </c>
      <c r="B140" s="111">
        <v>335770989</v>
      </c>
      <c r="C140" s="103">
        <v>44219.746168981481</v>
      </c>
      <c r="D140" s="102" t="s">
        <v>2189</v>
      </c>
      <c r="E140" s="99">
        <v>488</v>
      </c>
      <c r="F140" s="84" t="str">
        <f>VLOOKUP(E140,VIP!$A$2:$O11373,2,0)</f>
        <v>DRBR488</v>
      </c>
      <c r="G140" s="98" t="str">
        <f>VLOOKUP(E140,'LISTADO ATM'!$A$2:$B$894,2,0)</f>
        <v xml:space="preserve">ATM Aeropuerto El Higuero </v>
      </c>
      <c r="H140" s="98" t="str">
        <f>VLOOKUP(E140,VIP!$A$2:$O16294,7,FALSE)</f>
        <v>Si</v>
      </c>
      <c r="I140" s="98" t="str">
        <f>VLOOKUP(E140,VIP!$A$2:$O8259,8,FALSE)</f>
        <v>Si</v>
      </c>
      <c r="J140" s="98" t="str">
        <f>VLOOKUP(E140,VIP!$A$2:$O8209,8,FALSE)</f>
        <v>Si</v>
      </c>
      <c r="K140" s="98" t="str">
        <f>VLOOKUP(E140,VIP!$A$2:$O11783,6,0)</f>
        <v>NO</v>
      </c>
      <c r="L140" s="106" t="s">
        <v>2254</v>
      </c>
      <c r="M140" s="105" t="s">
        <v>2473</v>
      </c>
      <c r="N140" s="104" t="s">
        <v>2481</v>
      </c>
      <c r="O140" s="102" t="s">
        <v>2483</v>
      </c>
      <c r="P140" s="102"/>
      <c r="Q140" s="105" t="s">
        <v>2254</v>
      </c>
    </row>
    <row r="141" spans="1:17" ht="18" x14ac:dyDescent="0.25">
      <c r="A141" s="84" t="str">
        <f>VLOOKUP(E141,'LISTADO ATM'!$A$2:$C$895,3,0)</f>
        <v>DISTRITO NACIONAL</v>
      </c>
      <c r="B141" s="111">
        <v>335770990</v>
      </c>
      <c r="C141" s="103">
        <v>44219.764456018522</v>
      </c>
      <c r="D141" s="102" t="s">
        <v>2189</v>
      </c>
      <c r="E141" s="99">
        <v>744</v>
      </c>
      <c r="F141" s="84" t="str">
        <f>VLOOKUP(E141,VIP!$A$2:$O11372,2,0)</f>
        <v>DRBR289</v>
      </c>
      <c r="G141" s="98" t="str">
        <f>VLOOKUP(E141,'LISTADO ATM'!$A$2:$B$894,2,0)</f>
        <v xml:space="preserve">ATM Multicentro La Sirena Venezuela </v>
      </c>
      <c r="H141" s="98" t="str">
        <f>VLOOKUP(E141,VIP!$A$2:$O16293,7,FALSE)</f>
        <v>Si</v>
      </c>
      <c r="I141" s="98" t="str">
        <f>VLOOKUP(E141,VIP!$A$2:$O8258,8,FALSE)</f>
        <v>Si</v>
      </c>
      <c r="J141" s="98" t="str">
        <f>VLOOKUP(E141,VIP!$A$2:$O8208,8,FALSE)</f>
        <v>Si</v>
      </c>
      <c r="K141" s="98" t="str">
        <f>VLOOKUP(E141,VIP!$A$2:$O11782,6,0)</f>
        <v>SI</v>
      </c>
      <c r="L141" s="106" t="s">
        <v>2254</v>
      </c>
      <c r="M141" s="105" t="s">
        <v>2473</v>
      </c>
      <c r="N141" s="104" t="s">
        <v>2481</v>
      </c>
      <c r="O141" s="102" t="s">
        <v>2483</v>
      </c>
      <c r="P141" s="105" t="s">
        <v>2513</v>
      </c>
      <c r="Q141" s="105" t="s">
        <v>2254</v>
      </c>
    </row>
    <row r="142" spans="1:17" ht="18" x14ac:dyDescent="0.25">
      <c r="A142" s="84" t="str">
        <f>VLOOKUP(E142,'LISTADO ATM'!$A$2:$C$895,3,0)</f>
        <v>ESTE</v>
      </c>
      <c r="B142" s="111">
        <v>335770991</v>
      </c>
      <c r="C142" s="103">
        <v>44219.765509259261</v>
      </c>
      <c r="D142" s="102" t="s">
        <v>2189</v>
      </c>
      <c r="E142" s="99">
        <v>795</v>
      </c>
      <c r="F142" s="84" t="str">
        <f>VLOOKUP(E142,VIP!$A$2:$O11371,2,0)</f>
        <v>DRBR795</v>
      </c>
      <c r="G142" s="98" t="str">
        <f>VLOOKUP(E142,'LISTADO ATM'!$A$2:$B$894,2,0)</f>
        <v xml:space="preserve">ATM UNP Guaymate (La Romana) </v>
      </c>
      <c r="H142" s="98" t="str">
        <f>VLOOKUP(E142,VIP!$A$2:$O16292,7,FALSE)</f>
        <v>Si</v>
      </c>
      <c r="I142" s="98" t="str">
        <f>VLOOKUP(E142,VIP!$A$2:$O8257,8,FALSE)</f>
        <v>Si</v>
      </c>
      <c r="J142" s="98" t="str">
        <f>VLOOKUP(E142,VIP!$A$2:$O8207,8,FALSE)</f>
        <v>Si</v>
      </c>
      <c r="K142" s="98" t="str">
        <f>VLOOKUP(E142,VIP!$A$2:$O11781,6,0)</f>
        <v>NO</v>
      </c>
      <c r="L142" s="106" t="s">
        <v>2254</v>
      </c>
      <c r="M142" s="105" t="s">
        <v>2473</v>
      </c>
      <c r="N142" s="104" t="s">
        <v>2481</v>
      </c>
      <c r="O142" s="102" t="s">
        <v>2483</v>
      </c>
      <c r="P142" s="102"/>
      <c r="Q142" s="105" t="s">
        <v>2254</v>
      </c>
    </row>
    <row r="143" spans="1:17" ht="18" x14ac:dyDescent="0.25">
      <c r="A143" s="84" t="str">
        <f>VLOOKUP(E143,'LISTADO ATM'!$A$2:$C$895,3,0)</f>
        <v>NORTE</v>
      </c>
      <c r="B143" s="111">
        <v>335770992</v>
      </c>
      <c r="C143" s="103">
        <v>44219.76635416667</v>
      </c>
      <c r="D143" s="102" t="s">
        <v>2190</v>
      </c>
      <c r="E143" s="99">
        <v>53</v>
      </c>
      <c r="F143" s="84" t="str">
        <f>VLOOKUP(E143,VIP!$A$2:$O11370,2,0)</f>
        <v>DRBR053</v>
      </c>
      <c r="G143" s="98" t="str">
        <f>VLOOKUP(E143,'LISTADO ATM'!$A$2:$B$894,2,0)</f>
        <v xml:space="preserve">ATM Oficina Constanza </v>
      </c>
      <c r="H143" s="98" t="str">
        <f>VLOOKUP(E143,VIP!$A$2:$O16291,7,FALSE)</f>
        <v>Si</v>
      </c>
      <c r="I143" s="98" t="str">
        <f>VLOOKUP(E143,VIP!$A$2:$O8256,8,FALSE)</f>
        <v>Si</v>
      </c>
      <c r="J143" s="98" t="str">
        <f>VLOOKUP(E143,VIP!$A$2:$O8206,8,FALSE)</f>
        <v>Si</v>
      </c>
      <c r="K143" s="98" t="str">
        <f>VLOOKUP(E143,VIP!$A$2:$O11780,6,0)</f>
        <v>NO</v>
      </c>
      <c r="L143" s="106" t="s">
        <v>2463</v>
      </c>
      <c r="M143" s="105" t="s">
        <v>2473</v>
      </c>
      <c r="N143" s="104" t="s">
        <v>2481</v>
      </c>
      <c r="O143" s="102" t="s">
        <v>2490</v>
      </c>
      <c r="P143" s="102"/>
      <c r="Q143" s="105" t="s">
        <v>2463</v>
      </c>
    </row>
    <row r="144" spans="1:17" ht="18" x14ac:dyDescent="0.25">
      <c r="A144" s="84" t="str">
        <f>VLOOKUP(E144,'LISTADO ATM'!$A$2:$C$895,3,0)</f>
        <v>DISTRITO NACIONAL</v>
      </c>
      <c r="B144" s="111">
        <v>335770993</v>
      </c>
      <c r="C144" s="103">
        <v>44219.768055555556</v>
      </c>
      <c r="D144" s="102" t="s">
        <v>2189</v>
      </c>
      <c r="E144" s="99">
        <v>231</v>
      </c>
      <c r="F144" s="84" t="str">
        <f>VLOOKUP(E144,VIP!$A$2:$O11369,2,0)</f>
        <v>DRBR231</v>
      </c>
      <c r="G144" s="98" t="str">
        <f>VLOOKUP(E144,'LISTADO ATM'!$A$2:$B$894,2,0)</f>
        <v xml:space="preserve">ATM Oficina Zona Oriental </v>
      </c>
      <c r="H144" s="98" t="str">
        <f>VLOOKUP(E144,VIP!$A$2:$O16290,7,FALSE)</f>
        <v>Si</v>
      </c>
      <c r="I144" s="98" t="str">
        <f>VLOOKUP(E144,VIP!$A$2:$O8255,8,FALSE)</f>
        <v>Si</v>
      </c>
      <c r="J144" s="98" t="str">
        <f>VLOOKUP(E144,VIP!$A$2:$O8205,8,FALSE)</f>
        <v>Si</v>
      </c>
      <c r="K144" s="98" t="str">
        <f>VLOOKUP(E144,VIP!$A$2:$O11779,6,0)</f>
        <v>SI</v>
      </c>
      <c r="L144" s="106" t="s">
        <v>2441</v>
      </c>
      <c r="M144" s="105" t="s">
        <v>2473</v>
      </c>
      <c r="N144" s="104" t="s">
        <v>2481</v>
      </c>
      <c r="O144" s="102" t="s">
        <v>2483</v>
      </c>
      <c r="P144" s="105" t="s">
        <v>2514</v>
      </c>
      <c r="Q144" s="105" t="s">
        <v>2441</v>
      </c>
    </row>
    <row r="145" spans="1:17" ht="18" x14ac:dyDescent="0.25">
      <c r="A145" s="84" t="str">
        <f>VLOOKUP(E145,'LISTADO ATM'!$A$2:$C$895,3,0)</f>
        <v>DISTRITO NACIONAL</v>
      </c>
      <c r="B145" s="111">
        <v>335770998</v>
      </c>
      <c r="C145" s="103">
        <v>44219.88380787037</v>
      </c>
      <c r="D145" s="102" t="s">
        <v>2189</v>
      </c>
      <c r="E145" s="99">
        <v>943</v>
      </c>
      <c r="F145" s="84" t="str">
        <f>VLOOKUP(E145,VIP!$A$2:$O11375,2,0)</f>
        <v>DRBR16K</v>
      </c>
      <c r="G145" s="98" t="str">
        <f>VLOOKUP(E145,'LISTADO ATM'!$A$2:$B$894,2,0)</f>
        <v xml:space="preserve">ATM Oficina Tránsito Terreste </v>
      </c>
      <c r="H145" s="98" t="str">
        <f>VLOOKUP(E145,VIP!$A$2:$O16296,7,FALSE)</f>
        <v>Si</v>
      </c>
      <c r="I145" s="98" t="str">
        <f>VLOOKUP(E145,VIP!$A$2:$O8261,8,FALSE)</f>
        <v>Si</v>
      </c>
      <c r="J145" s="98" t="str">
        <f>VLOOKUP(E145,VIP!$A$2:$O8211,8,FALSE)</f>
        <v>Si</v>
      </c>
      <c r="K145" s="98" t="str">
        <f>VLOOKUP(E145,VIP!$A$2:$O11785,6,0)</f>
        <v>NO</v>
      </c>
      <c r="L145" s="106" t="s">
        <v>2228</v>
      </c>
      <c r="M145" s="105" t="s">
        <v>2473</v>
      </c>
      <c r="N145" s="104" t="s">
        <v>2481</v>
      </c>
      <c r="O145" s="102" t="s">
        <v>2483</v>
      </c>
      <c r="P145" s="119"/>
      <c r="Q145" s="105" t="s">
        <v>2228</v>
      </c>
    </row>
    <row r="146" spans="1:17" ht="18" x14ac:dyDescent="0.25">
      <c r="A146" s="84" t="str">
        <f>VLOOKUP(E146,'LISTADO ATM'!$A$2:$C$895,3,0)</f>
        <v>DISTRITO NACIONAL</v>
      </c>
      <c r="B146" s="111">
        <v>335770999</v>
      </c>
      <c r="C146" s="103">
        <v>44219.884131944447</v>
      </c>
      <c r="D146" s="102" t="s">
        <v>2189</v>
      </c>
      <c r="E146" s="99">
        <v>36</v>
      </c>
      <c r="F146" s="84" t="str">
        <f>VLOOKUP(E146,VIP!$A$2:$O11374,2,0)</f>
        <v>DRBR036</v>
      </c>
      <c r="G146" s="98" t="str">
        <f>VLOOKUP(E146,'LISTADO ATM'!$A$2:$B$894,2,0)</f>
        <v xml:space="preserve">ATM Banco Central </v>
      </c>
      <c r="H146" s="98" t="str">
        <f>VLOOKUP(E146,VIP!$A$2:$O16295,7,FALSE)</f>
        <v>Si</v>
      </c>
      <c r="I146" s="98" t="str">
        <f>VLOOKUP(E146,VIP!$A$2:$O8260,8,FALSE)</f>
        <v>Si</v>
      </c>
      <c r="J146" s="98" t="str">
        <f>VLOOKUP(E146,VIP!$A$2:$O8210,8,FALSE)</f>
        <v>Si</v>
      </c>
      <c r="K146" s="98" t="str">
        <f>VLOOKUP(E146,VIP!$A$2:$O11784,6,0)</f>
        <v>SI</v>
      </c>
      <c r="L146" s="106" t="s">
        <v>2463</v>
      </c>
      <c r="M146" s="105" t="s">
        <v>2473</v>
      </c>
      <c r="N146" s="104" t="s">
        <v>2481</v>
      </c>
      <c r="O146" s="102" t="s">
        <v>2483</v>
      </c>
      <c r="P146" s="119"/>
      <c r="Q146" s="105" t="s">
        <v>2463</v>
      </c>
    </row>
    <row r="147" spans="1:17" ht="18" x14ac:dyDescent="0.25">
      <c r="A147" s="84" t="str">
        <f>VLOOKUP(E147,'LISTADO ATM'!$A$2:$C$895,3,0)</f>
        <v>DISTRITO NACIONAL</v>
      </c>
      <c r="B147" s="111">
        <v>335771000</v>
      </c>
      <c r="C147" s="103">
        <v>44219.884710648148</v>
      </c>
      <c r="D147" s="102" t="s">
        <v>2189</v>
      </c>
      <c r="E147" s="99">
        <v>902</v>
      </c>
      <c r="F147" s="84" t="str">
        <f>VLOOKUP(E147,VIP!$A$2:$O11373,2,0)</f>
        <v>DRBR16A</v>
      </c>
      <c r="G147" s="98" t="str">
        <f>VLOOKUP(E147,'LISTADO ATM'!$A$2:$B$894,2,0)</f>
        <v xml:space="preserve">ATM Oficina Plaza Florida </v>
      </c>
      <c r="H147" s="98" t="str">
        <f>VLOOKUP(E147,VIP!$A$2:$O16294,7,FALSE)</f>
        <v>Si</v>
      </c>
      <c r="I147" s="98" t="str">
        <f>VLOOKUP(E147,VIP!$A$2:$O8259,8,FALSE)</f>
        <v>Si</v>
      </c>
      <c r="J147" s="98" t="str">
        <f>VLOOKUP(E147,VIP!$A$2:$O8209,8,FALSE)</f>
        <v>Si</v>
      </c>
      <c r="K147" s="98" t="str">
        <f>VLOOKUP(E147,VIP!$A$2:$O11783,6,0)</f>
        <v>NO</v>
      </c>
      <c r="L147" s="106" t="s">
        <v>2228</v>
      </c>
      <c r="M147" s="105" t="s">
        <v>2473</v>
      </c>
      <c r="N147" s="104" t="s">
        <v>2481</v>
      </c>
      <c r="O147" s="102" t="s">
        <v>2483</v>
      </c>
      <c r="P147" s="119"/>
      <c r="Q147" s="105" t="s">
        <v>2228</v>
      </c>
    </row>
    <row r="148" spans="1:17" ht="18" x14ac:dyDescent="0.25">
      <c r="A148" s="84" t="str">
        <f>VLOOKUP(E148,'LISTADO ATM'!$A$2:$C$895,3,0)</f>
        <v>DISTRITO NACIONAL</v>
      </c>
      <c r="B148" s="111">
        <v>335771001</v>
      </c>
      <c r="C148" s="103">
        <v>44219.885300925926</v>
      </c>
      <c r="D148" s="102" t="s">
        <v>2189</v>
      </c>
      <c r="E148" s="99">
        <v>585</v>
      </c>
      <c r="F148" s="84" t="str">
        <f>VLOOKUP(E148,VIP!$A$2:$O11372,2,0)</f>
        <v>DRBR083</v>
      </c>
      <c r="G148" s="98" t="str">
        <f>VLOOKUP(E148,'LISTADO ATM'!$A$2:$B$894,2,0)</f>
        <v xml:space="preserve">ATM Oficina Haina Oriental </v>
      </c>
      <c r="H148" s="98" t="str">
        <f>VLOOKUP(E148,VIP!$A$2:$O16293,7,FALSE)</f>
        <v>Si</v>
      </c>
      <c r="I148" s="98" t="str">
        <f>VLOOKUP(E148,VIP!$A$2:$O8258,8,FALSE)</f>
        <v>Si</v>
      </c>
      <c r="J148" s="98" t="str">
        <f>VLOOKUP(E148,VIP!$A$2:$O8208,8,FALSE)</f>
        <v>Si</v>
      </c>
      <c r="K148" s="98" t="str">
        <f>VLOOKUP(E148,VIP!$A$2:$O11782,6,0)</f>
        <v>NO</v>
      </c>
      <c r="L148" s="106" t="s">
        <v>2228</v>
      </c>
      <c r="M148" s="105" t="s">
        <v>2473</v>
      </c>
      <c r="N148" s="104" t="s">
        <v>2481</v>
      </c>
      <c r="O148" s="102" t="s">
        <v>2483</v>
      </c>
      <c r="P148" s="119"/>
      <c r="Q148" s="105" t="s">
        <v>2228</v>
      </c>
    </row>
    <row r="149" spans="1:17" ht="18" x14ac:dyDescent="0.25">
      <c r="A149" s="84" t="str">
        <f>VLOOKUP(E149,'LISTADO ATM'!$A$2:$C$895,3,0)</f>
        <v>DISTRITO NACIONAL</v>
      </c>
      <c r="B149" s="111">
        <v>335771002</v>
      </c>
      <c r="C149" s="103">
        <v>44219.885972222219</v>
      </c>
      <c r="D149" s="102" t="s">
        <v>2189</v>
      </c>
      <c r="E149" s="99">
        <v>476</v>
      </c>
      <c r="F149" s="84" t="str">
        <f>VLOOKUP(E149,VIP!$A$2:$O11371,2,0)</f>
        <v>DRBR476</v>
      </c>
      <c r="G149" s="98" t="str">
        <f>VLOOKUP(E149,'LISTADO ATM'!$A$2:$B$894,2,0)</f>
        <v xml:space="preserve">ATM Multicentro La Sirena Las Caobas </v>
      </c>
      <c r="H149" s="98" t="str">
        <f>VLOOKUP(E149,VIP!$A$2:$O16292,7,FALSE)</f>
        <v>Si</v>
      </c>
      <c r="I149" s="98" t="str">
        <f>VLOOKUP(E149,VIP!$A$2:$O8257,8,FALSE)</f>
        <v>Si</v>
      </c>
      <c r="J149" s="98" t="str">
        <f>VLOOKUP(E149,VIP!$A$2:$O8207,8,FALSE)</f>
        <v>Si</v>
      </c>
      <c r="K149" s="98" t="str">
        <f>VLOOKUP(E149,VIP!$A$2:$O11781,6,0)</f>
        <v>SI</v>
      </c>
      <c r="L149" s="106" t="s">
        <v>2228</v>
      </c>
      <c r="M149" s="105" t="s">
        <v>2473</v>
      </c>
      <c r="N149" s="104" t="s">
        <v>2481</v>
      </c>
      <c r="O149" s="102" t="s">
        <v>2483</v>
      </c>
      <c r="P149" s="119"/>
      <c r="Q149" s="105" t="s">
        <v>2228</v>
      </c>
    </row>
  </sheetData>
  <autoFilter ref="A4:Q144">
    <sortState ref="A5:Q149">
      <sortCondition ref="M4:M14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9:B42">
    <cfRule type="duplicateValues" dxfId="590" priority="642"/>
  </conditionalFormatting>
  <conditionalFormatting sqref="E39:E42">
    <cfRule type="duplicateValues" dxfId="589" priority="641"/>
  </conditionalFormatting>
  <conditionalFormatting sqref="B39:B42">
    <cfRule type="duplicateValues" dxfId="588" priority="640"/>
  </conditionalFormatting>
  <conditionalFormatting sqref="B39:B42">
    <cfRule type="duplicateValues" dxfId="587" priority="637"/>
    <cfRule type="duplicateValues" dxfId="586" priority="638"/>
    <cfRule type="duplicateValues" dxfId="585" priority="639"/>
  </conditionalFormatting>
  <conditionalFormatting sqref="B39:B42">
    <cfRule type="duplicateValues" dxfId="584" priority="635"/>
    <cfRule type="duplicateValues" dxfId="583" priority="636"/>
  </conditionalFormatting>
  <conditionalFormatting sqref="B39:B42">
    <cfRule type="duplicateValues" dxfId="582" priority="632"/>
    <cfRule type="duplicateValues" dxfId="581" priority="633"/>
    <cfRule type="duplicateValues" dxfId="580" priority="634"/>
  </conditionalFormatting>
  <conditionalFormatting sqref="E39:E42">
    <cfRule type="duplicateValues" dxfId="579" priority="630"/>
    <cfRule type="duplicateValues" dxfId="578" priority="631"/>
  </conditionalFormatting>
  <conditionalFormatting sqref="E39:E42">
    <cfRule type="duplicateValues" dxfId="577" priority="628"/>
    <cfRule type="duplicateValues" dxfId="576" priority="629"/>
  </conditionalFormatting>
  <conditionalFormatting sqref="E39:E42">
    <cfRule type="duplicateValues" dxfId="575" priority="627"/>
  </conditionalFormatting>
  <conditionalFormatting sqref="E39:E42">
    <cfRule type="duplicateValues" dxfId="574" priority="624"/>
    <cfRule type="duplicateValues" dxfId="573" priority="625"/>
    <cfRule type="duplicateValues" dxfId="572" priority="626"/>
  </conditionalFormatting>
  <conditionalFormatting sqref="E39:E42">
    <cfRule type="duplicateValues" dxfId="571" priority="621"/>
    <cfRule type="duplicateValues" dxfId="570" priority="622"/>
    <cfRule type="duplicateValues" dxfId="569" priority="623"/>
  </conditionalFormatting>
  <conditionalFormatting sqref="E39:E42">
    <cfRule type="duplicateValues" dxfId="568" priority="620"/>
  </conditionalFormatting>
  <conditionalFormatting sqref="E39:E42">
    <cfRule type="duplicateValues" dxfId="567" priority="619"/>
  </conditionalFormatting>
  <conditionalFormatting sqref="B39:B42">
    <cfRule type="duplicateValues" dxfId="566" priority="616"/>
    <cfRule type="duplicateValues" dxfId="565" priority="617"/>
    <cfRule type="duplicateValues" dxfId="564" priority="618"/>
  </conditionalFormatting>
  <conditionalFormatting sqref="B39:B42">
    <cfRule type="duplicateValues" dxfId="563" priority="615"/>
  </conditionalFormatting>
  <conditionalFormatting sqref="B39:B42">
    <cfRule type="duplicateValues" dxfId="562" priority="614"/>
  </conditionalFormatting>
  <conditionalFormatting sqref="B39:B42">
    <cfRule type="duplicateValues" dxfId="561" priority="611"/>
    <cfRule type="duplicateValues" dxfId="560" priority="612"/>
    <cfRule type="duplicateValues" dxfId="559" priority="613"/>
  </conditionalFormatting>
  <conditionalFormatting sqref="B39:B42">
    <cfRule type="duplicateValues" dxfId="558" priority="609"/>
    <cfRule type="duplicateValues" dxfId="557" priority="610"/>
  </conditionalFormatting>
  <conditionalFormatting sqref="E39:E42">
    <cfRule type="duplicateValues" dxfId="556" priority="608"/>
  </conditionalFormatting>
  <conditionalFormatting sqref="E39:E42">
    <cfRule type="duplicateValues" dxfId="555" priority="606"/>
    <cfRule type="duplicateValues" dxfId="554" priority="607"/>
  </conditionalFormatting>
  <conditionalFormatting sqref="E39:E42">
    <cfRule type="duplicateValues" dxfId="553" priority="603"/>
    <cfRule type="duplicateValues" dxfId="552" priority="604"/>
    <cfRule type="duplicateValues" dxfId="551" priority="605"/>
  </conditionalFormatting>
  <conditionalFormatting sqref="E39:E42">
    <cfRule type="duplicateValues" dxfId="550" priority="597"/>
    <cfRule type="duplicateValues" dxfId="549" priority="598"/>
    <cfRule type="duplicateValues" dxfId="548" priority="599"/>
    <cfRule type="duplicateValues" dxfId="547" priority="600"/>
    <cfRule type="duplicateValues" dxfId="546" priority="601"/>
    <cfRule type="duplicateValues" dxfId="545" priority="602"/>
  </conditionalFormatting>
  <conditionalFormatting sqref="B39:B42">
    <cfRule type="duplicateValues" dxfId="544" priority="596"/>
  </conditionalFormatting>
  <conditionalFormatting sqref="B39:B42">
    <cfRule type="duplicateValues" dxfId="543" priority="593"/>
    <cfRule type="duplicateValues" dxfId="542" priority="594"/>
    <cfRule type="duplicateValues" dxfId="541" priority="595"/>
  </conditionalFormatting>
  <conditionalFormatting sqref="B39:B42">
    <cfRule type="duplicateValues" dxfId="540" priority="591"/>
    <cfRule type="duplicateValues" dxfId="539" priority="592"/>
  </conditionalFormatting>
  <conditionalFormatting sqref="E39:E42">
    <cfRule type="duplicateValues" dxfId="538" priority="590"/>
  </conditionalFormatting>
  <conditionalFormatting sqref="B39:B42">
    <cfRule type="duplicateValues" dxfId="537" priority="589"/>
  </conditionalFormatting>
  <conditionalFormatting sqref="E1:E1048576">
    <cfRule type="duplicateValues" dxfId="536" priority="487"/>
  </conditionalFormatting>
  <conditionalFormatting sqref="B83:B127 B1:B69 B150:B1048576">
    <cfRule type="duplicateValues" dxfId="535" priority="486"/>
  </conditionalFormatting>
  <conditionalFormatting sqref="B83:B127 B1:B4 B150:B1048576">
    <cfRule type="duplicateValues" dxfId="534" priority="327926"/>
  </conditionalFormatting>
  <conditionalFormatting sqref="B83:B127 B150:B1048576">
    <cfRule type="duplicateValues" dxfId="533" priority="327935"/>
  </conditionalFormatting>
  <conditionalFormatting sqref="B83:B127 B1:B4 B150:B1048576">
    <cfRule type="duplicateValues" dxfId="532" priority="327938"/>
    <cfRule type="duplicateValues" dxfId="531" priority="327939"/>
    <cfRule type="duplicateValues" dxfId="530" priority="327940"/>
  </conditionalFormatting>
  <conditionalFormatting sqref="B83:B127 B1:B4 B150:B1048576">
    <cfRule type="duplicateValues" dxfId="529" priority="327950"/>
    <cfRule type="duplicateValues" dxfId="528" priority="327951"/>
  </conditionalFormatting>
  <conditionalFormatting sqref="B83:B127 B150:B1048576">
    <cfRule type="duplicateValues" dxfId="527" priority="327958"/>
    <cfRule type="duplicateValues" dxfId="526" priority="327959"/>
    <cfRule type="duplicateValues" dxfId="525" priority="327960"/>
  </conditionalFormatting>
  <conditionalFormatting sqref="E1:E1048576">
    <cfRule type="duplicateValues" dxfId="524" priority="327967"/>
    <cfRule type="duplicateValues" dxfId="523" priority="327968"/>
  </conditionalFormatting>
  <conditionalFormatting sqref="E5:E1048576">
    <cfRule type="duplicateValues" dxfId="522" priority="327977"/>
    <cfRule type="duplicateValues" dxfId="521" priority="327978"/>
  </conditionalFormatting>
  <conditionalFormatting sqref="E5:E1048576">
    <cfRule type="duplicateValues" dxfId="520" priority="327987"/>
  </conditionalFormatting>
  <conditionalFormatting sqref="E1:E1048576">
    <cfRule type="duplicateValues" dxfId="519" priority="327992"/>
    <cfRule type="duplicateValues" dxfId="518" priority="327993"/>
    <cfRule type="duplicateValues" dxfId="517" priority="327994"/>
  </conditionalFormatting>
  <conditionalFormatting sqref="E5:E1048576">
    <cfRule type="duplicateValues" dxfId="516" priority="328007"/>
    <cfRule type="duplicateValues" dxfId="515" priority="328008"/>
    <cfRule type="duplicateValues" dxfId="514" priority="328009"/>
  </conditionalFormatting>
  <conditionalFormatting sqref="E58:E79 E83:E1048576">
    <cfRule type="duplicateValues" dxfId="513" priority="328022"/>
  </conditionalFormatting>
  <conditionalFormatting sqref="B83:B127 B1:B42 B150:B1048576">
    <cfRule type="duplicateValues" dxfId="512" priority="328048"/>
    <cfRule type="duplicateValues" dxfId="511" priority="328049"/>
  </conditionalFormatting>
  <conditionalFormatting sqref="B70">
    <cfRule type="duplicateValues" dxfId="510" priority="472"/>
  </conditionalFormatting>
  <conditionalFormatting sqref="B70">
    <cfRule type="duplicateValues" dxfId="509" priority="471"/>
  </conditionalFormatting>
  <conditionalFormatting sqref="B70">
    <cfRule type="duplicateValues" dxfId="508" priority="468"/>
    <cfRule type="duplicateValues" dxfId="507" priority="469"/>
    <cfRule type="duplicateValues" dxfId="506" priority="470"/>
  </conditionalFormatting>
  <conditionalFormatting sqref="B70">
    <cfRule type="duplicateValues" dxfId="505" priority="466"/>
    <cfRule type="duplicateValues" dxfId="504" priority="467"/>
  </conditionalFormatting>
  <conditionalFormatting sqref="B70">
    <cfRule type="duplicateValues" dxfId="503" priority="463"/>
    <cfRule type="duplicateValues" dxfId="502" priority="464"/>
    <cfRule type="duplicateValues" dxfId="501" priority="465"/>
  </conditionalFormatting>
  <conditionalFormatting sqref="B70">
    <cfRule type="duplicateValues" dxfId="500" priority="460"/>
    <cfRule type="duplicateValues" dxfId="499" priority="461"/>
    <cfRule type="duplicateValues" dxfId="498" priority="462"/>
  </conditionalFormatting>
  <conditionalFormatting sqref="B70">
    <cfRule type="duplicateValues" dxfId="497" priority="459"/>
  </conditionalFormatting>
  <conditionalFormatting sqref="B70">
    <cfRule type="duplicateValues" dxfId="496" priority="458"/>
  </conditionalFormatting>
  <conditionalFormatting sqref="B70">
    <cfRule type="duplicateValues" dxfId="495" priority="455"/>
    <cfRule type="duplicateValues" dxfId="494" priority="456"/>
    <cfRule type="duplicateValues" dxfId="493" priority="457"/>
  </conditionalFormatting>
  <conditionalFormatting sqref="B70">
    <cfRule type="duplicateValues" dxfId="492" priority="453"/>
    <cfRule type="duplicateValues" dxfId="491" priority="454"/>
  </conditionalFormatting>
  <conditionalFormatting sqref="B70">
    <cfRule type="duplicateValues" dxfId="490" priority="452"/>
  </conditionalFormatting>
  <conditionalFormatting sqref="B70">
    <cfRule type="duplicateValues" dxfId="489" priority="449"/>
    <cfRule type="duplicateValues" dxfId="488" priority="450"/>
    <cfRule type="duplicateValues" dxfId="487" priority="451"/>
  </conditionalFormatting>
  <conditionalFormatting sqref="B70">
    <cfRule type="duplicateValues" dxfId="486" priority="447"/>
    <cfRule type="duplicateValues" dxfId="485" priority="448"/>
  </conditionalFormatting>
  <conditionalFormatting sqref="B70">
    <cfRule type="duplicateValues" dxfId="484" priority="446"/>
  </conditionalFormatting>
  <conditionalFormatting sqref="B70">
    <cfRule type="duplicateValues" dxfId="483" priority="444"/>
    <cfRule type="duplicateValues" dxfId="482" priority="445"/>
  </conditionalFormatting>
  <conditionalFormatting sqref="B70">
    <cfRule type="duplicateValues" dxfId="481" priority="443"/>
  </conditionalFormatting>
  <conditionalFormatting sqref="B70">
    <cfRule type="duplicateValues" dxfId="480" priority="442"/>
  </conditionalFormatting>
  <conditionalFormatting sqref="E70:E79">
    <cfRule type="duplicateValues" dxfId="479" priority="441"/>
  </conditionalFormatting>
  <conditionalFormatting sqref="E70:E79">
    <cfRule type="duplicateValues" dxfId="478" priority="439"/>
    <cfRule type="duplicateValues" dxfId="477" priority="440"/>
  </conditionalFormatting>
  <conditionalFormatting sqref="E70:E79">
    <cfRule type="duplicateValues" dxfId="476" priority="437"/>
    <cfRule type="duplicateValues" dxfId="475" priority="438"/>
  </conditionalFormatting>
  <conditionalFormatting sqref="E70:E79">
    <cfRule type="duplicateValues" dxfId="474" priority="436"/>
  </conditionalFormatting>
  <conditionalFormatting sqref="E70:E79">
    <cfRule type="duplicateValues" dxfId="473" priority="433"/>
    <cfRule type="duplicateValues" dxfId="472" priority="434"/>
    <cfRule type="duplicateValues" dxfId="471" priority="435"/>
  </conditionalFormatting>
  <conditionalFormatting sqref="E70:E79">
    <cfRule type="duplicateValues" dxfId="470" priority="430"/>
    <cfRule type="duplicateValues" dxfId="469" priority="431"/>
    <cfRule type="duplicateValues" dxfId="468" priority="432"/>
  </conditionalFormatting>
  <conditionalFormatting sqref="E70:E79">
    <cfRule type="duplicateValues" dxfId="467" priority="429"/>
  </conditionalFormatting>
  <conditionalFormatting sqref="E70:E79">
    <cfRule type="duplicateValues" dxfId="466" priority="428"/>
  </conditionalFormatting>
  <conditionalFormatting sqref="E70:E79">
    <cfRule type="duplicateValues" dxfId="465" priority="427"/>
  </conditionalFormatting>
  <conditionalFormatting sqref="E70:E79">
    <cfRule type="duplicateValues" dxfId="464" priority="425"/>
    <cfRule type="duplicateValues" dxfId="463" priority="426"/>
  </conditionalFormatting>
  <conditionalFormatting sqref="E70:E79">
    <cfRule type="duplicateValues" dxfId="462" priority="422"/>
    <cfRule type="duplicateValues" dxfId="461" priority="423"/>
    <cfRule type="duplicateValues" dxfId="460" priority="424"/>
  </conditionalFormatting>
  <conditionalFormatting sqref="E70:E79">
    <cfRule type="duplicateValues" dxfId="459" priority="416"/>
    <cfRule type="duplicateValues" dxfId="458" priority="417"/>
    <cfRule type="duplicateValues" dxfId="457" priority="418"/>
    <cfRule type="duplicateValues" dxfId="456" priority="419"/>
    <cfRule type="duplicateValues" dxfId="455" priority="420"/>
    <cfRule type="duplicateValues" dxfId="454" priority="421"/>
  </conditionalFormatting>
  <conditionalFormatting sqref="E70:E79">
    <cfRule type="duplicateValues" dxfId="453" priority="415"/>
  </conditionalFormatting>
  <conditionalFormatting sqref="E70:E79">
    <cfRule type="duplicateValues" dxfId="452" priority="414"/>
  </conditionalFormatting>
  <conditionalFormatting sqref="E71">
    <cfRule type="duplicateValues" dxfId="451" priority="413"/>
  </conditionalFormatting>
  <conditionalFormatting sqref="E71">
    <cfRule type="duplicateValues" dxfId="450" priority="411"/>
    <cfRule type="duplicateValues" dxfId="449" priority="412"/>
  </conditionalFormatting>
  <conditionalFormatting sqref="E71">
    <cfRule type="duplicateValues" dxfId="448" priority="405"/>
    <cfRule type="duplicateValues" dxfId="447" priority="406"/>
    <cfRule type="duplicateValues" dxfId="446" priority="407"/>
    <cfRule type="duplicateValues" dxfId="445" priority="408"/>
    <cfRule type="duplicateValues" dxfId="444" priority="409"/>
    <cfRule type="duplicateValues" dxfId="443" priority="410"/>
  </conditionalFormatting>
  <conditionalFormatting sqref="E71">
    <cfRule type="duplicateValues" dxfId="442" priority="404"/>
  </conditionalFormatting>
  <conditionalFormatting sqref="E71">
    <cfRule type="duplicateValues" dxfId="441" priority="402"/>
    <cfRule type="duplicateValues" dxfId="440" priority="403"/>
  </conditionalFormatting>
  <conditionalFormatting sqref="E71">
    <cfRule type="duplicateValues" dxfId="439" priority="400"/>
    <cfRule type="duplicateValues" dxfId="438" priority="401"/>
  </conditionalFormatting>
  <conditionalFormatting sqref="E71">
    <cfRule type="duplicateValues" dxfId="437" priority="399"/>
  </conditionalFormatting>
  <conditionalFormatting sqref="E71">
    <cfRule type="duplicateValues" dxfId="436" priority="396"/>
    <cfRule type="duplicateValues" dxfId="435" priority="397"/>
    <cfRule type="duplicateValues" dxfId="434" priority="398"/>
  </conditionalFormatting>
  <conditionalFormatting sqref="E71">
    <cfRule type="duplicateValues" dxfId="433" priority="393"/>
    <cfRule type="duplicateValues" dxfId="432" priority="394"/>
    <cfRule type="duplicateValues" dxfId="431" priority="395"/>
  </conditionalFormatting>
  <conditionalFormatting sqref="E71">
    <cfRule type="duplicateValues" dxfId="430" priority="392"/>
  </conditionalFormatting>
  <conditionalFormatting sqref="E71">
    <cfRule type="duplicateValues" dxfId="429" priority="391"/>
  </conditionalFormatting>
  <conditionalFormatting sqref="E71">
    <cfRule type="duplicateValues" dxfId="428" priority="390"/>
  </conditionalFormatting>
  <conditionalFormatting sqref="E71">
    <cfRule type="duplicateValues" dxfId="427" priority="388"/>
    <cfRule type="duplicateValues" dxfId="426" priority="389"/>
  </conditionalFormatting>
  <conditionalFormatting sqref="E71">
    <cfRule type="duplicateValues" dxfId="425" priority="385"/>
    <cfRule type="duplicateValues" dxfId="424" priority="386"/>
    <cfRule type="duplicateValues" dxfId="423" priority="387"/>
  </conditionalFormatting>
  <conditionalFormatting sqref="E71">
    <cfRule type="duplicateValues" dxfId="422" priority="379"/>
    <cfRule type="duplicateValues" dxfId="421" priority="380"/>
    <cfRule type="duplicateValues" dxfId="420" priority="381"/>
    <cfRule type="duplicateValues" dxfId="419" priority="382"/>
    <cfRule type="duplicateValues" dxfId="418" priority="383"/>
    <cfRule type="duplicateValues" dxfId="417" priority="384"/>
  </conditionalFormatting>
  <conditionalFormatting sqref="E71">
    <cfRule type="duplicateValues" dxfId="416" priority="378"/>
  </conditionalFormatting>
  <conditionalFormatting sqref="E71">
    <cfRule type="duplicateValues" dxfId="415" priority="377"/>
  </conditionalFormatting>
  <conditionalFormatting sqref="B71">
    <cfRule type="duplicateValues" dxfId="414" priority="376"/>
  </conditionalFormatting>
  <conditionalFormatting sqref="B71">
    <cfRule type="duplicateValues" dxfId="413" priority="375"/>
  </conditionalFormatting>
  <conditionalFormatting sqref="B71">
    <cfRule type="duplicateValues" dxfId="412" priority="372"/>
    <cfRule type="duplicateValues" dxfId="411" priority="373"/>
    <cfRule type="duplicateValues" dxfId="410" priority="374"/>
  </conditionalFormatting>
  <conditionalFormatting sqref="B71">
    <cfRule type="duplicateValues" dxfId="409" priority="370"/>
    <cfRule type="duplicateValues" dxfId="408" priority="371"/>
  </conditionalFormatting>
  <conditionalFormatting sqref="B71">
    <cfRule type="duplicateValues" dxfId="407" priority="367"/>
    <cfRule type="duplicateValues" dxfId="406" priority="368"/>
    <cfRule type="duplicateValues" dxfId="405" priority="369"/>
  </conditionalFormatting>
  <conditionalFormatting sqref="B71">
    <cfRule type="duplicateValues" dxfId="404" priority="364"/>
    <cfRule type="duplicateValues" dxfId="403" priority="365"/>
    <cfRule type="duplicateValues" dxfId="402" priority="366"/>
  </conditionalFormatting>
  <conditionalFormatting sqref="B71">
    <cfRule type="duplicateValues" dxfId="401" priority="363"/>
  </conditionalFormatting>
  <conditionalFormatting sqref="B71">
    <cfRule type="duplicateValues" dxfId="400" priority="362"/>
  </conditionalFormatting>
  <conditionalFormatting sqref="B71">
    <cfRule type="duplicateValues" dxfId="399" priority="359"/>
    <cfRule type="duplicateValues" dxfId="398" priority="360"/>
    <cfRule type="duplicateValues" dxfId="397" priority="361"/>
  </conditionalFormatting>
  <conditionalFormatting sqref="B71">
    <cfRule type="duplicateValues" dxfId="396" priority="357"/>
    <cfRule type="duplicateValues" dxfId="395" priority="358"/>
  </conditionalFormatting>
  <conditionalFormatting sqref="B71">
    <cfRule type="duplicateValues" dxfId="394" priority="356"/>
  </conditionalFormatting>
  <conditionalFormatting sqref="B71">
    <cfRule type="duplicateValues" dxfId="393" priority="353"/>
    <cfRule type="duplicateValues" dxfId="392" priority="354"/>
    <cfRule type="duplicateValues" dxfId="391" priority="355"/>
  </conditionalFormatting>
  <conditionalFormatting sqref="B71">
    <cfRule type="duplicateValues" dxfId="390" priority="351"/>
    <cfRule type="duplicateValues" dxfId="389" priority="352"/>
  </conditionalFormatting>
  <conditionalFormatting sqref="B71">
    <cfRule type="duplicateValues" dxfId="388" priority="350"/>
  </conditionalFormatting>
  <conditionalFormatting sqref="B71">
    <cfRule type="duplicateValues" dxfId="387" priority="348"/>
    <cfRule type="duplicateValues" dxfId="386" priority="349"/>
  </conditionalFormatting>
  <conditionalFormatting sqref="B71">
    <cfRule type="duplicateValues" dxfId="385" priority="347"/>
  </conditionalFormatting>
  <conditionalFormatting sqref="B71">
    <cfRule type="duplicateValues" dxfId="384" priority="346"/>
  </conditionalFormatting>
  <conditionalFormatting sqref="B72:B79">
    <cfRule type="duplicateValues" dxfId="383" priority="345"/>
  </conditionalFormatting>
  <conditionalFormatting sqref="B72:B79">
    <cfRule type="duplicateValues" dxfId="382" priority="344"/>
  </conditionalFormatting>
  <conditionalFormatting sqref="B72:B79">
    <cfRule type="duplicateValues" dxfId="381" priority="341"/>
    <cfRule type="duplicateValues" dxfId="380" priority="342"/>
    <cfRule type="duplicateValues" dxfId="379" priority="343"/>
  </conditionalFormatting>
  <conditionalFormatting sqref="B72:B79">
    <cfRule type="duplicateValues" dxfId="378" priority="339"/>
    <cfRule type="duplicateValues" dxfId="377" priority="340"/>
  </conditionalFormatting>
  <conditionalFormatting sqref="B72:B79">
    <cfRule type="duplicateValues" dxfId="376" priority="336"/>
    <cfRule type="duplicateValues" dxfId="375" priority="337"/>
    <cfRule type="duplicateValues" dxfId="374" priority="338"/>
  </conditionalFormatting>
  <conditionalFormatting sqref="B72:B79">
    <cfRule type="duplicateValues" dxfId="373" priority="333"/>
    <cfRule type="duplicateValues" dxfId="372" priority="334"/>
    <cfRule type="duplicateValues" dxfId="371" priority="335"/>
  </conditionalFormatting>
  <conditionalFormatting sqref="B72:B79">
    <cfRule type="duplicateValues" dxfId="370" priority="332"/>
  </conditionalFormatting>
  <conditionalFormatting sqref="B72:B79">
    <cfRule type="duplicateValues" dxfId="369" priority="331"/>
  </conditionalFormatting>
  <conditionalFormatting sqref="B72:B79">
    <cfRule type="duplicateValues" dxfId="368" priority="328"/>
    <cfRule type="duplicateValues" dxfId="367" priority="329"/>
    <cfRule type="duplicateValues" dxfId="366" priority="330"/>
  </conditionalFormatting>
  <conditionalFormatting sqref="B72:B79">
    <cfRule type="duplicateValues" dxfId="365" priority="326"/>
    <cfRule type="duplicateValues" dxfId="364" priority="327"/>
  </conditionalFormatting>
  <conditionalFormatting sqref="B72:B79">
    <cfRule type="duplicateValues" dxfId="363" priority="325"/>
  </conditionalFormatting>
  <conditionalFormatting sqref="B72:B79">
    <cfRule type="duplicateValues" dxfId="362" priority="322"/>
    <cfRule type="duplicateValues" dxfId="361" priority="323"/>
    <cfRule type="duplicateValues" dxfId="360" priority="324"/>
  </conditionalFormatting>
  <conditionalFormatting sqref="B72:B79">
    <cfRule type="duplicateValues" dxfId="359" priority="320"/>
    <cfRule type="duplicateValues" dxfId="358" priority="321"/>
  </conditionalFormatting>
  <conditionalFormatting sqref="B72:B79">
    <cfRule type="duplicateValues" dxfId="357" priority="319"/>
  </conditionalFormatting>
  <conditionalFormatting sqref="B72:B79">
    <cfRule type="duplicateValues" dxfId="356" priority="317"/>
    <cfRule type="duplicateValues" dxfId="355" priority="318"/>
  </conditionalFormatting>
  <conditionalFormatting sqref="B72:B79">
    <cfRule type="duplicateValues" dxfId="354" priority="316"/>
  </conditionalFormatting>
  <conditionalFormatting sqref="B72:B79">
    <cfRule type="duplicateValues" dxfId="353" priority="315"/>
  </conditionalFormatting>
  <conditionalFormatting sqref="B43:B57">
    <cfRule type="duplicateValues" dxfId="352" priority="329127"/>
  </conditionalFormatting>
  <conditionalFormatting sqref="B43:B57">
    <cfRule type="duplicateValues" dxfId="351" priority="329131"/>
    <cfRule type="duplicateValues" dxfId="350" priority="329132"/>
    <cfRule type="duplicateValues" dxfId="349" priority="329133"/>
  </conditionalFormatting>
  <conditionalFormatting sqref="B43:B57">
    <cfRule type="duplicateValues" dxfId="348" priority="329137"/>
    <cfRule type="duplicateValues" dxfId="347" priority="329138"/>
  </conditionalFormatting>
  <conditionalFormatting sqref="B58:B69">
    <cfRule type="duplicateValues" dxfId="346" priority="329175"/>
  </conditionalFormatting>
  <conditionalFormatting sqref="B58:B69">
    <cfRule type="duplicateValues" dxfId="345" priority="329179"/>
    <cfRule type="duplicateValues" dxfId="344" priority="329180"/>
    <cfRule type="duplicateValues" dxfId="343" priority="329181"/>
  </conditionalFormatting>
  <conditionalFormatting sqref="B58:B69">
    <cfRule type="duplicateValues" dxfId="342" priority="329185"/>
    <cfRule type="duplicateValues" dxfId="341" priority="329186"/>
  </conditionalFormatting>
  <conditionalFormatting sqref="B150:B1048576 B1:B127">
    <cfRule type="duplicateValues" dxfId="340" priority="183"/>
  </conditionalFormatting>
  <conditionalFormatting sqref="B80:B127">
    <cfRule type="duplicateValues" dxfId="339" priority="330561"/>
  </conditionalFormatting>
  <conditionalFormatting sqref="B80:B127">
    <cfRule type="duplicateValues" dxfId="338" priority="330562"/>
    <cfRule type="duplicateValues" dxfId="337" priority="330563"/>
    <cfRule type="duplicateValues" dxfId="336" priority="330564"/>
  </conditionalFormatting>
  <conditionalFormatting sqref="B80:B127">
    <cfRule type="duplicateValues" dxfId="335" priority="330565"/>
    <cfRule type="duplicateValues" dxfId="334" priority="330566"/>
  </conditionalFormatting>
  <conditionalFormatting sqref="E80:E149">
    <cfRule type="duplicateValues" dxfId="333" priority="330567"/>
  </conditionalFormatting>
  <conditionalFormatting sqref="E80:E149">
    <cfRule type="duplicateValues" dxfId="332" priority="330568"/>
    <cfRule type="duplicateValues" dxfId="331" priority="330569"/>
  </conditionalFormatting>
  <conditionalFormatting sqref="E80:E149">
    <cfRule type="duplicateValues" dxfId="330" priority="330570"/>
    <cfRule type="duplicateValues" dxfId="329" priority="330571"/>
    <cfRule type="duplicateValues" dxfId="328" priority="330572"/>
  </conditionalFormatting>
  <conditionalFormatting sqref="E80:E149">
    <cfRule type="duplicateValues" dxfId="327" priority="330573"/>
    <cfRule type="duplicateValues" dxfId="326" priority="330574"/>
    <cfRule type="duplicateValues" dxfId="325" priority="330575"/>
    <cfRule type="duplicateValues" dxfId="324" priority="330576"/>
    <cfRule type="duplicateValues" dxfId="323" priority="330577"/>
    <cfRule type="duplicateValues" dxfId="322" priority="330578"/>
  </conditionalFormatting>
  <conditionalFormatting sqref="E43:E149">
    <cfRule type="duplicateValues" dxfId="321" priority="330579"/>
  </conditionalFormatting>
  <conditionalFormatting sqref="E43:E149">
    <cfRule type="duplicateValues" dxfId="320" priority="330580"/>
    <cfRule type="duplicateValues" dxfId="319" priority="330581"/>
  </conditionalFormatting>
  <conditionalFormatting sqref="E43:E149">
    <cfRule type="duplicateValues" dxfId="318" priority="330582"/>
    <cfRule type="duplicateValues" dxfId="317" priority="330583"/>
    <cfRule type="duplicateValues" dxfId="316" priority="330584"/>
  </conditionalFormatting>
  <conditionalFormatting sqref="E43:E149">
    <cfRule type="duplicateValues" dxfId="315" priority="330585"/>
    <cfRule type="duplicateValues" dxfId="314" priority="330586"/>
    <cfRule type="duplicateValues" dxfId="313" priority="330587"/>
    <cfRule type="duplicateValues" dxfId="312" priority="330588"/>
    <cfRule type="duplicateValues" dxfId="311" priority="330589"/>
    <cfRule type="duplicateValues" dxfId="310" priority="330590"/>
  </conditionalFormatting>
  <conditionalFormatting sqref="B128:B141">
    <cfRule type="duplicateValues" dxfId="309" priority="60"/>
  </conditionalFormatting>
  <conditionalFormatting sqref="B128:B141">
    <cfRule type="duplicateValues" dxfId="308" priority="59"/>
  </conditionalFormatting>
  <conditionalFormatting sqref="B128:B141">
    <cfRule type="duplicateValues" dxfId="307" priority="58"/>
  </conditionalFormatting>
  <conditionalFormatting sqref="B128:B141">
    <cfRule type="duplicateValues" dxfId="306" priority="55"/>
    <cfRule type="duplicateValues" dxfId="305" priority="56"/>
    <cfRule type="duplicateValues" dxfId="304" priority="57"/>
  </conditionalFormatting>
  <conditionalFormatting sqref="B128:B141">
    <cfRule type="duplicateValues" dxfId="303" priority="53"/>
    <cfRule type="duplicateValues" dxfId="302" priority="54"/>
  </conditionalFormatting>
  <conditionalFormatting sqref="B128:B141">
    <cfRule type="duplicateValues" dxfId="301" priority="50"/>
    <cfRule type="duplicateValues" dxfId="300" priority="51"/>
    <cfRule type="duplicateValues" dxfId="299" priority="52"/>
  </conditionalFormatting>
  <conditionalFormatting sqref="B128:B141">
    <cfRule type="duplicateValues" dxfId="298" priority="48"/>
    <cfRule type="duplicateValues" dxfId="297" priority="49"/>
  </conditionalFormatting>
  <conditionalFormatting sqref="B128:B141">
    <cfRule type="duplicateValues" dxfId="296" priority="47"/>
  </conditionalFormatting>
  <conditionalFormatting sqref="B128:B141">
    <cfRule type="duplicateValues" dxfId="295" priority="46"/>
  </conditionalFormatting>
  <conditionalFormatting sqref="B128:B141">
    <cfRule type="duplicateValues" dxfId="294" priority="43"/>
    <cfRule type="duplicateValues" dxfId="293" priority="44"/>
    <cfRule type="duplicateValues" dxfId="292" priority="45"/>
  </conditionalFormatting>
  <conditionalFormatting sqref="B128:B141">
    <cfRule type="duplicateValues" dxfId="291" priority="41"/>
    <cfRule type="duplicateValues" dxfId="290" priority="42"/>
  </conditionalFormatting>
  <conditionalFormatting sqref="B142:B144">
    <cfRule type="duplicateValues" dxfId="289" priority="40"/>
  </conditionalFormatting>
  <conditionalFormatting sqref="B142:B144">
    <cfRule type="duplicateValues" dxfId="288" priority="39"/>
  </conditionalFormatting>
  <conditionalFormatting sqref="B142:B144">
    <cfRule type="duplicateValues" dxfId="287" priority="38"/>
  </conditionalFormatting>
  <conditionalFormatting sqref="B142:B144">
    <cfRule type="duplicateValues" dxfId="286" priority="35"/>
    <cfRule type="duplicateValues" dxfId="285" priority="36"/>
    <cfRule type="duplicateValues" dxfId="284" priority="37"/>
  </conditionalFormatting>
  <conditionalFormatting sqref="B142:B144">
    <cfRule type="duplicateValues" dxfId="283" priority="33"/>
    <cfRule type="duplicateValues" dxfId="282" priority="34"/>
  </conditionalFormatting>
  <conditionalFormatting sqref="B142:B144">
    <cfRule type="duplicateValues" dxfId="281" priority="30"/>
    <cfRule type="duplicateValues" dxfId="280" priority="31"/>
    <cfRule type="duplicateValues" dxfId="279" priority="32"/>
  </conditionalFormatting>
  <conditionalFormatting sqref="B142:B144">
    <cfRule type="duplicateValues" dxfId="278" priority="28"/>
    <cfRule type="duplicateValues" dxfId="277" priority="29"/>
  </conditionalFormatting>
  <conditionalFormatting sqref="B142:B144">
    <cfRule type="duplicateValues" dxfId="276" priority="27"/>
  </conditionalFormatting>
  <conditionalFormatting sqref="B142:B144">
    <cfRule type="duplicateValues" dxfId="275" priority="26"/>
  </conditionalFormatting>
  <conditionalFormatting sqref="B142:B144">
    <cfRule type="duplicateValues" dxfId="274" priority="23"/>
    <cfRule type="duplicateValues" dxfId="273" priority="24"/>
    <cfRule type="duplicateValues" dxfId="272" priority="25"/>
  </conditionalFormatting>
  <conditionalFormatting sqref="B142:B144">
    <cfRule type="duplicateValues" dxfId="271" priority="21"/>
    <cfRule type="duplicateValues" dxfId="270" priority="22"/>
  </conditionalFormatting>
  <conditionalFormatting sqref="B145:B149">
    <cfRule type="duplicateValues" dxfId="269" priority="20"/>
  </conditionalFormatting>
  <conditionalFormatting sqref="B145:B149">
    <cfRule type="duplicateValues" dxfId="268" priority="19"/>
  </conditionalFormatting>
  <conditionalFormatting sqref="B145:B149">
    <cfRule type="duplicateValues" dxfId="267" priority="18"/>
  </conditionalFormatting>
  <conditionalFormatting sqref="B145:B149">
    <cfRule type="duplicateValues" dxfId="266" priority="15"/>
    <cfRule type="duplicateValues" dxfId="265" priority="16"/>
    <cfRule type="duplicateValues" dxfId="264" priority="17"/>
  </conditionalFormatting>
  <conditionalFormatting sqref="B145:B149">
    <cfRule type="duplicateValues" dxfId="263" priority="13"/>
    <cfRule type="duplicateValues" dxfId="262" priority="14"/>
  </conditionalFormatting>
  <conditionalFormatting sqref="B145:B149">
    <cfRule type="duplicateValues" dxfId="261" priority="10"/>
    <cfRule type="duplicateValues" dxfId="260" priority="11"/>
    <cfRule type="duplicateValues" dxfId="259" priority="12"/>
  </conditionalFormatting>
  <conditionalFormatting sqref="B145:B149">
    <cfRule type="duplicateValues" dxfId="258" priority="8"/>
    <cfRule type="duplicateValues" dxfId="257" priority="9"/>
  </conditionalFormatting>
  <conditionalFormatting sqref="B145:B149">
    <cfRule type="duplicateValues" dxfId="256" priority="7"/>
  </conditionalFormatting>
  <conditionalFormatting sqref="B145:B149">
    <cfRule type="duplicateValues" dxfId="255" priority="6"/>
  </conditionalFormatting>
  <conditionalFormatting sqref="B145:B149">
    <cfRule type="duplicateValues" dxfId="254" priority="3"/>
    <cfRule type="duplicateValues" dxfId="253" priority="4"/>
    <cfRule type="duplicateValues" dxfId="252" priority="5"/>
  </conditionalFormatting>
  <conditionalFormatting sqref="B145:B149">
    <cfRule type="duplicateValues" dxfId="251" priority="1"/>
    <cfRule type="duplicateValues" dxfId="250" priority="2"/>
  </conditionalFormatting>
  <conditionalFormatting sqref="B23:B38">
    <cfRule type="duplicateValues" dxfId="249" priority="331604"/>
  </conditionalFormatting>
  <conditionalFormatting sqref="E23:E38">
    <cfRule type="duplicateValues" dxfId="248" priority="331606"/>
  </conditionalFormatting>
  <conditionalFormatting sqref="B23:B38">
    <cfRule type="duplicateValues" dxfId="247" priority="331608"/>
    <cfRule type="duplicateValues" dxfId="246" priority="331609"/>
    <cfRule type="duplicateValues" dxfId="245" priority="331610"/>
  </conditionalFormatting>
  <conditionalFormatting sqref="B23:B38">
    <cfRule type="duplicateValues" dxfId="244" priority="331614"/>
    <cfRule type="duplicateValues" dxfId="243" priority="331615"/>
  </conditionalFormatting>
  <conditionalFormatting sqref="E23:E38">
    <cfRule type="duplicateValues" dxfId="242" priority="331618"/>
    <cfRule type="duplicateValues" dxfId="241" priority="331619"/>
  </conditionalFormatting>
  <conditionalFormatting sqref="E23:E38">
    <cfRule type="duplicateValues" dxfId="240" priority="331622"/>
    <cfRule type="duplicateValues" dxfId="239" priority="331623"/>
    <cfRule type="duplicateValues" dxfId="238" priority="331624"/>
  </conditionalFormatting>
  <conditionalFormatting sqref="E23:E38">
    <cfRule type="duplicateValues" dxfId="237" priority="331628"/>
    <cfRule type="duplicateValues" dxfId="236" priority="331629"/>
    <cfRule type="duplicateValues" dxfId="235" priority="331630"/>
    <cfRule type="duplicateValues" dxfId="234" priority="331631"/>
    <cfRule type="duplicateValues" dxfId="233" priority="331632"/>
    <cfRule type="duplicateValues" dxfId="232" priority="331633"/>
  </conditionalFormatting>
  <conditionalFormatting sqref="B5:B22">
    <cfRule type="duplicateValues" dxfId="26" priority="331940"/>
  </conditionalFormatting>
  <conditionalFormatting sqref="E5:E149">
    <cfRule type="duplicateValues" dxfId="25" priority="331942"/>
  </conditionalFormatting>
  <conditionalFormatting sqref="B5:B22">
    <cfRule type="duplicateValues" dxfId="24" priority="331944"/>
    <cfRule type="duplicateValues" dxfId="23" priority="331945"/>
    <cfRule type="duplicateValues" dxfId="22" priority="331946"/>
  </conditionalFormatting>
  <conditionalFormatting sqref="B5:B22">
    <cfRule type="duplicateValues" dxfId="21" priority="331950"/>
    <cfRule type="duplicateValues" dxfId="20" priority="331951"/>
  </conditionalFormatting>
  <conditionalFormatting sqref="E5:E149">
    <cfRule type="duplicateValues" dxfId="19" priority="331954"/>
    <cfRule type="duplicateValues" dxfId="18" priority="331955"/>
  </conditionalFormatting>
  <conditionalFormatting sqref="E5:E149">
    <cfRule type="duplicateValues" dxfId="17" priority="331958"/>
    <cfRule type="duplicateValues" dxfId="16" priority="331959"/>
    <cfRule type="duplicateValues" dxfId="15" priority="331960"/>
  </conditionalFormatting>
  <conditionalFormatting sqref="E5:E149">
    <cfRule type="duplicateValues" dxfId="14" priority="331964"/>
    <cfRule type="duplicateValues" dxfId="13" priority="331965"/>
    <cfRule type="duplicateValues" dxfId="12" priority="331966"/>
    <cfRule type="duplicateValues" dxfId="11" priority="331967"/>
    <cfRule type="duplicateValues" dxfId="10" priority="331968"/>
    <cfRule type="duplicateValues" dxfId="9" priority="331969"/>
  </conditionalFormatting>
  <conditionalFormatting sqref="E5:E149">
    <cfRule type="duplicateValues" dxfId="8" priority="331976"/>
  </conditionalFormatting>
  <conditionalFormatting sqref="E5:E149">
    <cfRule type="duplicateValues" dxfId="7" priority="331978"/>
    <cfRule type="duplicateValues" dxfId="6" priority="331979"/>
  </conditionalFormatting>
  <conditionalFormatting sqref="E5:E149">
    <cfRule type="duplicateValues" dxfId="5" priority="331982"/>
    <cfRule type="duplicateValues" dxfId="4" priority="331983"/>
    <cfRule type="duplicateValues" dxfId="3" priority="331984"/>
    <cfRule type="duplicateValues" dxfId="2" priority="331985"/>
    <cfRule type="duplicateValues" dxfId="1" priority="331986"/>
    <cfRule type="duplicateValues" dxfId="0" priority="33198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6" zoomScale="80" zoomScaleNormal="80" workbookViewId="0">
      <selection activeCell="E49" sqref="E49:F49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33" style="108" customWidth="1"/>
    <col min="6" max="6" width="13.5703125" style="86" customWidth="1"/>
    <col min="7" max="16384" width="52.7109375" style="86"/>
  </cols>
  <sheetData>
    <row r="1" spans="1:5" x14ac:dyDescent="0.25">
      <c r="B1" s="108"/>
      <c r="E1" s="86"/>
    </row>
    <row r="2" spans="1:5" ht="22.5" x14ac:dyDescent="0.25">
      <c r="A2" s="128" t="s">
        <v>2479</v>
      </c>
      <c r="B2" s="129"/>
      <c r="C2" s="129"/>
      <c r="D2" s="129"/>
      <c r="E2" s="130"/>
    </row>
    <row r="3" spans="1:5" ht="22.5" x14ac:dyDescent="0.25">
      <c r="A3" s="128" t="s">
        <v>2158</v>
      </c>
      <c r="B3" s="129"/>
      <c r="C3" s="129"/>
      <c r="D3" s="129"/>
      <c r="E3" s="130"/>
    </row>
    <row r="4" spans="1:5" ht="25.5" x14ac:dyDescent="0.25">
      <c r="A4" s="142" t="s">
        <v>2479</v>
      </c>
      <c r="B4" s="143"/>
      <c r="C4" s="143"/>
      <c r="D4" s="143"/>
      <c r="E4" s="144"/>
    </row>
    <row r="5" spans="1:5" x14ac:dyDescent="0.25">
      <c r="B5" s="108"/>
    </row>
    <row r="6" spans="1:5" ht="18.75" thickBot="1" x14ac:dyDescent="0.3">
      <c r="A6" s="87" t="s">
        <v>2423</v>
      </c>
      <c r="B6" s="107" t="s">
        <v>2509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2510</v>
      </c>
      <c r="C7" s="88"/>
      <c r="D7" s="89"/>
      <c r="E7" s="90"/>
    </row>
    <row r="8" spans="1:5" ht="15.75" thickBot="1" x14ac:dyDescent="0.3">
      <c r="B8" s="108"/>
    </row>
    <row r="9" spans="1:5" ht="18.75" thickBot="1" x14ac:dyDescent="0.3">
      <c r="A9" s="137" t="s">
        <v>2425</v>
      </c>
      <c r="B9" s="138"/>
      <c r="C9" s="138"/>
      <c r="D9" s="138"/>
      <c r="E9" s="139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99" t="str">
        <f>VLOOKUP(B11,'[1]LISTADO ATM'!$A$2:$C$817,3,0)</f>
        <v>NORTE</v>
      </c>
      <c r="B11" s="99">
        <v>687</v>
      </c>
      <c r="C11" s="112" t="str">
        <f>VLOOKUP(B11,'[1]LISTADO ATM'!$A$2:$B$816,2,0)</f>
        <v>ATM Oficina Monterrico II</v>
      </c>
      <c r="D11" s="100" t="s">
        <v>2485</v>
      </c>
      <c r="E11" s="99">
        <v>335770688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335770479</v>
      </c>
    </row>
    <row r="13" spans="1:5" ht="18" x14ac:dyDescent="0.25">
      <c r="A13" s="99" t="str">
        <f>VLOOKUP(B13,'[1]LISTADO ATM'!$A$2:$C$817,3,0)</f>
        <v>DISTRITO NACIONAL</v>
      </c>
      <c r="B13" s="99">
        <v>461</v>
      </c>
      <c r="C13" s="112" t="str">
        <f>VLOOKUP(B13,'[1]LISTADO ATM'!$A$2:$B$816,2,0)</f>
        <v xml:space="preserve">ATM Autobanco Sarasota I </v>
      </c>
      <c r="D13" s="100" t="s">
        <v>2485</v>
      </c>
      <c r="E13" s="99">
        <v>335770771</v>
      </c>
    </row>
    <row r="14" spans="1:5" ht="18" x14ac:dyDescent="0.25">
      <c r="A14" s="99" t="str">
        <f>VLOOKUP(B14,'[1]LISTADO ATM'!$A$2:$C$817,3,0)</f>
        <v>NORTE</v>
      </c>
      <c r="B14" s="99">
        <v>882</v>
      </c>
      <c r="C14" s="112" t="str">
        <f>VLOOKUP(B14,'[1]LISTADO ATM'!$A$2:$B$816,2,0)</f>
        <v xml:space="preserve">ATM Oficina Moca II </v>
      </c>
      <c r="D14" s="100" t="s">
        <v>2485</v>
      </c>
      <c r="E14" s="99">
        <v>335770676</v>
      </c>
    </row>
    <row r="15" spans="1:5" ht="18" x14ac:dyDescent="0.25">
      <c r="A15" s="99" t="str">
        <f>VLOOKUP(B15,'[1]LISTADO ATM'!$A$2:$C$817,3,0)</f>
        <v>NORTE</v>
      </c>
      <c r="B15" s="99">
        <v>888</v>
      </c>
      <c r="C15" s="112" t="str">
        <f>VLOOKUP(B15,'[1]LISTADO ATM'!$A$2:$B$816,2,0)</f>
        <v>ATM Oficina galeria 56 II (SFM)</v>
      </c>
      <c r="D15" s="100" t="s">
        <v>2485</v>
      </c>
      <c r="E15" s="118">
        <v>335770774</v>
      </c>
    </row>
    <row r="16" spans="1:5" ht="18" x14ac:dyDescent="0.25">
      <c r="A16" s="99" t="str">
        <f>VLOOKUP(B16,'[1]LISTADO ATM'!$A$2:$C$817,3,0)</f>
        <v>DISTRITO NACIONAL</v>
      </c>
      <c r="B16" s="99">
        <v>377</v>
      </c>
      <c r="C16" s="112" t="str">
        <f>VLOOKUP(B16,'[1]LISTADO ATM'!$A$2:$B$816,2,0)</f>
        <v>ATM Estación del Metro Eduardo Brito</v>
      </c>
      <c r="D16" s="100" t="s">
        <v>2485</v>
      </c>
      <c r="E16" s="99">
        <v>335769464</v>
      </c>
    </row>
    <row r="17" spans="1:5" ht="18" x14ac:dyDescent="0.25">
      <c r="A17" s="99" t="str">
        <f>VLOOKUP(B17,'[1]LISTADO ATM'!$A$2:$C$817,3,0)</f>
        <v>DISTRITO NACIONAL</v>
      </c>
      <c r="B17" s="99">
        <v>559</v>
      </c>
      <c r="C17" s="112" t="str">
        <f>VLOOKUP(B17,'[1]LISTADO ATM'!$A$2:$B$816,2,0)</f>
        <v xml:space="preserve">ATM UNP Metro I </v>
      </c>
      <c r="D17" s="100" t="s">
        <v>2485</v>
      </c>
      <c r="E17" s="99">
        <v>335770605</v>
      </c>
    </row>
    <row r="18" spans="1:5" ht="18" x14ac:dyDescent="0.25">
      <c r="A18" s="99" t="str">
        <f>VLOOKUP(B18,'[1]LISTADO ATM'!$A$2:$C$817,3,0)</f>
        <v>ESTE</v>
      </c>
      <c r="B18" s="99">
        <v>330</v>
      </c>
      <c r="C18" s="112" t="str">
        <f>VLOOKUP(B18,'[1]LISTADO ATM'!$A$2:$B$816,2,0)</f>
        <v xml:space="preserve">ATM Oficina Boulevard (Higuey) </v>
      </c>
      <c r="D18" s="100" t="s">
        <v>2485</v>
      </c>
      <c r="E18" s="99">
        <v>335770618</v>
      </c>
    </row>
    <row r="19" spans="1:5" ht="18" x14ac:dyDescent="0.25">
      <c r="A19" s="99" t="str">
        <f>VLOOKUP(B19,'[1]LISTADO ATM'!$A$2:$C$817,3,0)</f>
        <v>DISTRITO NACIONAL</v>
      </c>
      <c r="B19" s="99">
        <v>355</v>
      </c>
      <c r="C19" s="112" t="str">
        <f>VLOOKUP(B19,'[1]LISTADO ATM'!$A$2:$B$816,2,0)</f>
        <v xml:space="preserve">ATM UNP Metro II </v>
      </c>
      <c r="D19" s="100" t="s">
        <v>2485</v>
      </c>
      <c r="E19" s="117">
        <v>335769628</v>
      </c>
    </row>
    <row r="20" spans="1:5" ht="18" x14ac:dyDescent="0.25">
      <c r="A20" s="99" t="str">
        <f>VLOOKUP(B20,'[1]LISTADO ATM'!$A$2:$C$817,3,0)</f>
        <v>DISTRITO NACIONAL</v>
      </c>
      <c r="B20" s="99">
        <v>826</v>
      </c>
      <c r="C20" s="112" t="str">
        <f>VLOOKUP(B20,'[1]LISTADO ATM'!$A$2:$B$816,2,0)</f>
        <v xml:space="preserve">ATM Oficina Diamond Plaza II </v>
      </c>
      <c r="D20" s="100" t="s">
        <v>2485</v>
      </c>
      <c r="E20" s="118">
        <v>335770695</v>
      </c>
    </row>
    <row r="21" spans="1:5" ht="18" x14ac:dyDescent="0.25">
      <c r="A21" s="99" t="str">
        <f>VLOOKUP(B21,'[1]LISTADO ATM'!$A$2:$C$817,3,0)</f>
        <v>DISTRITO NACIONAL</v>
      </c>
      <c r="B21" s="99">
        <v>318</v>
      </c>
      <c r="C21" s="112" t="str">
        <f>VLOOKUP(B21,'[1]LISTADO ATM'!$A$2:$B$816,2,0)</f>
        <v>ATM Autoservicio Lope de Vega</v>
      </c>
      <c r="D21" s="100" t="s">
        <v>2485</v>
      </c>
      <c r="E21" s="99">
        <v>335770457</v>
      </c>
    </row>
    <row r="22" spans="1:5" ht="18" x14ac:dyDescent="0.25">
      <c r="A22" s="99" t="str">
        <f>VLOOKUP(B22,'[1]LISTADO ATM'!$A$2:$C$817,3,0)</f>
        <v>DISTRITO NACIONAL</v>
      </c>
      <c r="B22" s="99">
        <v>743</v>
      </c>
      <c r="C22" s="112" t="str">
        <f>VLOOKUP(B22,'[1]LISTADO ATM'!$A$2:$B$816,2,0)</f>
        <v xml:space="preserve">ATM Oficina Los Frailes </v>
      </c>
      <c r="D22" s="100" t="s">
        <v>2485</v>
      </c>
      <c r="E22" s="99">
        <v>335769350</v>
      </c>
    </row>
    <row r="23" spans="1:5" ht="18" x14ac:dyDescent="0.25">
      <c r="A23" s="99" t="str">
        <f>VLOOKUP(B23,'[1]LISTADO ATM'!$A$2:$C$817,3,0)</f>
        <v>ESTE</v>
      </c>
      <c r="B23" s="99">
        <v>429</v>
      </c>
      <c r="C23" s="112" t="str">
        <f>VLOOKUP(B23,'[1]LISTADO ATM'!$A$2:$B$816,2,0)</f>
        <v xml:space="preserve">ATM Oficina Jumbo La Romana </v>
      </c>
      <c r="D23" s="100" t="s">
        <v>2485</v>
      </c>
      <c r="E23" s="99">
        <v>335769613</v>
      </c>
    </row>
    <row r="24" spans="1:5" ht="18" x14ac:dyDescent="0.25">
      <c r="A24" s="99" t="str">
        <f>VLOOKUP(B24,'[1]LISTADO ATM'!$A$2:$C$817,3,0)</f>
        <v>DISTRITO NACIONAL</v>
      </c>
      <c r="B24" s="99">
        <v>560</v>
      </c>
      <c r="C24" s="112" t="str">
        <f>VLOOKUP(B24,'[1]LISTADO ATM'!$A$2:$B$816,2,0)</f>
        <v xml:space="preserve">ATM Junta Central Electoral </v>
      </c>
      <c r="D24" s="100" t="s">
        <v>2485</v>
      </c>
      <c r="E24" s="99">
        <v>335770667</v>
      </c>
    </row>
    <row r="25" spans="1:5" ht="18" x14ac:dyDescent="0.25">
      <c r="A25" s="99" t="str">
        <f>VLOOKUP(B25,'[1]LISTADO ATM'!$A$2:$C$817,3,0)</f>
        <v>SUR</v>
      </c>
      <c r="B25" s="99">
        <v>592</v>
      </c>
      <c r="C25" s="112" t="str">
        <f>VLOOKUP(B25,'[1]LISTADO ATM'!$A$2:$B$816,2,0)</f>
        <v xml:space="preserve">ATM Centro de Caja San Cristóbal I </v>
      </c>
      <c r="D25" s="100" t="s">
        <v>2485</v>
      </c>
      <c r="E25" s="99">
        <v>335770685</v>
      </c>
    </row>
    <row r="26" spans="1:5" ht="18" x14ac:dyDescent="0.25">
      <c r="A26" s="99" t="str">
        <f>VLOOKUP(B26,'[1]LISTADO ATM'!$A$2:$C$817,3,0)</f>
        <v>NORTE</v>
      </c>
      <c r="B26" s="99">
        <v>171</v>
      </c>
      <c r="C26" s="112" t="str">
        <f>VLOOKUP(B26,'[1]LISTADO ATM'!$A$2:$B$816,2,0)</f>
        <v xml:space="preserve">ATM Oficina Moca </v>
      </c>
      <c r="D26" s="100" t="s">
        <v>2485</v>
      </c>
      <c r="E26" s="99">
        <v>335770689</v>
      </c>
    </row>
    <row r="27" spans="1:5" ht="18" x14ac:dyDescent="0.25">
      <c r="A27" s="99" t="str">
        <f>VLOOKUP(B27,'[1]LISTADO ATM'!$A$2:$C$817,3,0)</f>
        <v>DISTRITO NACIONAL</v>
      </c>
      <c r="B27" s="99">
        <v>734</v>
      </c>
      <c r="C27" s="112" t="str">
        <f>VLOOKUP(B27,'[1]LISTADO ATM'!$A$2:$B$816,2,0)</f>
        <v xml:space="preserve">ATM Oficina Independencia I </v>
      </c>
      <c r="D27" s="100" t="s">
        <v>2485</v>
      </c>
      <c r="E27" s="99">
        <v>335770776</v>
      </c>
    </row>
    <row r="28" spans="1:5" ht="18" x14ac:dyDescent="0.25">
      <c r="A28" s="99" t="str">
        <f>VLOOKUP(B28,'[1]LISTADO ATM'!$A$2:$C$817,3,0)</f>
        <v>DISTRITO NACIONAL</v>
      </c>
      <c r="B28" s="99">
        <v>813</v>
      </c>
      <c r="C28" s="112" t="str">
        <f>VLOOKUP(B28,'[1]LISTADO ATM'!$A$2:$B$816,2,0)</f>
        <v>ATM Occidental Mall</v>
      </c>
      <c r="D28" s="100" t="s">
        <v>2485</v>
      </c>
      <c r="E28" s="99">
        <v>335770785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335770816</v>
      </c>
    </row>
    <row r="30" spans="1:5" ht="18" x14ac:dyDescent="0.25">
      <c r="A30" s="99" t="str">
        <f>VLOOKUP(B30,'[1]LISTADO ATM'!$A$2:$C$817,3,0)</f>
        <v>DISTRITO NACIONAL</v>
      </c>
      <c r="B30" s="99">
        <v>583</v>
      </c>
      <c r="C30" s="112" t="str">
        <f>VLOOKUP(B30,'[1]LISTADO ATM'!$A$2:$B$816,2,0)</f>
        <v xml:space="preserve">ATM Ministerio Fuerzas Armadas I </v>
      </c>
      <c r="D30" s="100" t="s">
        <v>2485</v>
      </c>
      <c r="E30" s="99">
        <v>335770826</v>
      </c>
    </row>
    <row r="31" spans="1:5" ht="18" x14ac:dyDescent="0.25">
      <c r="A31" s="99" t="str">
        <f>VLOOKUP(B31,'[1]LISTADO ATM'!$A$2:$C$817,3,0)</f>
        <v>SUR</v>
      </c>
      <c r="B31" s="99">
        <v>764</v>
      </c>
      <c r="C31" s="112" t="str">
        <f>VLOOKUP(B31,'[1]LISTADO ATM'!$A$2:$B$816,2,0)</f>
        <v xml:space="preserve">ATM Oficina Elías Piña </v>
      </c>
      <c r="D31" s="100" t="s">
        <v>2485</v>
      </c>
      <c r="E31" s="118">
        <v>335770894</v>
      </c>
    </row>
    <row r="32" spans="1:5" ht="18" x14ac:dyDescent="0.25">
      <c r="A32" s="99" t="str">
        <f>VLOOKUP(B32,'[1]LISTADO ATM'!$A$2:$C$817,3,0)</f>
        <v>NORTE</v>
      </c>
      <c r="B32" s="99">
        <v>752</v>
      </c>
      <c r="C32" s="112" t="str">
        <f>VLOOKUP(B32,'[1]LISTADO ATM'!$A$2:$B$816,2,0)</f>
        <v xml:space="preserve">ATM UNP Las Carolinas (La Vega) </v>
      </c>
      <c r="D32" s="100" t="s">
        <v>2485</v>
      </c>
      <c r="E32" s="118">
        <v>335770788</v>
      </c>
    </row>
    <row r="33" spans="1:6" ht="18" x14ac:dyDescent="0.25">
      <c r="A33" s="99" t="str">
        <f>VLOOKUP(B33,'[1]LISTADO ATM'!$A$2:$C$817,3,0)</f>
        <v>SUR</v>
      </c>
      <c r="B33" s="99">
        <v>995</v>
      </c>
      <c r="C33" s="112" t="e">
        <f>VLOOKUP(B33,'[1]LISTADO ATM'!$A$2:$B$816,2,0)</f>
        <v>#N/A</v>
      </c>
      <c r="D33" s="100" t="s">
        <v>2485</v>
      </c>
      <c r="E33" s="118">
        <v>335770696</v>
      </c>
    </row>
    <row r="34" spans="1:6" ht="18" x14ac:dyDescent="0.25">
      <c r="A34" s="99" t="str">
        <f>VLOOKUP(B34,'[1]LISTADO ATM'!$A$2:$C$817,3,0)</f>
        <v>DISTRITO NACIONAL</v>
      </c>
      <c r="B34" s="99">
        <v>302</v>
      </c>
      <c r="C34" s="112" t="str">
        <f>VLOOKUP(B34,'[1]LISTADO ATM'!$A$2:$B$816,2,0)</f>
        <v xml:space="preserve">ATM S/M Aprezio Los Mameyes  </v>
      </c>
      <c r="D34" s="100" t="s">
        <v>2485</v>
      </c>
      <c r="E34" s="118">
        <v>335770692</v>
      </c>
    </row>
    <row r="35" spans="1:6" ht="18" x14ac:dyDescent="0.25">
      <c r="A35" s="99" t="e">
        <f>VLOOKUP(B35,'[1]LISTADO ATM'!$A$2:$C$817,3,0)</f>
        <v>#N/A</v>
      </c>
      <c r="B35" s="99"/>
      <c r="C35" s="112" t="e">
        <f>VLOOKUP(B35,'[1]LISTADO ATM'!$A$2:$B$816,2,0)</f>
        <v>#N/A</v>
      </c>
      <c r="D35" s="100" t="s">
        <v>2485</v>
      </c>
      <c r="E35" s="118"/>
    </row>
    <row r="36" spans="1:6" ht="18" x14ac:dyDescent="0.25">
      <c r="A36" s="99" t="e">
        <f>VLOOKUP(B36,'[1]LISTADO ATM'!$A$2:$C$817,3,0)</f>
        <v>#N/A</v>
      </c>
      <c r="B36" s="99"/>
      <c r="C36" s="112" t="e">
        <f>VLOOKUP(B36,'[1]LISTADO ATM'!$A$2:$B$816,2,0)</f>
        <v>#N/A</v>
      </c>
      <c r="D36" s="100" t="s">
        <v>2485</v>
      </c>
      <c r="E36" s="118"/>
    </row>
    <row r="37" spans="1:6" ht="18" x14ac:dyDescent="0.25">
      <c r="A37" s="99" t="e">
        <f>VLOOKUP(B37,'[1]LISTADO ATM'!$A$2:$C$817,3,0)</f>
        <v>#N/A</v>
      </c>
      <c r="B37" s="99"/>
      <c r="C37" s="112" t="e">
        <f>VLOOKUP(B37,'[1]LISTADO ATM'!$A$2:$B$816,2,0)</f>
        <v>#N/A</v>
      </c>
      <c r="D37" s="100" t="s">
        <v>2485</v>
      </c>
      <c r="E37" s="118"/>
    </row>
    <row r="38" spans="1:6" ht="18" x14ac:dyDescent="0.25">
      <c r="A38" s="99" t="e">
        <f>VLOOKUP(B38,'[1]LISTADO ATM'!$A$2:$C$817,3,0)</f>
        <v>#N/A</v>
      </c>
      <c r="B38" s="99"/>
      <c r="C38" s="112" t="e">
        <f>VLOOKUP(B38,'[1]LISTADO ATM'!$A$2:$B$816,2,0)</f>
        <v>#N/A</v>
      </c>
      <c r="D38" s="100" t="s">
        <v>2485</v>
      </c>
      <c r="E38" s="118"/>
    </row>
    <row r="39" spans="1:6" ht="18.75" thickBot="1" x14ac:dyDescent="0.3">
      <c r="A39" s="95" t="s">
        <v>2428</v>
      </c>
      <c r="B39" s="121">
        <f>COUNT(B11:B34)</f>
        <v>24</v>
      </c>
      <c r="C39" s="145"/>
      <c r="D39" s="146"/>
      <c r="E39" s="147"/>
    </row>
    <row r="40" spans="1:6" ht="15.75" thickBot="1" x14ac:dyDescent="0.3">
      <c r="B40" s="108"/>
    </row>
    <row r="41" spans="1:6" ht="18.75" thickBot="1" x14ac:dyDescent="0.3">
      <c r="A41" s="137" t="s">
        <v>2430</v>
      </c>
      <c r="B41" s="138"/>
      <c r="C41" s="138"/>
      <c r="D41" s="138"/>
      <c r="E41" s="139"/>
    </row>
    <row r="42" spans="1:6" ht="18" x14ac:dyDescent="0.25">
      <c r="A42" s="91" t="s">
        <v>15</v>
      </c>
      <c r="B42" s="96" t="s">
        <v>2426</v>
      </c>
      <c r="C42" s="92" t="s">
        <v>46</v>
      </c>
      <c r="D42" s="92" t="s">
        <v>2433</v>
      </c>
      <c r="E42" s="92" t="s">
        <v>2427</v>
      </c>
    </row>
    <row r="43" spans="1:6" ht="18" x14ac:dyDescent="0.25">
      <c r="A43" s="99" t="str">
        <f>VLOOKUP(B43,'[1]LISTADO ATM'!$A$2:$C$817,3,0)</f>
        <v>ESTE</v>
      </c>
      <c r="B43" s="99">
        <v>158</v>
      </c>
      <c r="C43" s="112" t="str">
        <f>VLOOKUP(B43,'[1]LISTADO ATM'!$A$2:$B$816,2,0)</f>
        <v xml:space="preserve">ATM Oficina Romana Norte </v>
      </c>
      <c r="D43" s="113" t="s">
        <v>2455</v>
      </c>
      <c r="E43" s="117">
        <v>335769631</v>
      </c>
    </row>
    <row r="44" spans="1:6" ht="18" x14ac:dyDescent="0.25">
      <c r="A44" s="99" t="str">
        <f>VLOOKUP(B44,'[1]LISTADO ATM'!$A$2:$C$817,3,0)</f>
        <v>DISTRITO NACIONAL</v>
      </c>
      <c r="B44" s="99">
        <v>554</v>
      </c>
      <c r="C44" s="112" t="str">
        <f>VLOOKUP(B44,'[1]LISTADO ATM'!$A$2:$B$816,2,0)</f>
        <v xml:space="preserve">ATM Oficina Isabel La Católica I </v>
      </c>
      <c r="D44" s="113" t="s">
        <v>2455</v>
      </c>
      <c r="E44" s="99">
        <v>335770459</v>
      </c>
    </row>
    <row r="45" spans="1:6" ht="18" x14ac:dyDescent="0.25">
      <c r="A45" s="99" t="str">
        <f>VLOOKUP(B45,'[1]LISTADO ATM'!$A$2:$C$817,3,0)</f>
        <v>DISTRITO NACIONAL</v>
      </c>
      <c r="B45" s="99">
        <v>753</v>
      </c>
      <c r="C45" s="112" t="str">
        <f>VLOOKUP(B45,'[1]LISTADO ATM'!$A$2:$B$816,2,0)</f>
        <v xml:space="preserve">ATM S/M Nacional Tiradentes </v>
      </c>
      <c r="D45" s="113" t="s">
        <v>2455</v>
      </c>
      <c r="E45" s="99">
        <v>335770471</v>
      </c>
    </row>
    <row r="46" spans="1:6" ht="18" x14ac:dyDescent="0.25">
      <c r="A46" s="99" t="str">
        <f>VLOOKUP(B46,'[1]LISTADO ATM'!$A$2:$C$817,3,0)</f>
        <v>ESTE</v>
      </c>
      <c r="B46" s="99">
        <v>660</v>
      </c>
      <c r="C46" s="112" t="str">
        <f>VLOOKUP(B46,'[1]LISTADO ATM'!$A$2:$B$816,2,0)</f>
        <v>ATM Oficina Romana Norte II</v>
      </c>
      <c r="D46" s="113" t="s">
        <v>2455</v>
      </c>
      <c r="E46" s="117">
        <v>335769632</v>
      </c>
    </row>
    <row r="47" spans="1:6" ht="18" x14ac:dyDescent="0.25">
      <c r="A47" s="99" t="str">
        <f>VLOOKUP(B47,'[1]LISTADO ATM'!$A$2:$C$817,3,0)</f>
        <v>ESTE</v>
      </c>
      <c r="B47" s="99">
        <v>742</v>
      </c>
      <c r="C47" s="112" t="str">
        <f>VLOOKUP(B47,'[1]LISTADO ATM'!$A$2:$B$816,2,0)</f>
        <v xml:space="preserve">ATM Oficina Plaza del Rey (La Romana) </v>
      </c>
      <c r="D47" s="113" t="s">
        <v>2455</v>
      </c>
      <c r="E47" s="117">
        <v>335769625</v>
      </c>
      <c r="F47" s="162"/>
    </row>
    <row r="48" spans="1:6" ht="18" x14ac:dyDescent="0.25">
      <c r="A48" s="99" t="str">
        <f>VLOOKUP(B48,'[1]LISTADO ATM'!$A$2:$C$817,3,0)</f>
        <v>DISTRITO NACIONAL</v>
      </c>
      <c r="B48" s="99">
        <v>678</v>
      </c>
      <c r="C48" s="112" t="str">
        <f>VLOOKUP(B48,'[1]LISTADO ATM'!$A$2:$B$816,2,0)</f>
        <v>ATM Eco Petroleo San Isidro</v>
      </c>
      <c r="D48" s="113" t="s">
        <v>2455</v>
      </c>
      <c r="E48" s="99">
        <v>335770367</v>
      </c>
      <c r="F48" s="162"/>
    </row>
    <row r="49" spans="1:6" ht="18" x14ac:dyDescent="0.25">
      <c r="A49" s="99" t="str">
        <f>VLOOKUP(B49,'[1]LISTADO ATM'!$A$2:$C$817,3,0)</f>
        <v>DISTRITO NACIONAL</v>
      </c>
      <c r="B49" s="99">
        <v>927</v>
      </c>
      <c r="C49" s="112" t="str">
        <f>VLOOKUP(B49,'[1]LISTADO ATM'!$A$2:$B$816,2,0)</f>
        <v>ATM S/M Bravo La Esperilla</v>
      </c>
      <c r="D49" s="113" t="s">
        <v>2455</v>
      </c>
      <c r="E49" s="99">
        <v>335770376</v>
      </c>
      <c r="F49" s="162"/>
    </row>
    <row r="50" spans="1:6" ht="18" x14ac:dyDescent="0.25">
      <c r="A50" s="99" t="str">
        <f>VLOOKUP(B50,'[1]LISTADO ATM'!$A$2:$C$817,3,0)</f>
        <v>DISTRITO NACIONAL</v>
      </c>
      <c r="B50" s="99">
        <v>238</v>
      </c>
      <c r="C50" s="112" t="str">
        <f>VLOOKUP(B50,'[1]LISTADO ATM'!$A$2:$B$816,2,0)</f>
        <v xml:space="preserve">ATM Multicentro La Sirena Charles de Gaulle </v>
      </c>
      <c r="D50" s="113" t="s">
        <v>2455</v>
      </c>
      <c r="E50" s="99">
        <v>335770049</v>
      </c>
      <c r="F50" s="162"/>
    </row>
    <row r="51" spans="1:6" ht="18" x14ac:dyDescent="0.25">
      <c r="A51" s="99" t="str">
        <f>VLOOKUP(B51,'[1]LISTADO ATM'!$A$2:$C$817,3,0)</f>
        <v>ESTE</v>
      </c>
      <c r="B51" s="99">
        <v>963</v>
      </c>
      <c r="C51" s="112" t="str">
        <f>VLOOKUP(B51,'[1]LISTADO ATM'!$A$2:$B$816,2,0)</f>
        <v xml:space="preserve">ATM Multiplaza La Romana </v>
      </c>
      <c r="D51" s="113" t="s">
        <v>2455</v>
      </c>
      <c r="E51" s="99">
        <v>335770305</v>
      </c>
      <c r="F51" s="162"/>
    </row>
    <row r="52" spans="1:6" ht="18" x14ac:dyDescent="0.25">
      <c r="A52" s="99" t="str">
        <f>VLOOKUP(B52,'[1]LISTADO ATM'!$A$2:$C$817,3,0)</f>
        <v>DISTRITO NACIONAL</v>
      </c>
      <c r="B52" s="99">
        <v>697</v>
      </c>
      <c r="C52" s="112" t="str">
        <f>VLOOKUP(B52,'[1]LISTADO ATM'!$A$2:$B$816,2,0)</f>
        <v>ATM Hipermercado Olé Ciudad Juan Bosch</v>
      </c>
      <c r="D52" s="113" t="s">
        <v>2455</v>
      </c>
      <c r="E52" s="99">
        <v>335770821</v>
      </c>
      <c r="F52" s="162"/>
    </row>
    <row r="53" spans="1:6" ht="18" x14ac:dyDescent="0.25">
      <c r="A53" s="99" t="str">
        <f>VLOOKUP(B53,'[1]LISTADO ATM'!$A$2:$C$817,3,0)</f>
        <v>ESTE</v>
      </c>
      <c r="B53" s="99">
        <v>842</v>
      </c>
      <c r="C53" s="112" t="str">
        <f>VLOOKUP(B53,'[1]LISTADO ATM'!$A$2:$B$816,2,0)</f>
        <v xml:space="preserve">ATM Plaza Orense II (La Romana) </v>
      </c>
      <c r="D53" s="113" t="s">
        <v>2455</v>
      </c>
      <c r="E53" s="99">
        <v>335770854</v>
      </c>
      <c r="F53" s="162"/>
    </row>
    <row r="54" spans="1:6" ht="18" x14ac:dyDescent="0.25">
      <c r="A54" s="99" t="str">
        <f>VLOOKUP(B54,'[1]LISTADO ATM'!$A$2:$C$817,3,0)</f>
        <v>DISTRITO NACIONAL</v>
      </c>
      <c r="B54" s="99">
        <v>422</v>
      </c>
      <c r="C54" s="112" t="str">
        <f>VLOOKUP(B54,'[1]LISTADO ATM'!$A$2:$B$816,2,0)</f>
        <v xml:space="preserve">ATM Olé Manoguayabo </v>
      </c>
      <c r="D54" s="113" t="s">
        <v>2455</v>
      </c>
      <c r="E54" s="99">
        <v>335770857</v>
      </c>
      <c r="F54" s="162"/>
    </row>
    <row r="55" spans="1:6" ht="18" x14ac:dyDescent="0.25">
      <c r="A55" s="99" t="str">
        <f>VLOOKUP(B55,'[1]LISTADO ATM'!$A$2:$C$817,3,0)</f>
        <v>DISTRITO NACIONAL</v>
      </c>
      <c r="B55" s="99">
        <v>628</v>
      </c>
      <c r="C55" s="112" t="str">
        <f>VLOOKUP(B55,'[1]LISTADO ATM'!$A$2:$B$816,2,0)</f>
        <v xml:space="preserve">ATM Autobanco San Isidro </v>
      </c>
      <c r="D55" s="113" t="s">
        <v>2455</v>
      </c>
      <c r="E55" s="99">
        <v>335770858</v>
      </c>
      <c r="F55" s="162"/>
    </row>
    <row r="56" spans="1:6" ht="18" x14ac:dyDescent="0.25">
      <c r="A56" s="99" t="str">
        <f>VLOOKUP(B56,'[1]LISTADO ATM'!$A$2:$C$817,3,0)</f>
        <v>DISTRITO NACIONAL</v>
      </c>
      <c r="B56" s="99">
        <v>738</v>
      </c>
      <c r="C56" s="112" t="str">
        <f>VLOOKUP(B56,'[1]LISTADO ATM'!$A$2:$B$816,2,0)</f>
        <v xml:space="preserve">ATM Zona Franca Los Alcarrizos </v>
      </c>
      <c r="D56" s="113" t="s">
        <v>2455</v>
      </c>
      <c r="E56" s="99">
        <v>335770884</v>
      </c>
      <c r="F56" s="162"/>
    </row>
    <row r="57" spans="1:6" ht="18" x14ac:dyDescent="0.25">
      <c r="A57" s="99" t="str">
        <f>VLOOKUP(B57,'[1]LISTADO ATM'!$A$2:$C$817,3,0)</f>
        <v>DISTRITO NACIONAL</v>
      </c>
      <c r="B57" s="99">
        <v>31</v>
      </c>
      <c r="C57" s="112" t="str">
        <f>VLOOKUP(B57,'[1]LISTADO ATM'!$A$2:$B$816,2,0)</f>
        <v xml:space="preserve">ATM Oficina San Martín I </v>
      </c>
      <c r="D57" s="113" t="s">
        <v>2455</v>
      </c>
      <c r="E57" s="99">
        <v>335770885</v>
      </c>
      <c r="F57" s="162"/>
    </row>
    <row r="58" spans="1:6" ht="18" x14ac:dyDescent="0.25">
      <c r="A58" s="99" t="str">
        <f>VLOOKUP(B58,'[1]LISTADO ATM'!$A$2:$C$817,3,0)</f>
        <v>DISTRITO NACIONAL</v>
      </c>
      <c r="B58" s="99">
        <v>494</v>
      </c>
      <c r="C58" s="112" t="str">
        <f>VLOOKUP(B58,'[1]LISTADO ATM'!$A$2:$B$816,2,0)</f>
        <v xml:space="preserve">ATM Oficina Blue Mall </v>
      </c>
      <c r="D58" s="113" t="s">
        <v>2455</v>
      </c>
      <c r="E58" s="99">
        <v>335770905</v>
      </c>
      <c r="F58" s="162"/>
    </row>
    <row r="59" spans="1:6" ht="18" x14ac:dyDescent="0.25">
      <c r="A59" s="99" t="str">
        <f>VLOOKUP(B59,'[1]LISTADO ATM'!$A$2:$C$817,3,0)</f>
        <v>DISTRITO NACIONAL</v>
      </c>
      <c r="B59" s="99">
        <v>755</v>
      </c>
      <c r="C59" s="112" t="str">
        <f>VLOOKUP(B59,'[1]LISTADO ATM'!$A$2:$B$816,2,0)</f>
        <v xml:space="preserve">ATM Oficina Galería del Este (Plaza) </v>
      </c>
      <c r="D59" s="113" t="s">
        <v>2455</v>
      </c>
      <c r="E59" s="99">
        <v>335770965</v>
      </c>
    </row>
    <row r="60" spans="1:6" ht="18" x14ac:dyDescent="0.25">
      <c r="A60" s="99" t="str">
        <f>VLOOKUP(B60,'[1]LISTADO ATM'!$A$2:$C$817,3,0)</f>
        <v>DISTRITO NACIONAL</v>
      </c>
      <c r="B60" s="99">
        <v>354</v>
      </c>
      <c r="C60" s="112" t="str">
        <f>VLOOKUP(B60,'[1]LISTADO ATM'!$A$2:$B$816,2,0)</f>
        <v xml:space="preserve">ATM Oficina Núñez de Cáceres II </v>
      </c>
      <c r="D60" s="113" t="s">
        <v>2455</v>
      </c>
      <c r="E60" s="118">
        <v>335770665</v>
      </c>
    </row>
    <row r="61" spans="1:6" ht="18" x14ac:dyDescent="0.25">
      <c r="A61" s="99" t="str">
        <f>VLOOKUP(B61,'[1]LISTADO ATM'!$A$2:$C$817,3,0)</f>
        <v>DISTRITO NACIONAL</v>
      </c>
      <c r="B61" s="99">
        <v>676</v>
      </c>
      <c r="C61" s="112" t="str">
        <f>VLOOKUP(B61,'[1]LISTADO ATM'!$A$2:$B$816,2,0)</f>
        <v>ATM S/M Bravo Colina Del Oeste</v>
      </c>
      <c r="D61" s="113" t="s">
        <v>2455</v>
      </c>
      <c r="E61" s="118">
        <v>335770899</v>
      </c>
    </row>
    <row r="62" spans="1:6" ht="18" x14ac:dyDescent="0.25">
      <c r="A62" s="99" t="str">
        <f>VLOOKUP(B62,'[1]LISTADO ATM'!$A$2:$C$817,3,0)</f>
        <v>DISTRITO NACIONAL</v>
      </c>
      <c r="B62" s="99">
        <v>769</v>
      </c>
      <c r="C62" s="112" t="str">
        <f>VLOOKUP(B62,'[1]LISTADO ATM'!$A$2:$B$816,2,0)</f>
        <v>ATM UNP Pablo Mella Morales</v>
      </c>
      <c r="D62" s="113" t="s">
        <v>2455</v>
      </c>
      <c r="E62" s="118">
        <v>335770964</v>
      </c>
    </row>
    <row r="63" spans="1:6" ht="18" x14ac:dyDescent="0.25">
      <c r="A63" s="99" t="str">
        <f>VLOOKUP(B63,'[1]LISTADO ATM'!$A$2:$C$817,3,0)</f>
        <v>DISTRITO NACIONAL</v>
      </c>
      <c r="B63" s="99">
        <v>713</v>
      </c>
      <c r="C63" s="112" t="str">
        <f>VLOOKUP(B63,'[1]LISTADO ATM'!$A$2:$B$816,2,0)</f>
        <v xml:space="preserve">ATM Oficina Las Américas </v>
      </c>
      <c r="D63" s="113" t="s">
        <v>2455</v>
      </c>
      <c r="E63" s="99">
        <v>335770980</v>
      </c>
    </row>
    <row r="64" spans="1:6" ht="18" x14ac:dyDescent="0.25">
      <c r="A64" s="99" t="e">
        <f>VLOOKUP(B64,'[1]LISTADO ATM'!$A$2:$C$817,3,0)</f>
        <v>#N/A</v>
      </c>
      <c r="B64" s="99"/>
      <c r="C64" s="112" t="e">
        <f>VLOOKUP(B64,'[1]LISTADO ATM'!$A$2:$B$816,2,0)</f>
        <v>#N/A</v>
      </c>
      <c r="D64" s="113" t="s">
        <v>2455</v>
      </c>
      <c r="E64" s="99"/>
    </row>
    <row r="65" spans="1:6" ht="18.75" thickBot="1" x14ac:dyDescent="0.3">
      <c r="A65" s="114" t="s">
        <v>2428</v>
      </c>
      <c r="B65" s="121">
        <f>COUNT(B43:B63)</f>
        <v>21</v>
      </c>
      <c r="C65" s="115"/>
      <c r="D65" s="115"/>
      <c r="E65" s="115"/>
    </row>
    <row r="66" spans="1:6" ht="15.75" thickBot="1" x14ac:dyDescent="0.3">
      <c r="B66" s="108"/>
    </row>
    <row r="67" spans="1:6" ht="18.75" thickBot="1" x14ac:dyDescent="0.3">
      <c r="A67" s="137" t="s">
        <v>2431</v>
      </c>
      <c r="B67" s="138"/>
      <c r="C67" s="138"/>
      <c r="D67" s="138"/>
      <c r="E67" s="139"/>
    </row>
    <row r="68" spans="1:6" ht="18" x14ac:dyDescent="0.25">
      <c r="A68" s="91" t="s">
        <v>15</v>
      </c>
      <c r="B68" s="96" t="s">
        <v>2426</v>
      </c>
      <c r="C68" s="92" t="s">
        <v>46</v>
      </c>
      <c r="D68" s="92" t="s">
        <v>2433</v>
      </c>
      <c r="E68" s="92" t="s">
        <v>2427</v>
      </c>
    </row>
    <row r="69" spans="1:6" ht="18" x14ac:dyDescent="0.25">
      <c r="A69" s="99" t="str">
        <f>VLOOKUP(B69,'[1]LISTADO ATM'!$A$2:$C$817,3,0)</f>
        <v>DISTRITO NACIONAL</v>
      </c>
      <c r="B69" s="99">
        <v>577</v>
      </c>
      <c r="C69" s="112" t="str">
        <f>VLOOKUP(B69,'[1]LISTADO ATM'!$A$2:$B$816,2,0)</f>
        <v xml:space="preserve">ATM Olé Ave. Duarte </v>
      </c>
      <c r="D69" s="99" t="s">
        <v>2459</v>
      </c>
      <c r="E69" s="117">
        <v>335769635</v>
      </c>
    </row>
    <row r="70" spans="1:6" ht="18" x14ac:dyDescent="0.25">
      <c r="A70" s="99" t="str">
        <f>VLOOKUP(B70,'[1]LISTADO ATM'!$A$2:$C$817,3,0)</f>
        <v>ESTE</v>
      </c>
      <c r="B70" s="99">
        <v>673</v>
      </c>
      <c r="C70" s="112" t="str">
        <f>VLOOKUP(B70,'[1]LISTADO ATM'!$A$2:$B$816,2,0)</f>
        <v>ATM Clínica Dr. Cruz Jiminián</v>
      </c>
      <c r="D70" s="99" t="s">
        <v>2459</v>
      </c>
      <c r="E70" s="117">
        <v>335769626</v>
      </c>
    </row>
    <row r="71" spans="1:6" ht="18" x14ac:dyDescent="0.25">
      <c r="A71" s="99" t="str">
        <f>VLOOKUP(B71,'[1]LISTADO ATM'!$A$2:$C$817,3,0)</f>
        <v>DISTRITO NACIONAL</v>
      </c>
      <c r="B71" s="99">
        <v>719</v>
      </c>
      <c r="C71" s="112" t="str">
        <f>VLOOKUP(B71,'[1]LISTADO ATM'!$A$2:$B$816,2,0)</f>
        <v xml:space="preserve">ATM Ayuntamiento Municipal San Luís </v>
      </c>
      <c r="D71" s="99" t="s">
        <v>2459</v>
      </c>
      <c r="E71" s="117">
        <v>335769547</v>
      </c>
    </row>
    <row r="72" spans="1:6" ht="18" x14ac:dyDescent="0.25">
      <c r="A72" s="99" t="str">
        <f>VLOOKUP(B72,'[1]LISTADO ATM'!$A$2:$C$817,3,0)</f>
        <v>DISTRITO NACIONAL</v>
      </c>
      <c r="B72" s="99">
        <v>958</v>
      </c>
      <c r="C72" s="112" t="str">
        <f>VLOOKUP(B72,'[1]LISTADO ATM'!$A$2:$B$816,2,0)</f>
        <v xml:space="preserve">ATM Olé Aut. San Isidro </v>
      </c>
      <c r="D72" s="99" t="s">
        <v>2459</v>
      </c>
      <c r="E72" s="99">
        <v>335770494</v>
      </c>
      <c r="F72" s="162"/>
    </row>
    <row r="73" spans="1:6" ht="18" x14ac:dyDescent="0.25">
      <c r="A73" s="99" t="e">
        <f>VLOOKUP(B73,'[1]LISTADO ATM'!$A$2:$C$817,3,0)</f>
        <v>#N/A</v>
      </c>
      <c r="B73" s="99">
        <v>600</v>
      </c>
      <c r="C73" s="112" t="e">
        <f>VLOOKUP(B73,'[1]LISTADO ATM'!$A$2:$B$816,2,0)</f>
        <v>#N/A</v>
      </c>
      <c r="D73" s="99" t="s">
        <v>2459</v>
      </c>
      <c r="E73" s="117">
        <v>335770500</v>
      </c>
      <c r="F73" s="162"/>
    </row>
    <row r="74" spans="1:6" ht="18" x14ac:dyDescent="0.25">
      <c r="A74" s="99" t="str">
        <f>VLOOKUP(B74,'[1]LISTADO ATM'!$A$2:$C$817,3,0)</f>
        <v>DISTRITO NACIONAL</v>
      </c>
      <c r="B74" s="99">
        <v>860</v>
      </c>
      <c r="C74" s="112" t="str">
        <f>VLOOKUP(B74,'[1]LISTADO ATM'!$A$2:$B$816,2,0)</f>
        <v xml:space="preserve">ATM Oficina Bella Vista 27 de Febrero I </v>
      </c>
      <c r="D74" s="99" t="s">
        <v>2459</v>
      </c>
      <c r="E74" s="118">
        <v>335770668</v>
      </c>
      <c r="F74" s="162"/>
    </row>
    <row r="75" spans="1:6" ht="18" x14ac:dyDescent="0.25">
      <c r="A75" s="99" t="str">
        <f>VLOOKUP(B75,'[1]LISTADO ATM'!$A$2:$C$817,3,0)</f>
        <v>DISTRITO NACIONAL</v>
      </c>
      <c r="B75" s="99">
        <v>415</v>
      </c>
      <c r="C75" s="112" t="str">
        <f>VLOOKUP(B75,'[1]LISTADO ATM'!$A$2:$B$816,2,0)</f>
        <v xml:space="preserve">ATM Autobanco San Martín I </v>
      </c>
      <c r="D75" s="99" t="s">
        <v>2459</v>
      </c>
      <c r="E75" s="118">
        <v>335770780</v>
      </c>
      <c r="F75" s="162"/>
    </row>
    <row r="76" spans="1:6" ht="18" x14ac:dyDescent="0.25">
      <c r="A76" s="99" t="str">
        <f>VLOOKUP(B76,'[1]LISTADO ATM'!$A$2:$C$817,3,0)</f>
        <v>DISTRITO NACIONAL</v>
      </c>
      <c r="B76" s="99">
        <v>642</v>
      </c>
      <c r="C76" s="112" t="str">
        <f>VLOOKUP(B76,'[1]LISTADO ATM'!$A$2:$B$816,2,0)</f>
        <v xml:space="preserve">ATM OMSA Sto. Dgo. </v>
      </c>
      <c r="D76" s="99" t="s">
        <v>2459</v>
      </c>
      <c r="E76" s="99">
        <v>335770465</v>
      </c>
    </row>
    <row r="77" spans="1:6" ht="18" x14ac:dyDescent="0.25">
      <c r="A77" s="99" t="str">
        <f>VLOOKUP(B77,'[1]LISTADO ATM'!$A$2:$C$817,3,0)</f>
        <v>DISTRITO NACIONAL</v>
      </c>
      <c r="B77" s="99">
        <v>816</v>
      </c>
      <c r="C77" s="112" t="str">
        <f>VLOOKUP(B77,'[1]LISTADO ATM'!$A$2:$B$816,2,0)</f>
        <v xml:space="preserve">ATM Oficina Pedro Brand </v>
      </c>
      <c r="D77" s="99" t="s">
        <v>2459</v>
      </c>
      <c r="E77" s="118">
        <v>335770981</v>
      </c>
    </row>
    <row r="78" spans="1:6" ht="18" x14ac:dyDescent="0.25">
      <c r="A78" s="99" t="e">
        <f>VLOOKUP(B78,'[1]LISTADO ATM'!$A$2:$C$817,3,0)</f>
        <v>#N/A</v>
      </c>
      <c r="B78" s="99"/>
      <c r="C78" s="112" t="e">
        <f>VLOOKUP(B78,'[1]LISTADO ATM'!$A$2:$B$816,2,0)</f>
        <v>#N/A</v>
      </c>
      <c r="D78" s="99" t="s">
        <v>2459</v>
      </c>
      <c r="E78" s="118"/>
    </row>
    <row r="79" spans="1:6" ht="18" x14ac:dyDescent="0.25">
      <c r="A79" s="99" t="e">
        <f>VLOOKUP(B79,'[1]LISTADO ATM'!$A$2:$C$817,3,0)</f>
        <v>#N/A</v>
      </c>
      <c r="B79" s="99"/>
      <c r="C79" s="112" t="e">
        <f>VLOOKUP(B79,'[1]LISTADO ATM'!$A$2:$B$816,2,0)</f>
        <v>#N/A</v>
      </c>
      <c r="D79" s="99" t="s">
        <v>2459</v>
      </c>
      <c r="E79" s="118"/>
    </row>
    <row r="80" spans="1:6" ht="18" x14ac:dyDescent="0.25">
      <c r="A80" s="99" t="e">
        <f>VLOOKUP(B80,'[1]LISTADO ATM'!$A$2:$C$817,3,0)</f>
        <v>#N/A</v>
      </c>
      <c r="B80" s="99"/>
      <c r="C80" s="112" t="e">
        <f>VLOOKUP(B80,'[1]LISTADO ATM'!$A$2:$B$816,2,0)</f>
        <v>#N/A</v>
      </c>
      <c r="D80" s="99" t="s">
        <v>2459</v>
      </c>
      <c r="E80" s="118"/>
    </row>
    <row r="81" spans="1:6" ht="18.75" thickBot="1" x14ac:dyDescent="0.3">
      <c r="A81" s="95" t="s">
        <v>2428</v>
      </c>
      <c r="B81" s="121">
        <f>COUNT(B69:B77)</f>
        <v>9</v>
      </c>
      <c r="C81" s="93"/>
      <c r="D81" s="93"/>
      <c r="E81" s="94"/>
    </row>
    <row r="82" spans="1:6" ht="15.75" thickBot="1" x14ac:dyDescent="0.3">
      <c r="B82" s="108"/>
    </row>
    <row r="83" spans="1:6" ht="18.75" thickBot="1" x14ac:dyDescent="0.3">
      <c r="A83" s="133" t="s">
        <v>2429</v>
      </c>
      <c r="B83" s="134"/>
    </row>
    <row r="84" spans="1:6" ht="18.75" thickBot="1" x14ac:dyDescent="0.3">
      <c r="A84" s="135">
        <f>+B65+B81</f>
        <v>30</v>
      </c>
      <c r="B84" s="136"/>
    </row>
    <row r="85" spans="1:6" ht="15.75" thickBot="1" x14ac:dyDescent="0.3">
      <c r="B85" s="108"/>
    </row>
    <row r="86" spans="1:6" ht="18.75" thickBot="1" x14ac:dyDescent="0.3">
      <c r="A86" s="137" t="s">
        <v>2432</v>
      </c>
      <c r="B86" s="138"/>
      <c r="C86" s="138"/>
      <c r="D86" s="138"/>
      <c r="E86" s="139"/>
    </row>
    <row r="87" spans="1:6" ht="18" x14ac:dyDescent="0.25">
      <c r="A87" s="91" t="s">
        <v>15</v>
      </c>
      <c r="B87" s="96" t="s">
        <v>2426</v>
      </c>
      <c r="C87" s="96" t="s">
        <v>46</v>
      </c>
      <c r="D87" s="140" t="s">
        <v>2433</v>
      </c>
      <c r="E87" s="141"/>
    </row>
    <row r="88" spans="1:6" ht="18" x14ac:dyDescent="0.25">
      <c r="A88" s="99" t="str">
        <f>VLOOKUP(B88,'[1]LISTADO ATM'!$A$2:$C$817,3,0)</f>
        <v>DISTRITO NACIONAL</v>
      </c>
      <c r="B88" s="99">
        <v>175</v>
      </c>
      <c r="C88" s="112" t="str">
        <f>VLOOKUP(B88,'[1]LISTADO ATM'!$A$2:$B$816,2,0)</f>
        <v xml:space="preserve">ATM Dirección de Ingeniería </v>
      </c>
      <c r="D88" s="131" t="s">
        <v>2476</v>
      </c>
      <c r="E88" s="132"/>
    </row>
    <row r="89" spans="1:6" ht="18" x14ac:dyDescent="0.25">
      <c r="A89" s="99" t="str">
        <f>VLOOKUP(B89,'[1]LISTADO ATM'!$A$2:$C$817,3,0)</f>
        <v>DISTRITO NACIONAL</v>
      </c>
      <c r="B89" s="99">
        <v>557</v>
      </c>
      <c r="C89" s="112" t="str">
        <f>VLOOKUP(B89,'[1]LISTADO ATM'!$A$2:$B$816,2,0)</f>
        <v xml:space="preserve">ATM Multicentro La Sirena Ave. Mella </v>
      </c>
      <c r="D89" s="131" t="s">
        <v>2506</v>
      </c>
      <c r="E89" s="132"/>
    </row>
    <row r="90" spans="1:6" ht="18" x14ac:dyDescent="0.25">
      <c r="A90" s="99" t="str">
        <f>VLOOKUP(B90,'[1]LISTADO ATM'!$A$2:$C$817,3,0)</f>
        <v>DISTRITO NACIONAL</v>
      </c>
      <c r="B90" s="99">
        <v>839</v>
      </c>
      <c r="C90" s="112" t="str">
        <f>VLOOKUP(B90,'[1]LISTADO ATM'!$A$2:$B$816,2,0)</f>
        <v xml:space="preserve">ATM INAPA </v>
      </c>
      <c r="D90" s="131" t="s">
        <v>2476</v>
      </c>
      <c r="E90" s="132"/>
    </row>
    <row r="91" spans="1:6" ht="18" x14ac:dyDescent="0.25">
      <c r="A91" s="99" t="str">
        <f>VLOOKUP(B91,'[1]LISTADO ATM'!$A$2:$C$817,3,0)</f>
        <v>DISTRITO NACIONAL</v>
      </c>
      <c r="B91" s="99">
        <v>436</v>
      </c>
      <c r="C91" s="112" t="str">
        <f>VLOOKUP(B91,'[1]LISTADO ATM'!$A$2:$B$816,2,0)</f>
        <v xml:space="preserve">ATM Autobanco Torre II </v>
      </c>
      <c r="D91" s="131" t="s">
        <v>2476</v>
      </c>
      <c r="E91" s="132"/>
      <c r="F91" s="162"/>
    </row>
    <row r="92" spans="1:6" ht="18" x14ac:dyDescent="0.25">
      <c r="A92" s="99" t="str">
        <f>VLOOKUP(B92,'[1]LISTADO ATM'!$A$2:$C$817,3,0)</f>
        <v>DISTRITO NACIONAL</v>
      </c>
      <c r="B92" s="99">
        <v>566</v>
      </c>
      <c r="C92" s="112" t="str">
        <f>VLOOKUP(B92,'[1]LISTADO ATM'!$A$2:$B$816,2,0)</f>
        <v xml:space="preserve">ATM Hiper Olé Aut. Duarte </v>
      </c>
      <c r="D92" s="131" t="s">
        <v>2506</v>
      </c>
      <c r="E92" s="132"/>
      <c r="F92" s="162"/>
    </row>
    <row r="93" spans="1:6" ht="18" x14ac:dyDescent="0.25">
      <c r="A93" s="99" t="str">
        <f>VLOOKUP(B93,'[1]LISTADO ATM'!$A$2:$C$817,3,0)</f>
        <v>DISTRITO NACIONAL</v>
      </c>
      <c r="B93" s="99">
        <v>696</v>
      </c>
      <c r="C93" s="112" t="str">
        <f>VLOOKUP(B93,'[1]LISTADO ATM'!$A$2:$B$816,2,0)</f>
        <v>ATM Olé Jacobo Majluta</v>
      </c>
      <c r="D93" s="131" t="s">
        <v>2476</v>
      </c>
      <c r="E93" s="132"/>
      <c r="F93" s="162"/>
    </row>
    <row r="94" spans="1:6" ht="18" x14ac:dyDescent="0.25">
      <c r="A94" s="99" t="str">
        <f>VLOOKUP(B94,'[1]LISTADO ATM'!$A$2:$C$817,3,0)</f>
        <v>DISTRITO NACIONAL</v>
      </c>
      <c r="B94" s="99">
        <v>946</v>
      </c>
      <c r="C94" s="112" t="str">
        <f>VLOOKUP(B94,'[1]LISTADO ATM'!$A$2:$B$816,2,0)</f>
        <v xml:space="preserve">ATM Oficina Núñez de Cáceres I </v>
      </c>
      <c r="D94" s="131" t="s">
        <v>2476</v>
      </c>
      <c r="E94" s="132"/>
      <c r="F94" s="162"/>
    </row>
    <row r="95" spans="1:6" ht="18" x14ac:dyDescent="0.25">
      <c r="A95" s="99" t="str">
        <f>VLOOKUP(B95,'[1]LISTADO ATM'!$A$2:$C$817,3,0)</f>
        <v>DISTRITO NACIONAL</v>
      </c>
      <c r="B95" s="99">
        <v>949</v>
      </c>
      <c r="C95" s="112" t="str">
        <f>VLOOKUP(B95,'[1]LISTADO ATM'!$A$2:$B$816,2,0)</f>
        <v xml:space="preserve">ATM S/M Bravo San Isidro Coral Mall </v>
      </c>
      <c r="D95" s="131" t="s">
        <v>2476</v>
      </c>
      <c r="E95" s="132"/>
    </row>
    <row r="96" spans="1:6" ht="18" x14ac:dyDescent="0.25">
      <c r="A96" s="99" t="e">
        <f>VLOOKUP(B96,'[1]LISTADO ATM'!$A$2:$C$817,3,0)</f>
        <v>#N/A</v>
      </c>
      <c r="B96" s="99"/>
      <c r="C96" s="112" t="e">
        <f>VLOOKUP(B96,'[1]LISTADO ATM'!$A$2:$B$816,2,0)</f>
        <v>#N/A</v>
      </c>
      <c r="D96" s="158"/>
      <c r="E96" s="159"/>
    </row>
    <row r="97" spans="1:5" ht="18" x14ac:dyDescent="0.25">
      <c r="A97" s="99" t="e">
        <f>VLOOKUP(B97,'[1]LISTADO ATM'!$A$2:$C$817,3,0)</f>
        <v>#N/A</v>
      </c>
      <c r="B97" s="99"/>
      <c r="C97" s="112" t="e">
        <f>VLOOKUP(B97,'[1]LISTADO ATM'!$A$2:$B$816,2,0)</f>
        <v>#N/A</v>
      </c>
      <c r="D97" s="158"/>
      <c r="E97" s="159"/>
    </row>
    <row r="98" spans="1:5" ht="18.75" thickBot="1" x14ac:dyDescent="0.3">
      <c r="A98" s="95" t="s">
        <v>2428</v>
      </c>
      <c r="B98" s="121">
        <f>COUNT(B88:B95)</f>
        <v>8</v>
      </c>
      <c r="C98" s="93"/>
      <c r="D98" s="93"/>
      <c r="E98" s="94"/>
    </row>
    <row r="99" spans="1:5" x14ac:dyDescent="0.25">
      <c r="E99" s="86"/>
    </row>
    <row r="100" spans="1:5" x14ac:dyDescent="0.25">
      <c r="E100" s="86"/>
    </row>
    <row r="101" spans="1:5" x14ac:dyDescent="0.25">
      <c r="E101" s="86"/>
    </row>
  </sheetData>
  <mergeCells count="19">
    <mergeCell ref="D94:E94"/>
    <mergeCell ref="D95:E95"/>
    <mergeCell ref="D89:E89"/>
    <mergeCell ref="D90:E90"/>
    <mergeCell ref="D91:E91"/>
    <mergeCell ref="A2:E2"/>
    <mergeCell ref="A3:E3"/>
    <mergeCell ref="D92:E92"/>
    <mergeCell ref="D93:E93"/>
    <mergeCell ref="A83:B83"/>
    <mergeCell ref="A84:B84"/>
    <mergeCell ref="A86:E86"/>
    <mergeCell ref="D87:E87"/>
    <mergeCell ref="D88:E88"/>
    <mergeCell ref="A4:E4"/>
    <mergeCell ref="A9:E9"/>
    <mergeCell ref="C39:E39"/>
    <mergeCell ref="A41:E41"/>
    <mergeCell ref="A67:E67"/>
  </mergeCells>
  <phoneticPr fontId="47" type="noConversion"/>
  <conditionalFormatting sqref="B44">
    <cfRule type="duplicateValues" dxfId="231" priority="110"/>
  </conditionalFormatting>
  <conditionalFormatting sqref="B69">
    <cfRule type="duplicateValues" dxfId="230" priority="109"/>
  </conditionalFormatting>
  <conditionalFormatting sqref="B19">
    <cfRule type="duplicateValues" dxfId="229" priority="108"/>
  </conditionalFormatting>
  <conditionalFormatting sqref="B88 B14">
    <cfRule type="duplicateValues" dxfId="228" priority="107"/>
  </conditionalFormatting>
  <conditionalFormatting sqref="B82:B86 B16 B40:B41 B43 B66:B67 B2:B9">
    <cfRule type="duplicateValues" dxfId="227" priority="106"/>
  </conditionalFormatting>
  <conditionalFormatting sqref="B82:B86">
    <cfRule type="duplicateValues" dxfId="226" priority="105"/>
  </conditionalFormatting>
  <conditionalFormatting sqref="B82:B86">
    <cfRule type="duplicateValues" dxfId="225" priority="104"/>
  </conditionalFormatting>
  <conditionalFormatting sqref="E48">
    <cfRule type="duplicateValues" dxfId="224" priority="103"/>
  </conditionalFormatting>
  <conditionalFormatting sqref="E48">
    <cfRule type="duplicateValues" dxfId="223" priority="102"/>
  </conditionalFormatting>
  <conditionalFormatting sqref="E48">
    <cfRule type="duplicateValues" dxfId="222" priority="100"/>
    <cfRule type="duplicateValues" dxfId="221" priority="101"/>
  </conditionalFormatting>
  <conditionalFormatting sqref="E48">
    <cfRule type="duplicateValues" dxfId="220" priority="99"/>
  </conditionalFormatting>
  <conditionalFormatting sqref="E48">
    <cfRule type="duplicateValues" dxfId="219" priority="98"/>
  </conditionalFormatting>
  <conditionalFormatting sqref="E48">
    <cfRule type="duplicateValues" dxfId="218" priority="97"/>
  </conditionalFormatting>
  <conditionalFormatting sqref="B46">
    <cfRule type="duplicateValues" dxfId="217" priority="96"/>
  </conditionalFormatting>
  <conditionalFormatting sqref="E23">
    <cfRule type="duplicateValues" dxfId="216" priority="95"/>
  </conditionalFormatting>
  <conditionalFormatting sqref="E23">
    <cfRule type="duplicateValues" dxfId="215" priority="93"/>
    <cfRule type="duplicateValues" dxfId="214" priority="94"/>
  </conditionalFormatting>
  <conditionalFormatting sqref="E51">
    <cfRule type="duplicateValues" dxfId="213" priority="92"/>
  </conditionalFormatting>
  <conditionalFormatting sqref="E51">
    <cfRule type="duplicateValues" dxfId="212" priority="90"/>
    <cfRule type="duplicateValues" dxfId="211" priority="91"/>
  </conditionalFormatting>
  <conditionalFormatting sqref="E51">
    <cfRule type="duplicateValues" dxfId="210" priority="89"/>
  </conditionalFormatting>
  <conditionalFormatting sqref="E51">
    <cfRule type="duplicateValues" dxfId="209" priority="87"/>
    <cfRule type="duplicateValues" dxfId="208" priority="88"/>
  </conditionalFormatting>
  <conditionalFormatting sqref="E51">
    <cfRule type="duplicateValues" dxfId="207" priority="86"/>
  </conditionalFormatting>
  <conditionalFormatting sqref="E51">
    <cfRule type="duplicateValues" dxfId="206" priority="84"/>
    <cfRule type="duplicateValues" dxfId="205" priority="85"/>
  </conditionalFormatting>
  <conditionalFormatting sqref="E89">
    <cfRule type="duplicateValues" dxfId="204" priority="82"/>
    <cfRule type="duplicateValues" dxfId="203" priority="83"/>
  </conditionalFormatting>
  <conditionalFormatting sqref="E89">
    <cfRule type="duplicateValues" dxfId="202" priority="81"/>
  </conditionalFormatting>
  <conditionalFormatting sqref="E90">
    <cfRule type="duplicateValues" dxfId="201" priority="79"/>
    <cfRule type="duplicateValues" dxfId="200" priority="80"/>
  </conditionalFormatting>
  <conditionalFormatting sqref="E90">
    <cfRule type="duplicateValues" dxfId="199" priority="78"/>
  </conditionalFormatting>
  <conditionalFormatting sqref="E15">
    <cfRule type="duplicateValues" dxfId="198" priority="72"/>
  </conditionalFormatting>
  <conditionalFormatting sqref="E15">
    <cfRule type="duplicateValues" dxfId="197" priority="73"/>
    <cfRule type="duplicateValues" dxfId="196" priority="74"/>
  </conditionalFormatting>
  <conditionalFormatting sqref="E15">
    <cfRule type="duplicateValues" dxfId="195" priority="75"/>
    <cfRule type="duplicateValues" dxfId="194" priority="76"/>
  </conditionalFormatting>
  <conditionalFormatting sqref="E15">
    <cfRule type="duplicateValues" dxfId="193" priority="77"/>
  </conditionalFormatting>
  <conditionalFormatting sqref="E27 E13">
    <cfRule type="duplicateValues" dxfId="192" priority="112"/>
    <cfRule type="duplicateValues" dxfId="191" priority="113"/>
  </conditionalFormatting>
  <conditionalFormatting sqref="E27 E13">
    <cfRule type="duplicateValues" dxfId="190" priority="114"/>
  </conditionalFormatting>
  <conditionalFormatting sqref="E52 E30">
    <cfRule type="duplicateValues" dxfId="189" priority="118"/>
    <cfRule type="duplicateValues" dxfId="188" priority="119"/>
  </conditionalFormatting>
  <conditionalFormatting sqref="E52 E30">
    <cfRule type="duplicateValues" dxfId="187" priority="120"/>
  </conditionalFormatting>
  <conditionalFormatting sqref="E56:E58">
    <cfRule type="duplicateValues" dxfId="186" priority="69"/>
    <cfRule type="duplicateValues" dxfId="185" priority="70"/>
  </conditionalFormatting>
  <conditionalFormatting sqref="E56:E58">
    <cfRule type="duplicateValues" dxfId="184" priority="71"/>
  </conditionalFormatting>
  <conditionalFormatting sqref="E92">
    <cfRule type="duplicateValues" dxfId="183" priority="61"/>
    <cfRule type="duplicateValues" dxfId="182" priority="62"/>
  </conditionalFormatting>
  <conditionalFormatting sqref="E92">
    <cfRule type="duplicateValues" dxfId="181" priority="60"/>
  </conditionalFormatting>
  <conditionalFormatting sqref="B21">
    <cfRule type="duplicateValues" dxfId="180" priority="42"/>
  </conditionalFormatting>
  <conditionalFormatting sqref="E21">
    <cfRule type="duplicateValues" dxfId="179" priority="43"/>
    <cfRule type="duplicateValues" dxfId="178" priority="44"/>
  </conditionalFormatting>
  <conditionalFormatting sqref="E21">
    <cfRule type="duplicateValues" dxfId="177" priority="45"/>
  </conditionalFormatting>
  <conditionalFormatting sqref="E21">
    <cfRule type="duplicateValues" dxfId="176" priority="46"/>
  </conditionalFormatting>
  <conditionalFormatting sqref="E21">
    <cfRule type="duplicateValues" dxfId="175" priority="47"/>
    <cfRule type="duplicateValues" dxfId="174" priority="48"/>
  </conditionalFormatting>
  <conditionalFormatting sqref="B21">
    <cfRule type="duplicateValues" dxfId="173" priority="49"/>
  </conditionalFormatting>
  <conditionalFormatting sqref="B21">
    <cfRule type="duplicateValues" dxfId="172" priority="50"/>
    <cfRule type="duplicateValues" dxfId="171" priority="51"/>
  </conditionalFormatting>
  <conditionalFormatting sqref="B21">
    <cfRule type="duplicateValues" dxfId="170" priority="52"/>
  </conditionalFormatting>
  <conditionalFormatting sqref="B21">
    <cfRule type="duplicateValues" dxfId="169" priority="53"/>
  </conditionalFormatting>
  <conditionalFormatting sqref="E98 E65:E74 E81:E88 E2:E12 E14 E16:E20 E22:E26 E39:E51">
    <cfRule type="duplicateValues" dxfId="168" priority="121"/>
    <cfRule type="duplicateValues" dxfId="167" priority="122"/>
  </conditionalFormatting>
  <conditionalFormatting sqref="E98 E65:E74 E81:E88 E2:E12 E14 E16:E20 E22:E26 E39:E51">
    <cfRule type="duplicateValues" dxfId="166" priority="123"/>
  </conditionalFormatting>
  <conditionalFormatting sqref="E28:E29">
    <cfRule type="duplicateValues" dxfId="165" priority="127"/>
    <cfRule type="duplicateValues" dxfId="164" priority="128"/>
  </conditionalFormatting>
  <conditionalFormatting sqref="E28:E29">
    <cfRule type="duplicateValues" dxfId="163" priority="129"/>
  </conditionalFormatting>
  <conditionalFormatting sqref="B82:B86 B66:B67 B69 B88 B40:B41 B2:B9 B11:B14 B16:B19 B22:B38 B43:B64">
    <cfRule type="duplicateValues" dxfId="162" priority="130"/>
  </conditionalFormatting>
  <conditionalFormatting sqref="B82:B86 B66:B67 B88 B40:B41 B2:B9 B11:B20 B22:B38 B69:B80 B43:B64">
    <cfRule type="duplicateValues" dxfId="161" priority="131"/>
    <cfRule type="duplicateValues" dxfId="160" priority="132"/>
  </conditionalFormatting>
  <conditionalFormatting sqref="E59:E64">
    <cfRule type="duplicateValues" dxfId="159" priority="39"/>
    <cfRule type="duplicateValues" dxfId="158" priority="40"/>
  </conditionalFormatting>
  <conditionalFormatting sqref="E59:E64">
    <cfRule type="duplicateValues" dxfId="157" priority="41"/>
  </conditionalFormatting>
  <conditionalFormatting sqref="E94">
    <cfRule type="duplicateValues" dxfId="156" priority="139"/>
    <cfRule type="duplicateValues" dxfId="155" priority="140"/>
  </conditionalFormatting>
  <conditionalFormatting sqref="E94">
    <cfRule type="duplicateValues" dxfId="154" priority="141"/>
  </conditionalFormatting>
  <conditionalFormatting sqref="E75 E32:E38">
    <cfRule type="duplicateValues" dxfId="153" priority="150"/>
  </conditionalFormatting>
  <conditionalFormatting sqref="E75 E32:E38">
    <cfRule type="duplicateValues" dxfId="152" priority="151"/>
    <cfRule type="duplicateValues" dxfId="151" priority="152"/>
  </conditionalFormatting>
  <conditionalFormatting sqref="E53:E55">
    <cfRule type="duplicateValues" dxfId="150" priority="153"/>
    <cfRule type="duplicateValues" dxfId="149" priority="154"/>
  </conditionalFormatting>
  <conditionalFormatting sqref="E53:E55">
    <cfRule type="duplicateValues" dxfId="148" priority="155"/>
  </conditionalFormatting>
  <conditionalFormatting sqref="B17:B18 B13 B11 B22:B38 B47:B64">
    <cfRule type="duplicateValues" dxfId="147" priority="156"/>
  </conditionalFormatting>
  <conditionalFormatting sqref="B1:B1048576">
    <cfRule type="duplicateValues" dxfId="146" priority="38"/>
  </conditionalFormatting>
  <conditionalFormatting sqref="E1:E90 E92 E94 E96:E1048576">
    <cfRule type="duplicateValues" dxfId="145" priority="37"/>
  </conditionalFormatting>
  <conditionalFormatting sqref="B102:B1048576">
    <cfRule type="duplicateValues" dxfId="144" priority="330576"/>
  </conditionalFormatting>
  <conditionalFormatting sqref="E102:E1048576">
    <cfRule type="duplicateValues" dxfId="143" priority="330578"/>
  </conditionalFormatting>
  <conditionalFormatting sqref="E76">
    <cfRule type="duplicateValues" dxfId="142" priority="31"/>
    <cfRule type="duplicateValues" dxfId="141" priority="32"/>
  </conditionalFormatting>
  <conditionalFormatting sqref="E76">
    <cfRule type="duplicateValues" dxfId="140" priority="33"/>
  </conditionalFormatting>
  <conditionalFormatting sqref="E76">
    <cfRule type="duplicateValues" dxfId="139" priority="34"/>
  </conditionalFormatting>
  <conditionalFormatting sqref="E76">
    <cfRule type="duplicateValues" dxfId="138" priority="35"/>
    <cfRule type="duplicateValues" dxfId="137" priority="36"/>
  </conditionalFormatting>
  <conditionalFormatting sqref="B45 B12">
    <cfRule type="duplicateValues" dxfId="136" priority="330585"/>
  </conditionalFormatting>
  <conditionalFormatting sqref="E43:E51 E22:E26 E16:E18 E11:E12">
    <cfRule type="duplicateValues" dxfId="135" priority="330620"/>
  </conditionalFormatting>
  <conditionalFormatting sqref="E43:E51 E22:E26 E16:E18 E11:E12">
    <cfRule type="duplicateValues" dxfId="134" priority="330625"/>
    <cfRule type="duplicateValues" dxfId="133" priority="330626"/>
  </conditionalFormatting>
  <conditionalFormatting sqref="E60">
    <cfRule type="duplicateValues" dxfId="132" priority="25"/>
  </conditionalFormatting>
  <conditionalFormatting sqref="E60">
    <cfRule type="duplicateValues" dxfId="131" priority="26"/>
    <cfRule type="duplicateValues" dxfId="130" priority="27"/>
  </conditionalFormatting>
  <conditionalFormatting sqref="E60">
    <cfRule type="duplicateValues" dxfId="129" priority="28"/>
    <cfRule type="duplicateValues" dxfId="128" priority="29"/>
  </conditionalFormatting>
  <conditionalFormatting sqref="E60">
    <cfRule type="duplicateValues" dxfId="127" priority="30"/>
  </conditionalFormatting>
  <conditionalFormatting sqref="E34">
    <cfRule type="duplicateValues" dxfId="126" priority="23"/>
    <cfRule type="duplicateValues" dxfId="125" priority="24"/>
  </conditionalFormatting>
  <conditionalFormatting sqref="E34">
    <cfRule type="duplicateValues" dxfId="124" priority="22"/>
  </conditionalFormatting>
  <conditionalFormatting sqref="E34">
    <cfRule type="duplicateValues" dxfId="123" priority="21"/>
  </conditionalFormatting>
  <conditionalFormatting sqref="E34">
    <cfRule type="duplicateValues" dxfId="122" priority="19"/>
    <cfRule type="duplicateValues" dxfId="121" priority="20"/>
  </conditionalFormatting>
  <conditionalFormatting sqref="E69:E74 E19:E20 E14">
    <cfRule type="duplicateValues" dxfId="120" priority="330881"/>
  </conditionalFormatting>
  <conditionalFormatting sqref="E69:E74 E19:E20 E14">
    <cfRule type="duplicateValues" dxfId="119" priority="330884"/>
    <cfRule type="duplicateValues" dxfId="118" priority="330885"/>
  </conditionalFormatting>
  <conditionalFormatting sqref="E61">
    <cfRule type="duplicateValues" dxfId="117" priority="16"/>
  </conditionalFormatting>
  <conditionalFormatting sqref="E61">
    <cfRule type="duplicateValues" dxfId="116" priority="17"/>
    <cfRule type="duplicateValues" dxfId="115" priority="18"/>
  </conditionalFormatting>
  <conditionalFormatting sqref="E31">
    <cfRule type="duplicateValues" dxfId="114" priority="330965"/>
  </conditionalFormatting>
  <conditionalFormatting sqref="E31">
    <cfRule type="duplicateValues" dxfId="113" priority="330966"/>
    <cfRule type="duplicateValues" dxfId="112" priority="330967"/>
  </conditionalFormatting>
  <conditionalFormatting sqref="E62">
    <cfRule type="duplicateValues" dxfId="111" priority="13"/>
  </conditionalFormatting>
  <conditionalFormatting sqref="E62">
    <cfRule type="duplicateValues" dxfId="110" priority="14"/>
    <cfRule type="duplicateValues" dxfId="109" priority="15"/>
  </conditionalFormatting>
  <conditionalFormatting sqref="E76:E80">
    <cfRule type="duplicateValues" dxfId="108" priority="331010"/>
  </conditionalFormatting>
  <conditionalFormatting sqref="E76:E80">
    <cfRule type="duplicateValues" dxfId="107" priority="331011"/>
    <cfRule type="duplicateValues" dxfId="106" priority="331012"/>
  </conditionalFormatting>
  <conditionalFormatting sqref="B73:B80 B20 B15 B31:B38">
    <cfRule type="duplicateValues" dxfId="105" priority="331076"/>
  </conditionalFormatting>
  <conditionalFormatting sqref="B73:B80 B20 B15 B31:B38">
    <cfRule type="duplicateValues" dxfId="104" priority="331081"/>
    <cfRule type="duplicateValues" dxfId="103" priority="331082"/>
  </conditionalFormatting>
  <conditionalFormatting sqref="B70:B80 B20 B15 B31:B38">
    <cfRule type="duplicateValues" dxfId="102" priority="331091"/>
  </conditionalFormatting>
  <conditionalFormatting sqref="E91">
    <cfRule type="duplicateValues" dxfId="101" priority="11"/>
    <cfRule type="duplicateValues" dxfId="100" priority="12"/>
  </conditionalFormatting>
  <conditionalFormatting sqref="E91">
    <cfRule type="duplicateValues" dxfId="99" priority="10"/>
  </conditionalFormatting>
  <conditionalFormatting sqref="E91">
    <cfRule type="duplicateValues" dxfId="98" priority="9"/>
  </conditionalFormatting>
  <conditionalFormatting sqref="E93">
    <cfRule type="duplicateValues" dxfId="97" priority="7"/>
    <cfRule type="duplicateValues" dxfId="96" priority="8"/>
  </conditionalFormatting>
  <conditionalFormatting sqref="E93">
    <cfRule type="duplicateValues" dxfId="95" priority="6"/>
  </conditionalFormatting>
  <conditionalFormatting sqref="E93">
    <cfRule type="duplicateValues" dxfId="94" priority="5"/>
  </conditionalFormatting>
  <conditionalFormatting sqref="E95">
    <cfRule type="duplicateValues" dxfId="93" priority="2"/>
    <cfRule type="duplicateValues" dxfId="92" priority="3"/>
  </conditionalFormatting>
  <conditionalFormatting sqref="E95">
    <cfRule type="duplicateValues" dxfId="91" priority="4"/>
  </conditionalFormatting>
  <conditionalFormatting sqref="E95">
    <cfRule type="duplicateValues" dxfId="90" priority="1"/>
  </conditionalFormatting>
  <conditionalFormatting sqref="E96:E97">
    <cfRule type="duplicateValues" dxfId="89" priority="331227"/>
    <cfRule type="duplicateValues" dxfId="88" priority="331228"/>
  </conditionalFormatting>
  <conditionalFormatting sqref="E96:E97">
    <cfRule type="duplicateValues" dxfId="87" priority="331229"/>
  </conditionalFormatting>
  <conditionalFormatting sqref="B89:B97">
    <cfRule type="duplicateValues" dxfId="86" priority="331259"/>
  </conditionalFormatting>
  <conditionalFormatting sqref="B89:B97">
    <cfRule type="duplicateValues" dxfId="85" priority="331261"/>
    <cfRule type="duplicateValues" dxfId="84" priority="331262"/>
  </conditionalFormatting>
  <conditionalFormatting sqref="B82:B86 B66:B67 B40:B41 B2:B9 B11:B20 B88:B97 B22:B38 B69:B80 B43:B64">
    <cfRule type="duplicateValues" dxfId="83" priority="331265"/>
  </conditionalFormatting>
  <conditionalFormatting sqref="B2:B20 B22:B98">
    <cfRule type="duplicateValues" dxfId="82" priority="3312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7:B39">
    <cfRule type="duplicateValues" dxfId="76" priority="219"/>
    <cfRule type="duplicateValues" dxfId="75" priority="220"/>
  </conditionalFormatting>
  <conditionalFormatting sqref="B37:B39">
    <cfRule type="duplicateValues" dxfId="74" priority="218"/>
  </conditionalFormatting>
  <conditionalFormatting sqref="B37:B39">
    <cfRule type="duplicateValues" dxfId="73" priority="217"/>
  </conditionalFormatting>
  <conditionalFormatting sqref="B37:B39">
    <cfRule type="duplicateValues" dxfId="72" priority="215"/>
    <cfRule type="duplicateValues" dxfId="71" priority="216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2021-01-24T03:04:39Z</dcterms:modified>
</cp:coreProperties>
</file>