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3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REPORTE!$A$4:$Q$75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8" i="1" l="1"/>
  <c r="F88" i="1"/>
  <c r="H88" i="1"/>
  <c r="I88" i="1"/>
  <c r="J88" i="1"/>
  <c r="K88" i="1"/>
  <c r="A88" i="1"/>
  <c r="A87" i="1" l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B79" i="16" l="1"/>
  <c r="B56" i="16"/>
  <c r="B40" i="16"/>
  <c r="A84" i="1"/>
  <c r="A83" i="1"/>
  <c r="A82" i="1"/>
  <c r="A81" i="1"/>
  <c r="A80" i="1"/>
  <c r="A79" i="1"/>
  <c r="A78" i="1"/>
  <c r="A77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C73" i="16"/>
  <c r="C74" i="16"/>
  <c r="C75" i="16"/>
  <c r="C76" i="16"/>
  <c r="C77" i="16"/>
  <c r="A73" i="16"/>
  <c r="A74" i="16"/>
  <c r="A75" i="16"/>
  <c r="A76" i="16"/>
  <c r="A77" i="16"/>
  <c r="B12" i="16"/>
  <c r="A76" i="1"/>
  <c r="F76" i="1"/>
  <c r="G76" i="1"/>
  <c r="H76" i="1"/>
  <c r="I76" i="1"/>
  <c r="J76" i="1"/>
  <c r="K76" i="1"/>
  <c r="C35" i="16"/>
  <c r="C36" i="16"/>
  <c r="C38" i="16"/>
  <c r="A35" i="16"/>
  <c r="A36" i="16"/>
  <c r="A37" i="16"/>
  <c r="A38" i="16"/>
  <c r="C53" i="16"/>
  <c r="C54" i="16"/>
  <c r="C55" i="16"/>
  <c r="A53" i="16"/>
  <c r="A54" i="16"/>
  <c r="A55" i="16"/>
  <c r="C66" i="16"/>
  <c r="C67" i="16"/>
  <c r="C68" i="16"/>
  <c r="C69" i="16"/>
  <c r="C70" i="16"/>
  <c r="C71" i="16"/>
  <c r="C72" i="16"/>
  <c r="C78" i="16"/>
  <c r="A66" i="16"/>
  <c r="A67" i="16"/>
  <c r="A68" i="16"/>
  <c r="A69" i="16"/>
  <c r="A70" i="16"/>
  <c r="A71" i="16"/>
  <c r="A72" i="16"/>
  <c r="A78" i="16"/>
  <c r="A10" i="16"/>
  <c r="A11" i="16"/>
  <c r="C10" i="16"/>
  <c r="C11" i="16"/>
  <c r="A75" i="1"/>
  <c r="A74" i="1"/>
  <c r="A73" i="1"/>
  <c r="A72" i="1"/>
  <c r="A71" i="1"/>
  <c r="A70" i="1"/>
  <c r="A69" i="1"/>
  <c r="A68" i="1"/>
  <c r="A67" i="1"/>
  <c r="A66" i="1"/>
  <c r="A65" i="1"/>
  <c r="A64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C31" i="16"/>
  <c r="C32" i="16"/>
  <c r="C33" i="16"/>
  <c r="C34" i="16"/>
  <c r="C39" i="16"/>
  <c r="A31" i="16"/>
  <c r="A32" i="16"/>
  <c r="A33" i="16"/>
  <c r="A34" i="16"/>
  <c r="A39" i="16"/>
  <c r="C51" i="16"/>
  <c r="C52" i="16"/>
  <c r="A50" i="16"/>
  <c r="A51" i="16"/>
  <c r="A52" i="16"/>
  <c r="C65" i="16"/>
  <c r="A65" i="16"/>
  <c r="C64" i="16"/>
  <c r="A64" i="16"/>
  <c r="C63" i="16"/>
  <c r="A63" i="16"/>
  <c r="C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A59" i="16" l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 l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 l="1"/>
  <c r="A32" i="1"/>
  <c r="A31" i="1"/>
  <c r="A30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A29" i="1" l="1"/>
  <c r="A28" i="1"/>
  <c r="A27" i="1"/>
  <c r="A26" i="1"/>
  <c r="A25" i="1"/>
  <c r="A24" i="1"/>
  <c r="A23" i="1"/>
  <c r="A22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21" i="1" l="1"/>
  <c r="F21" i="1"/>
  <c r="G21" i="1"/>
  <c r="H21" i="1"/>
  <c r="I21" i="1"/>
  <c r="J21" i="1"/>
  <c r="K21" i="1"/>
  <c r="A20" i="1"/>
  <c r="A19" i="1"/>
  <c r="F19" i="1"/>
  <c r="G19" i="1"/>
  <c r="H19" i="1"/>
  <c r="I19" i="1"/>
  <c r="J19" i="1"/>
  <c r="K19" i="1"/>
  <c r="F20" i="1"/>
  <c r="G20" i="1"/>
  <c r="H20" i="1"/>
  <c r="I20" i="1"/>
  <c r="J20" i="1"/>
  <c r="K20" i="1"/>
  <c r="A18" i="1" l="1"/>
  <c r="F18" i="1"/>
  <c r="G18" i="1"/>
  <c r="H18" i="1"/>
  <c r="I18" i="1"/>
  <c r="J18" i="1"/>
  <c r="K18" i="1"/>
  <c r="K17" i="1" l="1"/>
  <c r="J17" i="1"/>
  <c r="I17" i="1"/>
  <c r="H17" i="1"/>
  <c r="G17" i="1"/>
  <c r="F17" i="1"/>
  <c r="A17" i="1"/>
  <c r="A16" i="1" l="1"/>
  <c r="A15" i="1"/>
  <c r="A13" i="1"/>
  <c r="F16" i="1"/>
  <c r="G16" i="1"/>
  <c r="H16" i="1"/>
  <c r="I16" i="1"/>
  <c r="J16" i="1"/>
  <c r="K16" i="1"/>
  <c r="F15" i="1"/>
  <c r="G15" i="1"/>
  <c r="H15" i="1"/>
  <c r="I15" i="1"/>
  <c r="J15" i="1"/>
  <c r="K15" i="1"/>
  <c r="F13" i="1"/>
  <c r="G13" i="1"/>
  <c r="H13" i="1"/>
  <c r="I13" i="1"/>
  <c r="J13" i="1"/>
  <c r="K13" i="1"/>
  <c r="A14" i="1" l="1"/>
  <c r="F14" i="1"/>
  <c r="G14" i="1"/>
  <c r="H14" i="1"/>
  <c r="I14" i="1"/>
  <c r="J14" i="1"/>
  <c r="K14" i="1"/>
  <c r="A12" i="1"/>
  <c r="A11" i="1"/>
  <c r="F12" i="1"/>
  <c r="G12" i="1"/>
  <c r="H12" i="1"/>
  <c r="I12" i="1"/>
  <c r="J12" i="1"/>
  <c r="K12" i="1"/>
  <c r="F11" i="1"/>
  <c r="G11" i="1"/>
  <c r="H11" i="1"/>
  <c r="I11" i="1"/>
  <c r="J11" i="1"/>
  <c r="K11" i="1"/>
  <c r="A10" i="1"/>
  <c r="F10" i="1"/>
  <c r="G10" i="1"/>
  <c r="H10" i="1"/>
  <c r="I10" i="1"/>
  <c r="J10" i="1"/>
  <c r="K10" i="1"/>
  <c r="F9" i="1" l="1"/>
  <c r="G9" i="1"/>
  <c r="H9" i="1"/>
  <c r="I9" i="1"/>
  <c r="J9" i="1"/>
  <c r="K9" i="1"/>
  <c r="A9" i="1"/>
  <c r="A8" i="1" l="1"/>
  <c r="F8" i="1"/>
  <c r="G8" i="1"/>
  <c r="H8" i="1"/>
  <c r="I8" i="1"/>
  <c r="J8" i="1"/>
  <c r="K8" i="1"/>
  <c r="F7" i="1" l="1"/>
  <c r="G7" i="1"/>
  <c r="H7" i="1"/>
  <c r="I7" i="1"/>
  <c r="J7" i="1"/>
  <c r="K7" i="1"/>
  <c r="A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<sst xmlns="http://schemas.openxmlformats.org/spreadsheetml/2006/main" count="13262" uniqueCount="2516">
  <si>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</si>
  <si>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</si>
  <si>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</si>
  <si>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</si>
  <si>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</si>
  <si>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</si>
  <si>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</si>
  <si>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</si>
  <si>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</si>
  <si>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</si>
  <si>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</si>
  <si>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</si>
  <si>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</si>
  <si>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</si>
  <si>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</si>
  <si>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</si>
  <si>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</si>
  <si>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</si>
  <si>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</si>
  <si>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</si>
  <si>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</si>
  <si>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</si>
  <si>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</si>
  <si>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</si>
  <si>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</si>
  <si>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</si>
  <si>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</si>
  <si>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</si>
  <si>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</si>
  <si>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</si>
  <si>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</si>
  <si>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</si>
  <si>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</si>
  <si>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</si>
  <si>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</si>
  <si>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</si>
  <si>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</si>
  <si>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</si>
  <si>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</si>
  <si>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</si>
  <si>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</si>
  <si>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</si>
  <si>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</si>
  <si>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</si>
  <si>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</si>
  <si>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</si>
  <si>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</si>
  <si>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</si>
  <si>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</si>
  <si>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</si>
  <si>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</si>
  <si>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</si>
  <si>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</si>
  <si>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</si>
  <si>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</si>
  <si>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</si>
  <si>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</si>
  <si>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</si>
  <si>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</si>
  <si>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</si>
  <si>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</si>
  <si>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</si>
  <si>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</si>
  <si>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</si>
  <si>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</si>
  <si>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</si>
  <si>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</si>
  <si>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</si>
  <si>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</si>
  <si>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</si>
  <si>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</si>
  <si>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</si>
  <si>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</si>
  <si>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</si>
  <si>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</si>
  <si>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</si>
  <si>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</si>
  <si>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</si>
  <si>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</si>
  <si>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</si>
  <si>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</si>
  <si>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</si>
  <si>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</si>
  <si>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</si>
  <si>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</si>
  <si>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</si>
  <si>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</si>
  <si>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</si>
  <si>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</si>
  <si>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</si>
  <si>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</si>
  <si>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</si>
  <si>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</si>
  <si>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</si>
  <si>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</si>
  <si>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</si>
  <si>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</si>
  <si>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</si>
  <si>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</si>
  <si>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</si>
  <si>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</si>
  <si>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</si>
  <si>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</si>
  <si>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</si>
  <si>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</si>
  <si>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</si>
  <si>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</si>
  <si>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</si>
  <si>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</si>
  <si>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</si>
  <si>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</si>
  <si>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</si>
  <si>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</si>
  <si>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</si>
  <si>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</si>
  <si>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</si>
  <si>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</si>
  <si>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</si>
  <si>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</si>
  <si>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</si>
  <si>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</si>
  <si>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</si>
  <si>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</si>
  <si>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</si>
  <si>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</si>
  <si>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</si>
  <si>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</si>
  <si>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</si>
  <si>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</si>
  <si>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</si>
  <si>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</si>
  <si>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</si>
  <si>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</si>
  <si>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</si>
  <si>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</si>
  <si>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</si>
  <si>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</si>
  <si>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</si>
  <si>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</si>
  <si>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</si>
  <si>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</si>
  <si>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</si>
  <si>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</si>
  <si>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</si>
  <si>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</si>
  <si>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</si>
  <si>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</si>
  <si>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</si>
  <si>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</si>
  <si>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</si>
  <si>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</si>
  <si>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</si>
  <si>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</si>
  <si>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</si>
  <si>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</si>
  <si>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</si>
  <si>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</si>
  <si>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</si>
  <si>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</si>
  <si>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</si>
  <si>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</si>
  <si>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</si>
  <si>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</si>
  <si>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</si>
  <si>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</si>
  <si>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</si>
  <si>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</si>
  <si>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</si>
  <si>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</si>
  <si>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</si>
  <si>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</si>
  <si>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</si>
  <si>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</si>
  <si>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</si>
  <si>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</si>
  <si>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</si>
  <si>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</si>
  <si>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</si>
  <si>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</si>
  <si>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</si>
  <si>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</si>
  <si>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</si>
  <si>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</si>
  <si>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</si>
  <si>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</si>
  <si>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</si>
  <si>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</si>
  <si>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</si>
  <si>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</si>
  <si>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</si>
  <si>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</si>
  <si>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</si>
  <si>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</si>
  <si>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</si>
  <si>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</si>
  <si>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</si>
  <si>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</si>
  <si>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</si>
  <si>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</si>
  <si>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</si>
  <si>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</si>
  <si>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</si>
  <si>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</si>
  <si>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</si>
  <si>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</si>
  <si>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</si>
  <si>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</si>
  <si>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</si>
  <si>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</si>
  <si>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</si>
  <si>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</si>
  <si>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</si>
  <si>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</si>
  <si>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</si>
  <si>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</si>
  <si>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</si>
  <si>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</si>
  <si>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</si>
  <si>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</si>
  <si>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</si>
  <si>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</si>
  <si>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</si>
  <si>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</si>
  <si>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</si>
  <si>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</si>
  <si>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</si>
  <si>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</si>
  <si>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</si>
  <si>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</si>
  <si>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</si>
  <si>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</si>
  <si>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</si>
  <si>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</si>
  <si>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</si>
  <si>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</si>
  <si>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</si>
  <si>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</si>
  <si>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</si>
  <si>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</si>
  <si>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</si>
  <si>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</si>
  <si>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</si>
  <si>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</si>
  <si>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</si>
  <si>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</si>
  <si>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</si>
  <si>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</si>
  <si>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</si>
  <si>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</si>
  <si>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</si>
  <si>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</si>
  <si>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</si>
  <si>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</si>
  <si>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</si>
  <si>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</si>
  <si>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</si>
  <si>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</si>
  <si>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</si>
  <si>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</si>
  <si>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</si>
  <si>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</si>
  <si>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</si>
  <si>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</si>
  <si>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</si>
  <si>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</si>
  <si>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</si>
  <si>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</si>
  <si>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</si>
  <si>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</si>
  <si>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</si>
  <si>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</si>
  <si>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</si>
  <si>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</si>
  <si>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</si>
  <si>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</si>
  <si>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</si>
  <si>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</si>
  <si>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</si>
  <si>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</si>
  <si>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</si>
  <si>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</si>
  <si>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</si>
  <si>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</si>
  <si>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</si>
  <si>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</si>
  <si>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</si>
  <si>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</si>
  <si>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</si>
  <si>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</si>
  <si>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</si>
  <si>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</si>
  <si>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</si>
  <si>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</si>
  <si>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</si>
  <si>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</si>
  <si>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</si>
  <si>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</si>
  <si>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</si>
  <si>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</si>
  <si>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</si>
  <si>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</si>
  <si>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</si>
  <si>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</si>
  <si>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</si>
  <si>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</si>
  <si>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</si>
  <si>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</si>
  <si>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</si>
  <si>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</si>
  <si>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</si>
  <si>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</si>
  <si>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</si>
  <si>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</si>
  <si>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</si>
  <si>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</si>
  <si>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</si>
  <si>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</si>
  <si>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</si>
  <si>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</si>
  <si>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</si>
  <si>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</si>
  <si>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</si>
  <si>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</si>
  <si>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</si>
  <si>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</si>
  <si>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</si>
  <si>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</si>
  <si>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</si>
  <si>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</si>
  <si>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</si>
  <si>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</si>
  <si>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</si>
  <si>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</si>
  <si>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</si>
  <si>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</si>
  <si>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</si>
  <si>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</si>
  <si>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</si>
  <si>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</si>
  <si>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</si>
  <si>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</si>
  <si>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</si>
  <si>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</si>
  <si>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</si>
  <si>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</si>
  <si>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</si>
  <si>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</si>
  <si>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</si>
  <si>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</si>
  <si>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</si>
  <si>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</si>
  <si>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</si>
  <si>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</si>
  <si>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</si>
  <si>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</si>
  <si>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</si>
  <si>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</si>
  <si>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</si>
  <si>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</si>
  <si>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</si>
  <si>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</si>
  <si>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</si>
  <si>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</si>
  <si>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</si>
  <si>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</si>
  <si>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</si>
  <si>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</si>
  <si>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</si>
  <si>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</si>
  <si>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</si>
  <si>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</si>
  <si>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</si>
  <si>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</si>
  <si>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</si>
  <si>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</si>
  <si>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</si>
  <si>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</si>
  <si>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</si>
  <si>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</si>
  <si>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</si>
  <si>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</si>
  <si>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</si>
  <si>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</si>
  <si>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</si>
  <si>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</si>
  <si>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</si>
  <si>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</si>
  <si>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</si>
  <si>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</si>
  <si>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</si>
  <si>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</si>
  <si>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</si>
  <si>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</si>
  <si>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</si>
  <si>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</si>
  <si>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</si>
  <si>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</si>
  <si>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</si>
  <si>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</si>
  <si>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</si>
  <si>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</si>
  <si>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</si>
  <si>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</si>
  <si>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</si>
  <si>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</si>
  <si>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</si>
  <si>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</si>
  <si>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</si>
  <si>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</si>
  <si>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</si>
  <si>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</si>
  <si>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</si>
  <si>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</si>
  <si>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</si>
  <si>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</si>
  <si>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</si>
  <si>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</si>
  <si>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</si>
  <si>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</si>
  <si>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</si>
  <si>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</si>
  <si>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</si>
  <si>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</si>
  <si>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</si>
  <si>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</si>
  <si>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</si>
  <si>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</si>
  <si>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</si>
  <si>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</si>
  <si>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</si>
  <si>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</si>
  <si>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</si>
  <si>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</si>
  <si>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</si>
  <si>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</si>
  <si>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</si>
  <si>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</si>
  <si>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</si>
  <si>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</si>
  <si>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</si>
  <si>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</si>
  <si>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</si>
  <si>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</si>
  <si>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</si>
  <si>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</si>
  <si>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</si>
  <si>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</si>
  <si>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</si>
  <si>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</si>
  <si>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</si>
  <si>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</si>
  <si>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</si>
  <si>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</si>
  <si>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</si>
  <si>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</si>
  <si>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</si>
  <si>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</si>
  <si>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</si>
  <si>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</si>
  <si>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</si>
  <si>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</si>
  <si>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</si>
  <si>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</si>
  <si>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</si>
  <si>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</si>
  <si>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</si>
  <si>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</si>
  <si>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</si>
  <si>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</si>
  <si>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</si>
  <si>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</si>
  <si>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</si>
  <si>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</si>
  <si>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</si>
  <si>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</si>
  <si>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</si>
  <si>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</si>
  <si>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</si>
  <si>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</si>
  <si>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</si>
  <si>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</si>
  <si>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</si>
  <si>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</si>
  <si>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</si>
  <si>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</si>
  <si>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</si>
  <si>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</si>
  <si>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</si>
  <si>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</si>
  <si>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</si>
  <si>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</si>
  <si>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</si>
  <si>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</si>
  <si>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</si>
  <si>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</si>
  <si>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</si>
  <si>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</si>
  <si>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</si>
  <si>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</si>
  <si>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</si>
  <si>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</si>
  <si>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</si>
  <si>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</si>
  <si>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</si>
  <si>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</si>
  <si>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</si>
  <si>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</si>
  <si>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</si>
  <si>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</si>
  <si>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</si>
  <si>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</si>
  <si>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</si>
  <si>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</si>
  <si>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</si>
  <si>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</si>
  <si>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</si>
  <si>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</si>
  <si>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</si>
  <si>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</si>
  <si>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</si>
  <si>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</si>
  <si>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</si>
  <si>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</si>
  <si>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</si>
  <si>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</si>
  <si>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</si>
  <si>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</si>
  <si>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</si>
  <si>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</si>
  <si>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</si>
  <si>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</si>
  <si>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</si>
  <si>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</si>
  <si>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</si>
  <si>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</si>
  <si>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</si>
  <si>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</si>
  <si>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</si>
  <si>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</si>
  <si>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</si>
  <si>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</si>
  <si>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</si>
  <si>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</si>
  <si>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</si>
  <si>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</si>
  <si>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</si>
  <si>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</si>
  <si>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</si>
  <si>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</si>
  <si>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</si>
  <si>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</si>
  <si>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</si>
  <si>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</si>
  <si>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</si>
  <si>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</si>
  <si>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</si>
  <si>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</si>
  <si>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</si>
  <si>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</si>
  <si>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</si>
  <si>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</si>
  <si>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</si>
  <si>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</si>
  <si>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</si>
  <si>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</si>
  <si>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</si>
  <si>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</si>
  <si>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</si>
  <si>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</si>
  <si>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</si>
  <si>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</si>
  <si>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</si>
  <si>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</si>
  <si>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</si>
  <si>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</si>
  <si>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</si>
  <si>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</si>
  <si>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</si>
  <si>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</si>
  <si>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</si>
  <si>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</si>
  <si>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</si>
  <si>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</si>
  <si>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</si>
  <si>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</si>
  <si>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</si>
  <si>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</si>
  <si>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</si>
  <si>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</si>
  <si>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</si>
  <si>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</si>
  <si>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</si>
  <si>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</si>
  <si>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</si>
  <si>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</si>
  <si>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</si>
  <si>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</si>
  <si>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</si>
  <si>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</si>
  <si>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</si>
  <si>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</si>
  <si>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</si>
  <si>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</si>
  <si>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</si>
  <si>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</si>
  <si>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</si>
  <si>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</si>
  <si>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</si>
  <si>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</si>
  <si>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</si>
  <si>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</si>
  <si>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</si>
  <si>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</si>
  <si>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</si>
  <si>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</si>
  <si>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</si>
  <si>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</si>
  <si>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</si>
  <si>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</si>
  <si>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</si>
  <si>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</si>
  <si>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</si>
  <si>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</si>
  <si>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</si>
  <si>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</si>
  <si>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</si>
  <si>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</si>
  <si>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</si>
  <si>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</si>
  <si>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</si>
  <si>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</si>
  <si>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</si>
  <si>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</si>
  <si>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</si>
  <si>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</si>
  <si>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</si>
  <si>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</si>
  <si>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</si>
  <si>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</si>
  <si>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</si>
  <si>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</si>
  <si>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</si>
  <si>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</si>
  <si>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</si>
  <si>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</si>
  <si>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</si>
  <si>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</si>
  <si>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</si>
  <si>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</si>
  <si>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</si>
  <si>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</si>
  <si>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</si>
  <si>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</si>
  <si>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</si>
  <si>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</si>
  <si>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</si>
  <si>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</si>
  <si>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</si>
  <si>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</si>
  <si>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</si>
  <si>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</si>
  <si>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</si>
  <si>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</si>
  <si>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</si>
  <si>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</si>
  <si>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</si>
  <si>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</si>
  <si>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</si>
  <si>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</si>
  <si>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</si>
  <si>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</si>
  <si>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</si>
  <si>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</si>
  <si>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</si>
  <si>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</si>
  <si>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</si>
  <si>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</si>
  <si>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</si>
  <si>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</si>
  <si>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</si>
  <si>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</si>
  <si>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</si>
  <si>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</si>
  <si>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</si>
  <si>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</si>
  <si>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</si>
  <si>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</si>
  <si>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</si>
  <si>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</si>
  <si>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</si>
  <si>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</si>
  <si>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</si>
  <si>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</si>
  <si>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</si>
  <si>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</si>
  <si>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</si>
  <si>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</si>
  <si>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</si>
  <si>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</si>
  <si>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</si>
  <si>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</si>
  <si>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</si>
  <si>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</si>
  <si>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</si>
  <si>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</si>
  <si>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</si>
  <si>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</si>
  <si>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</si>
  <si>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</si>
  <si>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</si>
  <si>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</si>
  <si>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</si>
  <si>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</si>
  <si>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</si>
  <si>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</si>
  <si>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</si>
  <si>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</si>
  <si>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</si>
  <si>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</si>
  <si>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</si>
  <si>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</si>
  <si>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</si>
  <si>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</si>
  <si>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</si>
  <si>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</si>
  <si>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</si>
  <si>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</si>
  <si>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</si>
  <si>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</si>
  <si>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</si>
  <si>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</si>
  <si>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</si>
  <si>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</si>
  <si>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</si>
  <si>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</si>
  <si>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</si>
  <si>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</si>
  <si>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</si>
  <si>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</si>
  <si>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</si>
  <si>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</si>
  <si>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</si>
  <si>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</si>
  <si>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</si>
  <si>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</si>
  <si>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</si>
  <si>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</si>
  <si>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</si>
  <si>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</si>
  <si>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</si>
  <si>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</si>
  <si>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</si>
  <si>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</si>
  <si>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</si>
  <si>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</si>
  <si>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</si>
  <si>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</si>
  <si>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</si>
  <si>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</si>
  <si>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</si>
  <si>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</si>
  <si>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</si>
  <si>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</si>
  <si>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</si>
  <si>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</si>
  <si>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</si>
  <si>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</si>
  <si>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</si>
  <si>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</si>
  <si>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</si>
  <si>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</si>
  <si>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</si>
  <si>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</si>
  <si>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</si>
  <si>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</si>
  <si>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</si>
  <si>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</si>
  <si>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</si>
  <si>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</si>
  <si>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</si>
  <si>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</si>
  <si>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</si>
  <si>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</si>
  <si>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</si>
  <si>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</si>
  <si>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</si>
  <si>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</si>
  <si>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</si>
  <si>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</si>
  <si>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</si>
  <si>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</si>
  <si>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</si>
  <si>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</si>
  <si>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</si>
  <si>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</si>
  <si>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</si>
  <si>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</si>
  <si>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</si>
  <si>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</si>
  <si>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</si>
  <si>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</si>
  <si>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</si>
  <si>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</si>
  <si>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</si>
  <si>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</si>
  <si>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</si>
  <si>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</si>
  <si>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</si>
  <si>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</si>
  <si>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</si>
  <si>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</si>
  <si>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</si>
  <si>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</si>
  <si>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</si>
  <si>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</si>
  <si>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</si>
  <si>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</si>
  <si>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</si>
  <si>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</si>
  <si>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</si>
  <si>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</si>
  <si>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</si>
  <si>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</si>
  <si>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</si>
  <si>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</si>
  <si>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</si>
  <si>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</si>
  <si>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</si>
  <si>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</si>
  <si>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</si>
  <si>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</si>
  <si>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</si>
  <si>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</si>
  <si>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</si>
  <si>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</si>
  <si>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</si>
  <si>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</si>
  <si>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</si>
  <si>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</si>
  <si>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</si>
  <si>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</si>
  <si>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</si>
  <si>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</si>
  <si>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</si>
  <si>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</si>
  <si>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</si>
  <si>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</si>
  <si>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</si>
  <si>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</si>
  <si>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</si>
  <si>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</si>
  <si>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</si>
  <si>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</si>
  <si>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</si>
  <si>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</si>
  <si>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</si>
  <si>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</si>
  <si>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</si>
  <si>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</si>
  <si>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</si>
  <si>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</si>
  <si>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</si>
  <si>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</si>
  <si>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</si>
  <si>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</si>
  <si>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</si>
  <si>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</si>
  <si>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</si>
  <si>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</si>
  <si>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</si>
  <si>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</si>
  <si>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</si>
  <si>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</si>
  <si>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</si>
  <si>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</si>
  <si>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</si>
  <si>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</si>
  <si>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</si>
  <si>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</si>
  <si>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</si>
  <si>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</si>
  <si>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</si>
  <si>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</si>
  <si>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</si>
  <si>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</si>
  <si>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</si>
  <si>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</si>
  <si>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</si>
  <si>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</si>
  <si>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</si>
  <si>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</si>
  <si>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</si>
  <si>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</si>
  <si>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</si>
  <si>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</si>
  <si>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</si>
  <si>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</si>
  <si>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</si>
  <si>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</si>
  <si>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</si>
  <si>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</si>
  <si>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</si>
  <si>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</si>
  <si>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</si>
  <si>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</si>
  <si>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</si>
  <si>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</si>
  <si>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</si>
  <si>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</si>
  <si>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</si>
  <si>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</si>
  <si>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</si>
  <si>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</si>
  <si>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</si>
  <si>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</si>
  <si>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</si>
  <si>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</si>
  <si>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</si>
  <si>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</si>
  <si>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</si>
  <si>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</si>
  <si>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</si>
  <si>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</si>
  <si>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</si>
  <si>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</si>
  <si>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</si>
  <si>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</si>
  <si>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</si>
  <si>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</si>
  <si>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</si>
  <si>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</si>
  <si>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</si>
  <si>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</si>
  <si>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</si>
  <si>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</si>
  <si>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</si>
  <si>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</si>
  <si>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</si>
  <si>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</si>
  <si>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</si>
  <si>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</si>
  <si>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</si>
  <si>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</si>
  <si>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</si>
  <si>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</si>
  <si>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</si>
  <si>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</si>
  <si>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</si>
  <si>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</si>
  <si>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</si>
  <si>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</si>
  <si>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</si>
  <si>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</si>
  <si>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</si>
  <si>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</si>
  <si>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</si>
  <si>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</si>
  <si>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</si>
  <si>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</si>
  <si>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</si>
  <si>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</si>
  <si>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</si>
  <si>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</si>
  <si>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</si>
  <si>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</si>
  <si>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</si>
  <si>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</si>
  <si>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</si>
  <si>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</si>
  <si>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</si>
  <si>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</si>
  <si>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</si>
  <si>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</si>
  <si>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</si>
  <si>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</si>
  <si>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</si>
  <si>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</si>
  <si>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</si>
  <si>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</si>
  <si>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</si>
  <si>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</si>
  <si>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</si>
  <si>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</si>
  <si>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</si>
  <si>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</si>
  <si>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</si>
  <si>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</si>
  <si>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</si>
  <si>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</si>
  <si>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</si>
  <si>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</si>
  <si>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</si>
  <si>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</si>
  <si>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</si>
  <si>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</si>
  <si>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</si>
  <si>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</si>
  <si>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</si>
  <si>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</si>
  <si>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</si>
  <si>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</si>
  <si>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</si>
  <si>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</si>
  <si>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</si>
  <si>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</si>
  <si>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</si>
  <si>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</si>
  <si>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</si>
  <si>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</si>
  <si>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</si>
  <si>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</si>
  <si>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</si>
  <si>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</si>
  <si>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</si>
  <si>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</si>
  <si>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</si>
  <si>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</si>
  <si>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</si>
  <si>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</si>
  <si>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</si>
  <si>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</si>
  <si>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</si>
  <si>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</si>
  <si>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</si>
  <si>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</si>
  <si>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</si>
  <si>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</si>
  <si>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</si>
  <si>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</si>
  <si>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</si>
  <si>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</si>
  <si>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</si>
  <si>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</si>
  <si>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</si>
  <si>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</si>
  <si>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</si>
  <si>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</si>
  <si>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</si>
  <si>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</si>
  <si>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</si>
  <si>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</si>
  <si>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</si>
  <si>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</si>
  <si>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</si>
  <si>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</si>
  <si>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</si>
  <si>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</si>
  <si>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</si>
  <si>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</si>
  <si>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</si>
  <si>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</si>
  <si>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</si>
  <si>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</si>
  <si>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</si>
  <si>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</si>
  <si>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</si>
  <si>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</si>
  <si>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</si>
  <si>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</si>
  <si>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</si>
  <si>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</si>
  <si>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</si>
  <si>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</si>
  <si>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</si>
  <si>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</si>
  <si>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</si>
  <si>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</si>
  <si>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</si>
  <si>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</si>
  <si>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</si>
  <si>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</si>
  <si>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</si>
  <si>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</si>
  <si>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</si>
  <si>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</si>
  <si>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</si>
  <si>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</si>
  <si>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</si>
  <si>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</si>
  <si>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</si>
  <si>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</si>
  <si>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</si>
  <si>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</si>
  <si>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</si>
  <si>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</si>
  <si>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</si>
  <si>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</si>
  <si>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</si>
  <si>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</si>
  <si>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</si>
  <si>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</si>
  <si>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</si>
  <si>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</si>
  <si>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</si>
  <si>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</si>
  <si>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</si>
  <si>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</si>
  <si>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</si>
  <si>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</si>
  <si>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</si>
  <si>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</si>
  <si>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</si>
  <si>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</si>
  <si>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</si>
  <si>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</si>
  <si>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</si>
  <si>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</si>
  <si>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</si>
  <si>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</si>
  <si>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</si>
  <si>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</si>
  <si>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</si>
  <si>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</si>
  <si>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</si>
  <si>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</si>
  <si>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</si>
  <si>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</si>
  <si>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</si>
  <si>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</si>
  <si>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</si>
  <si>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</si>
  <si>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</si>
  <si>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</si>
  <si>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</si>
  <si>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</si>
  <si>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</si>
  <si>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</si>
  <si>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</si>
  <si>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</si>
  <si>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</si>
  <si>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</si>
  <si>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</si>
  <si>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</si>
  <si>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</si>
  <si>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</si>
  <si>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</si>
  <si>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</si>
  <si>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</si>
  <si>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</si>
  <si>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</si>
  <si>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</si>
  <si>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</si>
  <si>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</si>
  <si>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</si>
  <si>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</si>
  <si>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</si>
  <si>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</si>
  <si>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</si>
  <si>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</si>
  <si>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</si>
  <si>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</si>
  <si>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</si>
  <si>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</si>
  <si>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</si>
  <si>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</si>
  <si>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</si>
  <si>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</si>
  <si>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</si>
  <si>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</si>
  <si>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</si>
  <si>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</si>
  <si>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</si>
  <si>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</si>
  <si>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</si>
  <si>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</si>
  <si>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</si>
  <si>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</si>
  <si>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</si>
  <si>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</si>
  <si>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</si>
  <si>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</si>
  <si>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</si>
  <si>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</si>
  <si>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</si>
  <si>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</si>
  <si>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</si>
  <si>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</si>
  <si>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</si>
  <si>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</si>
  <si>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</si>
  <si>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</si>
  <si>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</si>
  <si>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</si>
  <si>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</si>
  <si>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</si>
  <si>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</si>
  <si>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</si>
  <si>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</si>
  <si>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</si>
  <si>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</si>
  <si>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</si>
  <si>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</si>
  <si>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</si>
  <si>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</si>
  <si>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</si>
  <si>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</si>
  <si>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</si>
  <si>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</si>
  <si>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</si>
  <si>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</si>
  <si>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</si>
  <si>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</si>
  <si>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</si>
  <si>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</si>
  <si>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</si>
  <si>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</si>
  <si>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</si>
  <si>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</si>
  <si>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</si>
  <si>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</si>
  <si>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</si>
  <si>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</si>
  <si>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</si>
  <si>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</si>
  <si>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</si>
  <si>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</si>
  <si>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</si>
  <si>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</si>
  <si>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</si>
  <si>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</si>
  <si>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</si>
  <si>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</si>
  <si>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</si>
  <si>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</si>
  <si>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</si>
  <si>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</si>
  <si>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</si>
  <si>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</si>
  <si>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</si>
  <si>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</si>
  <si>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</si>
  <si>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</si>
  <si>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</si>
  <si>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</si>
  <si>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</si>
  <si>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</si>
  <si>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</si>
  <si>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</si>
  <si>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</si>
  <si>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</si>
  <si>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</si>
  <si>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</si>
  <si>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</si>
  <si>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</si>
  <si>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</si>
  <si>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</si>
  <si>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</si>
  <si>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</si>
  <si>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</si>
  <si>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</si>
  <si>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</si>
  <si>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</si>
  <si>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</si>
  <si>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</si>
  <si>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</si>
  <si>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</si>
  <si>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</si>
  <si>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</si>
  <si>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</si>
  <si>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</si>
  <si>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</si>
  <si>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</si>
  <si>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</si>
  <si>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</si>
  <si>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</si>
  <si>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</si>
  <si>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</si>
  <si>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</si>
  <si>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</si>
  <si>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</si>
  <si>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</si>
  <si>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</si>
  <si>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</si>
  <si>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</si>
  <si>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</si>
  <si>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</si>
  <si>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</si>
  <si>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</si>
  <si>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</si>
  <si>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</si>
  <si>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</si>
  <si>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</si>
  <si>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</si>
  <si>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</si>
  <si>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</si>
  <si>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</si>
  <si>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</si>
  <si>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</si>
  <si>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</si>
  <si>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</si>
  <si>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</si>
  <si>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</si>
  <si>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</si>
  <si>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</si>
  <si>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</si>
  <si>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</si>
  <si>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</si>
  <si>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</si>
  <si>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</si>
  <si>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</si>
  <si>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</si>
  <si>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</si>
  <si>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</si>
  <si>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</si>
  <si>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</si>
  <si>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</si>
  <si>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</si>
  <si>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</si>
  <si>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</si>
  <si>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</si>
  <si>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</si>
  <si>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</si>
  <si>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</si>
  <si>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</si>
  <si>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</si>
  <si>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</si>
  <si>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</si>
  <si>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</si>
  <si>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</si>
  <si>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</si>
  <si>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</si>
  <si>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</si>
  <si>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</si>
  <si>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</si>
  <si>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</si>
  <si>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</si>
  <si>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</si>
  <si>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</si>
  <si>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</si>
  <si>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</si>
  <si>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</si>
  <si>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</si>
  <si>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</si>
  <si>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</si>
  <si>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</si>
  <si>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</si>
  <si>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</si>
  <si>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</si>
  <si>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</si>
  <si>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</si>
  <si>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</si>
  <si>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</si>
  <si>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</si>
  <si>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</si>
  <si>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</si>
  <si>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</si>
  <si>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</si>
  <si>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</si>
  <si>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</si>
  <si>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</si>
  <si>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</si>
  <si>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</si>
  <si>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</si>
  <si>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</si>
  <si>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</si>
  <si>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</si>
  <si>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</si>
  <si>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</si>
  <si>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</si>
  <si>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</si>
  <si>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</si>
  <si>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</si>
  <si>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</si>
  <si>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</si>
  <si>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</si>
  <si>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</si>
  <si>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</si>
  <si>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</si>
  <si>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</si>
  <si>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</si>
  <si>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</si>
  <si>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</si>
  <si>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</si>
  <si>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</si>
  <si>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</si>
  <si>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</si>
  <si>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</si>
  <si>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</si>
  <si>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</si>
  <si>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</si>
  <si>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</si>
  <si>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</si>
  <si>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</si>
  <si>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</si>
  <si>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</si>
  <si>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</si>
  <si>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</si>
  <si>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</si>
  <si>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</si>
  <si>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</si>
  <si>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</si>
  <si>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</si>
  <si>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</si>
  <si>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</si>
  <si>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</si>
  <si>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</si>
  <si>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</si>
  <si>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</si>
  <si>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</si>
  <si>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</si>
  <si>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</si>
  <si>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</si>
  <si>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</si>
  <si>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</si>
  <si>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</si>
  <si>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</si>
  <si>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</si>
  <si>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</si>
  <si>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</si>
  <si>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</si>
  <si>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</si>
  <si>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</si>
  <si>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</si>
  <si>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</si>
  <si>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</si>
  <si>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</si>
  <si>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</si>
  <si>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</si>
  <si>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</si>
  <si>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</si>
  <si>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</si>
  <si>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</si>
  <si>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</si>
  <si>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</si>
  <si>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</si>
  <si>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</si>
  <si>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</si>
  <si>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</si>
  <si>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</si>
  <si>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</si>
  <si>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</si>
  <si>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</si>
  <si>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</si>
  <si>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</si>
  <si>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</si>
  <si>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</si>
  <si>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</si>
  <si>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</si>
  <si>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</si>
  <si>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</si>
  <si>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</si>
  <si>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</si>
  <si>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</si>
  <si>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</si>
  <si>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</si>
  <si>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</si>
  <si>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</si>
  <si>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</si>
  <si>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</si>
  <si>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</si>
  <si>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</si>
  <si>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</si>
  <si>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</si>
  <si>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</si>
  <si>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</si>
  <si>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</si>
  <si>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</si>
  <si>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</si>
  <si>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</si>
  <si>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</si>
  <si>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</si>
  <si>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</si>
  <si>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</si>
  <si>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</si>
  <si>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</si>
  <si>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</si>
  <si>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</si>
  <si>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</si>
  <si>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</si>
  <si>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</si>
  <si>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</si>
  <si>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</si>
  <si>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</si>
  <si>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</si>
  <si>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</si>
  <si>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</si>
  <si>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</si>
  <si>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</si>
  <si>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</si>
  <si>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</si>
  <si>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</si>
  <si>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</si>
  <si>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</si>
  <si>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</si>
  <si>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</si>
  <si>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</si>
  <si>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</si>
  <si>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</si>
  <si>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</si>
  <si>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</si>
  <si>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</si>
  <si>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</si>
  <si>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</si>
  <si>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</si>
  <si>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</si>
  <si>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</si>
  <si>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</si>
  <si>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</si>
  <si>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</si>
  <si>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</si>
  <si>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</si>
  <si>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</si>
  <si>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</si>
  <si>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</si>
  <si>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</si>
  <si>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</si>
  <si>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</si>
  <si>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</si>
  <si>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</si>
  <si>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</si>
  <si>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</si>
  <si>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</si>
  <si>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</si>
  <si>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</si>
  <si>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</si>
  <si>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</si>
  <si>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</si>
  <si>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</si>
  <si>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</si>
  <si>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</si>
  <si>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</si>
  <si>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</si>
  <si>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</si>
  <si>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</si>
  <si>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</si>
  <si>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</si>
  <si>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</si>
  <si>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</si>
  <si>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</si>
  <si>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</si>
  <si>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</si>
  <si>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</si>
  <si>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</si>
  <si>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</si>
  <si>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</si>
  <si>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</si>
  <si>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</si>
  <si>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</si>
  <si>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</si>
  <si>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</si>
  <si>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</si>
  <si>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</si>
  <si>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</si>
  <si>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</si>
  <si>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</si>
  <si>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</si>
  <si>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</si>
  <si>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</si>
  <si>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</si>
  <si>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</si>
  <si>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</si>
  <si>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</si>
  <si>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</si>
  <si>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</si>
  <si>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</si>
  <si>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</si>
  <si>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</si>
  <si>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</si>
  <si>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</si>
  <si>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</si>
  <si>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</si>
  <si>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</si>
  <si>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</si>
  <si>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</si>
  <si>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</si>
  <si>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</si>
  <si>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</si>
  <si>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</si>
  <si>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</si>
  <si>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</si>
  <si>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</si>
  <si>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</si>
  <si>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</si>
  <si>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</si>
  <si>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</si>
  <si>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</si>
  <si>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</si>
  <si>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</si>
  <si>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</si>
  <si>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</si>
  <si>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</si>
  <si>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</si>
  <si>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</si>
  <si>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</si>
  <si>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</si>
  <si>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</si>
  <si>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</si>
  <si>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</si>
  <si>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</si>
  <si>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</si>
  <si>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</si>
  <si>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</si>
  <si>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</si>
  <si>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</si>
  <si>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</si>
  <si>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</si>
  <si>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</si>
  <si>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</si>
  <si>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</si>
  <si>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</si>
  <si>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</si>
  <si>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</si>
  <si>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</si>
  <si>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</si>
  <si>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</si>
  <si>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</si>
  <si>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</si>
  <si>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</si>
  <si>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</si>
  <si>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</si>
  <si>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</si>
  <si>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</si>
  <si>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</si>
  <si>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</si>
  <si>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</si>
  <si>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</si>
  <si>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</si>
  <si>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</si>
  <si>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</si>
  <si>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</si>
  <si>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</si>
  <si>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</si>
  <si>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</si>
  <si>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</si>
  <si>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</si>
  <si>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</si>
  <si>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</si>
  <si>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</si>
  <si>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</si>
  <si>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</si>
  <si>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</si>
  <si>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</si>
  <si>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</si>
  <si>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</si>
  <si>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</si>
  <si>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</si>
  <si>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</si>
  <si>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</si>
  <si>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</si>
  <si>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</si>
  <si>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</si>
  <si>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</si>
  <si>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</si>
  <si>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</si>
  <si>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</si>
  <si>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</si>
  <si>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</si>
  <si>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</si>
  <si>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</si>
  <si>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</si>
  <si>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</si>
  <si>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</si>
  <si>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</si>
  <si>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</si>
  <si>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</si>
  <si>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</si>
  <si>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</si>
  <si>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</si>
  <si>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</si>
  <si>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</si>
  <si>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</si>
  <si>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</si>
  <si>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</si>
  <si>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</si>
  <si>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</si>
  <si>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</si>
  <si>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</si>
  <si>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</si>
  <si>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</si>
  <si>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</si>
  <si>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</si>
  <si>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</si>
  <si>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</si>
  <si>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</si>
  <si>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</si>
  <si>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</si>
  <si>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</si>
  <si>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</si>
  <si>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</si>
  <si>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</si>
  <si>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</si>
  <si>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</si>
  <si>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</si>
  <si>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</si>
  <si>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</si>
  <si>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</si>
  <si>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</si>
  <si>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</si>
  <si>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</si>
  <si>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</si>
  <si>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</si>
  <si>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</si>
  <si>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</si>
  <si>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</si>
  <si>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</si>
  <si>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</si>
  <si>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</si>
  <si>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</si>
  <si>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</si>
  <si>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</si>
  <si>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</si>
  <si>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</si>
  <si>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</si>
  <si>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</si>
  <si>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</si>
  <si>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</si>
  <si>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</si>
  <si>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</si>
  <si>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</si>
  <si>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</si>
  <si>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</si>
  <si>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</si>
  <si>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</si>
  <si>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</si>
  <si>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</si>
  <si>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</si>
  <si>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</si>
  <si>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</si>
  <si>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</si>
  <si>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</si>
  <si>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</si>
  <si>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</si>
  <si>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</si>
  <si>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</si>
  <si>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</si>
  <si>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</si>
  <si>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</si>
  <si>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</si>
  <si>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</si>
  <si>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</si>
  <si>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</si>
  <si>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</si>
  <si>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</si>
  <si>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</si>
  <si>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</si>
  <si>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</si>
  <si>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</si>
  <si>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</si>
  <si>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</si>
  <si>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</si>
  <si>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</si>
  <si>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</si>
  <si>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</si>
  <si>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</si>
  <si>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</si>
  <si>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</si>
  <si>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</si>
  <si>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</si>
  <si>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</si>
  <si>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</si>
  <si>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</si>
  <si>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</si>
  <si>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</si>
  <si>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</si>
  <si>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</si>
  <si>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</si>
  <si>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</si>
  <si>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</si>
  <si>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</si>
  <si>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</si>
  <si>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</si>
  <si>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</si>
  <si>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</si>
  <si>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</si>
  <si>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</si>
  <si>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</si>
  <si>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</si>
  <si>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</si>
  <si>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</si>
  <si>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</si>
  <si>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</si>
  <si>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</si>
  <si>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</si>
  <si>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</si>
  <si>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</si>
  <si>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</si>
  <si>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</si>
  <si>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</si>
  <si>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</si>
  <si>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</si>
  <si>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</si>
  <si>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</si>
  <si>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</si>
  <si>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</si>
  <si>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</si>
  <si>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</si>
  <si>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</si>
  <si>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</si>
  <si>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</si>
  <si>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</si>
  <si>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</si>
  <si>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</si>
  <si>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</si>
  <si>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</si>
  <si>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</si>
  <si>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</si>
  <si>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</si>
  <si>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</si>
  <si>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</si>
  <si>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</si>
  <si>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</si>
  <si>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</si>
  <si>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</si>
  <si>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</si>
  <si>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</si>
  <si>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</si>
  <si>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</si>
  <si>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</si>
  <si>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</si>
  <si>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</si>
  <si>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</si>
  <si>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</si>
  <si>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</si>
  <si>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</si>
  <si>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</si>
  <si>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</si>
  <si>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</si>
  <si>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</si>
  <si>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</si>
  <si>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</si>
  <si>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</si>
  <si>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</si>
  <si>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</si>
  <si>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</si>
  <si>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</si>
  <si>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</si>
  <si>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</si>
  <si>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</si>
  <si>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</si>
  <si>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</si>
  <si>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</si>
  <si>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</si>
  <si>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</si>
  <si>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</si>
  <si>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</si>
  <si>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</si>
  <si>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</si>
  <si>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</si>
  <si>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</si>
  <si>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</si>
  <si>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</si>
  <si>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</si>
  <si>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</si>
  <si>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</si>
  <si>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</si>
  <si>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</si>
  <si>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</si>
  <si>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</si>
  <si>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</si>
  <si>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</si>
  <si>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</si>
  <si>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</si>
  <si>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</si>
  <si>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</si>
  <si>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</si>
  <si>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</si>
  <si>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</si>
  <si>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</si>
  <si>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</si>
  <si>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</si>
  <si>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</si>
  <si>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</si>
  <si>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</si>
  <si>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</si>
  <si>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</si>
  <si>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</si>
  <si>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</si>
  <si>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</si>
  <si>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</si>
  <si>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</si>
  <si>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</si>
  <si>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</si>
  <si>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</si>
  <si>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</si>
  <si>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</si>
  <si>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</si>
  <si>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</si>
  <si>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</si>
  <si>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</si>
  <si>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</si>
  <si>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</si>
  <si>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</si>
  <si>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</si>
  <si>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</si>
  <si>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</si>
  <si>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</si>
  <si>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</si>
  <si>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</si>
  <si>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</si>
  <si>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</si>
  <si>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</si>
  <si>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</si>
  <si>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</si>
  <si>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</si>
  <si>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</si>
  <si>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</si>
  <si>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</si>
  <si>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</si>
  <si>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</si>
  <si>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</si>
  <si>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</si>
  <si>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</si>
  <si>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</si>
  <si>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</si>
  <si>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</si>
  <si>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</si>
  <si>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</si>
  <si>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</si>
  <si>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</si>
  <si>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</si>
  <si>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</si>
  <si>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</si>
  <si>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</si>
  <si>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</si>
  <si>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</si>
  <si>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</si>
  <si>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</si>
  <si>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</si>
  <si>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</si>
  <si>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</si>
  <si>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</si>
  <si>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</si>
  <si>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</si>
  <si>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</si>
  <si>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</si>
  <si>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</si>
  <si>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</si>
  <si>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</si>
  <si>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</si>
  <si>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</si>
  <si>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</si>
  <si>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</si>
  <si>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</si>
  <si>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</si>
  <si>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</si>
  <si>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</si>
  <si>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</si>
  <si>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</si>
  <si>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</si>
  <si>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</si>
  <si>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</si>
  <si>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</si>
  <si>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</si>
  <si>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</si>
  <si>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</si>
  <si>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</si>
  <si>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</si>
  <si>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</si>
  <si>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</si>
  <si>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</si>
  <si>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</si>
  <si>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</si>
  <si>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</si>
  <si>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</si>
  <si>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</si>
  <si>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</si>
  <si>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</si>
  <si>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</si>
  <si>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</si>
  <si>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</si>
  <si>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</si>
  <si>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</si>
  <si>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</si>
  <si>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</si>
  <si>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</si>
  <si>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</si>
  <si>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</si>
  <si>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</si>
  <si>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</si>
  <si>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</si>
  <si>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</si>
  <si>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</si>
  <si>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</si>
  <si>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</si>
  <si>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</si>
  <si>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</si>
  <si>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</si>
  <si>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</si>
  <si>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</si>
  <si>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</si>
  <si>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</si>
  <si>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</si>
  <si>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</si>
  <si>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</si>
  <si>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</si>
  <si>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</si>
  <si>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</si>
  <si>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</si>
  <si>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</si>
  <si>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</si>
  <si>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</si>
  <si>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</si>
  <si>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</si>
  <si>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</si>
  <si>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</si>
  <si>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</si>
  <si>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</si>
  <si>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</si>
  <si>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</si>
  <si>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</si>
  <si>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</si>
  <si>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</si>
  <si>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</si>
  <si>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</si>
  <si>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</si>
  <si>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</si>
  <si>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</si>
  <si>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</si>
  <si>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</si>
  <si>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</si>
  <si>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</si>
  <si>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</si>
  <si>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</si>
  <si>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</si>
  <si>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</si>
  <si>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</si>
  <si>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</si>
  <si>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</si>
  <si>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</si>
  <si>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</si>
  <si>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</si>
  <si>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</si>
  <si>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</si>
  <si>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</si>
  <si>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</si>
  <si>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</si>
  <si>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</si>
  <si>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</si>
  <si>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</si>
  <si>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</si>
  <si>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</si>
  <si>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</si>
  <si>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</si>
  <si>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</si>
  <si>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</si>
  <si>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</si>
  <si>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</si>
  <si>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</si>
  <si>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</si>
  <si>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</si>
  <si>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</si>
  <si>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</si>
  <si>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</si>
  <si>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</si>
  <si>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</si>
  <si>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</si>
  <si>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</si>
  <si>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</si>
  <si>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</si>
  <si>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</si>
  <si>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</si>
  <si>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</si>
  <si>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</si>
  <si>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</si>
  <si>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</si>
  <si>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</si>
  <si>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</si>
  <si>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</si>
  <si>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</si>
  <si>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</si>
  <si>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</si>
  <si>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</si>
  <si>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</si>
  <si>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</si>
  <si>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</si>
  <si>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</si>
  <si>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</si>
  <si>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</si>
  <si>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</si>
  <si>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</si>
  <si>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</si>
  <si>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</si>
  <si>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</si>
  <si>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</si>
  <si>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</si>
  <si>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</si>
  <si>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</si>
  <si>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</si>
  <si>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</si>
  <si>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</si>
  <si>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</si>
  <si>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</si>
  <si>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</si>
  <si>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</si>
  <si>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</si>
  <si>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</si>
  <si>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</si>
  <si>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</si>
  <si>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</si>
  <si>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</si>
  <si>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</si>
  <si>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</si>
  <si>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</si>
  <si>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</si>
  <si>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</si>
  <si>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</si>
  <si>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</si>
  <si>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</si>
  <si>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</si>
  <si>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</si>
  <si>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</si>
  <si>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</si>
  <si>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</si>
  <si>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</si>
  <si>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</si>
  <si>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</si>
  <si>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</si>
  <si>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</si>
  <si>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</si>
  <si>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</si>
  <si>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</si>
  <si>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</si>
  <si>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</si>
  <si>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</si>
  <si>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</si>
  <si>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</si>
  <si>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</si>
  <si>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</si>
  <si>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</si>
  <si>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</si>
  <si>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</si>
  <si>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</si>
  <si>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</si>
  <si>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</si>
  <si>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</si>
  <si>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</si>
  <si>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</si>
  <si>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</si>
  <si>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</si>
  <si>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</si>
  <si>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</si>
  <si>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</si>
  <si>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</si>
  <si>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</si>
  <si>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</si>
  <si>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</si>
  <si>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</si>
  <si>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</si>
  <si>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</si>
  <si>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</si>
  <si>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</si>
  <si>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</si>
  <si>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</si>
  <si>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</si>
  <si>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</si>
  <si>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</si>
  <si>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</si>
  <si>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</si>
  <si>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</si>
  <si>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</si>
  <si>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</si>
  <si>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</si>
  <si>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</si>
  <si>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</si>
  <si>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</si>
  <si>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</si>
  <si>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</si>
  <si>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</si>
  <si>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</si>
  <si>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</si>
  <si>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</si>
  <si>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</si>
  <si>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</si>
  <si>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</si>
  <si>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</si>
  <si>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</si>
  <si>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</si>
  <si>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</si>
  <si>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</si>
  <si>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</si>
  <si>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</si>
  <si>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</si>
  <si>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</si>
  <si>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</si>
  <si>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</si>
  <si>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</si>
  <si>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</si>
  <si>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</si>
  <si>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</si>
  <si>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</si>
  <si>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</si>
  <si>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</si>
  <si>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</si>
  <si>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</si>
  <si>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</si>
  <si>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</si>
  <si>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</si>
  <si>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</si>
  <si>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</si>
  <si>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</si>
  <si>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</si>
  <si>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</si>
  <si>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</si>
  <si>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</si>
  <si>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</si>
  <si>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</si>
  <si>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</si>
  <si>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</si>
  <si>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</si>
  <si>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</si>
  <si>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</si>
  <si>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</si>
  <si>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</si>
  <si>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</si>
  <si>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</si>
  <si>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</si>
  <si>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</si>
  <si>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</si>
  <si>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</si>
  <si>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</si>
  <si>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</si>
  <si>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</si>
  <si>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</si>
  <si>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</si>
  <si>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</si>
  <si>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</si>
  <si>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</si>
  <si>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</si>
  <si>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</si>
  <si>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</si>
  <si>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</si>
  <si>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</si>
  <si>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</si>
  <si>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</si>
  <si>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</si>
  <si>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</si>
  <si>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</si>
  <si>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</si>
  <si>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</si>
  <si>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</si>
  <si>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</si>
  <si>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</si>
  <si>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</si>
  <si>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</si>
  <si>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</si>
  <si>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</si>
  <si>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</si>
  <si>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</si>
  <si>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</si>
  <si>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</si>
  <si>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</si>
  <si>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</si>
  <si>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</si>
  <si>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</si>
  <si>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</si>
  <si>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</si>
  <si>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</si>
  <si>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</si>
  <si>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</si>
  <si>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</si>
  <si>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</si>
  <si>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</si>
  <si>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</si>
  <si>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</si>
  <si>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</si>
  <si>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</si>
  <si>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</si>
  <si>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</si>
  <si>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</si>
  <si>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</si>
  <si>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</si>
  <si>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</si>
  <si>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</si>
  <si>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</si>
  <si>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</si>
  <si>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</si>
  <si>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</si>
  <si>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</si>
  <si>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</si>
  <si>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</si>
  <si>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</si>
  <si>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</si>
  <si>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</si>
  <si>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</si>
  <si>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</si>
  <si>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</si>
  <si>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</si>
  <si>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</si>
  <si>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</si>
  <si>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</si>
  <si>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</si>
  <si>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</si>
  <si>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</si>
  <si>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</si>
  <si>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</si>
  <si>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</si>
  <si>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</si>
  <si>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</si>
  <si>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</si>
  <si>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</si>
  <si>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</si>
  <si>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</si>
  <si>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</si>
  <si>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</si>
  <si>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</si>
  <si>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</si>
  <si>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</si>
  <si>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</si>
  <si>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</si>
  <si>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</si>
  <si>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</si>
  <si>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</si>
  <si>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</si>
  <si>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</si>
  <si>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</si>
  <si>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</si>
  <si>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</si>
  <si>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</si>
  <si>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</si>
  <si>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</si>
  <si>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</si>
  <si>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</si>
  <si>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</si>
  <si>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</si>
  <si>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</si>
  <si>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</si>
  <si>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</si>
  <si>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</si>
  <si>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</si>
  <si>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</si>
  <si>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</si>
  <si>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</si>
  <si>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</si>
  <si>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</si>
  <si>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</si>
  <si>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</si>
  <si>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</si>
  <si>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</si>
  <si>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</si>
  <si>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</si>
  <si>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</si>
  <si>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</si>
  <si>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</si>
  <si>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</si>
  <si>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</si>
  <si>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</si>
  <si>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</si>
  <si>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</si>
  <si>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</si>
  <si>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</si>
  <si>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</si>
  <si>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</si>
  <si>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</si>
  <si>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</si>
  <si>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</si>
  <si>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</si>
  <si>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</si>
  <si>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</si>
  <si>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</si>
  <si>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</si>
  <si>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</si>
  <si>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</si>
  <si>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</si>
  <si>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</si>
  <si>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</si>
  <si>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</si>
  <si>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</si>
  <si>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</si>
  <si>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</si>
  <si>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</si>
  <si>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</si>
  <si>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</si>
  <si>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</si>
  <si>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</si>
  <si>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</si>
  <si>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</si>
  <si>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</si>
  <si>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</si>
  <si>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</si>
  <si>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</si>
  <si>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</si>
  <si>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</si>
  <si>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</si>
  <si>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</si>
  <si>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</si>
  <si>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</si>
  <si>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</si>
  <si>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</si>
  <si>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</si>
  <si>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</si>
  <si>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</si>
  <si>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</si>
  <si>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</si>
  <si>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</si>
  <si>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</si>
  <si>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</si>
  <si>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</si>
  <si>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</si>
  <si>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</si>
  <si>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</si>
  <si>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</si>
  <si>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</si>
  <si>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</si>
  <si>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</si>
  <si>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</si>
  <si>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</si>
  <si>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</si>
  <si>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</si>
  <si>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</si>
  <si>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</si>
  <si>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</si>
  <si>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</si>
  <si>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</si>
  <si>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</si>
  <si>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</si>
  <si>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</si>
  <si>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</si>
  <si>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</si>
  <si>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</si>
  <si>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</si>
  <si>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</si>
  <si>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</si>
  <si>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</si>
  <si>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</si>
  <si>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</si>
  <si>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</si>
  <si>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</si>
  <si>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</si>
  <si>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</si>
  <si>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</si>
  <si>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</si>
  <si>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</si>
  <si>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</si>
  <si>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</si>
  <si>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</si>
  <si>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</si>
  <si>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</si>
  <si>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</si>
  <si>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</si>
  <si>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</si>
  <si>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</si>
  <si>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</si>
  <si>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</si>
  <si>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</si>
  <si>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</si>
  <si>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</si>
  <si>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</si>
  <si>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</si>
  <si>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</si>
  <si>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</si>
  <si>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</si>
  <si>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</si>
  <si>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</si>
  <si>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</si>
  <si>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</si>
  <si>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</si>
  <si>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</si>
  <si>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</si>
  <si>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</si>
  <si>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</si>
  <si>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</si>
  <si>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</si>
  <si>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</si>
  <si>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</si>
  <si>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</si>
  <si>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</si>
  <si>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</si>
  <si>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</si>
  <si>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</si>
  <si>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</si>
  <si>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</si>
  <si>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</si>
  <si>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</si>
  <si>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</si>
  <si>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</si>
  <si>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</si>
  <si>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</si>
  <si>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</si>
  <si>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</si>
  <si>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</si>
  <si>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</si>
  <si>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</si>
  <si>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</si>
  <si>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</si>
  <si>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</si>
  <si>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</si>
  <si>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</si>
  <si>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</si>
  <si>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</si>
  <si>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</si>
  <si>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</si>
  <si>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</si>
  <si>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</si>
  <si>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</si>
  <si>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</si>
  <si>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</si>
  <si>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</si>
  <si>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</si>
  <si>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</si>
  <si>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</si>
  <si>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</si>
  <si>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</si>
  <si>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</si>
  <si>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</si>
  <si>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</si>
  <si>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</si>
  <si>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GAVETA DE RECHAZO LLENA</t>
  </si>
  <si>
    <t xml:space="preserve">Brioso Luciano, Cristino </t>
  </si>
  <si>
    <t>ReservaC Norte</t>
  </si>
  <si>
    <t>ATM Sotano Torre Banreservas</t>
  </si>
  <si>
    <t>DISPENASDOR</t>
  </si>
  <si>
    <t>Hold</t>
  </si>
  <si>
    <t>Cepeda, Ricardo Alberto</t>
  </si>
  <si>
    <t>GAVETA DE DEPOSITOS LLENA</t>
  </si>
  <si>
    <t>GAVETA DE DEPOSITO LLENA</t>
  </si>
  <si>
    <t>Closed</t>
  </si>
  <si>
    <t xml:space="preserve">Blanco Garcia, Yovanny </t>
  </si>
  <si>
    <t>22/1/2021 06:00 AM</t>
  </si>
  <si>
    <t>22/1/2021 17:00 PM</t>
  </si>
  <si>
    <t>2 Gavetas Vacías + 1 Fallando</t>
  </si>
  <si>
    <t>ATM Oficina San Cristóbal III Lobby</t>
  </si>
  <si>
    <t>23 Enero de 2021</t>
  </si>
  <si>
    <t>335770712</t>
  </si>
  <si>
    <t>335770710</t>
  </si>
  <si>
    <t>335770709</t>
  </si>
  <si>
    <t>335770714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</si>
</sst>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0" fontId="30" fillId="40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44" fillId="42" borderId="45" xfId="0" applyFont="1" applyFill="1" applyBorder="1" applyAlignment="1">
      <alignment horizontal="center" vertical="center" wrapText="1"/>
    </xf>
    <xf numFmtId="0" fontId="11" fillId="5" borderId="61" xfId="0" applyNumberFormat="1" applyFont="1" applyFill="1" applyBorder="1" applyAlignment="1">
      <alignment horizontal="center" vertical="center" wrapText="1"/>
    </xf>
    <xf numFmtId="0" fontId="11" fillId="5" borderId="48" xfId="0" applyNumberFormat="1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79"/>
      <tableStyleElement type="headerRow" dxfId="478"/>
      <tableStyleElement type="totalRow" dxfId="477"/>
      <tableStyleElement type="firstColumn" dxfId="476"/>
      <tableStyleElement type="lastColumn" dxfId="475"/>
      <tableStyleElement type="firstRowStripe" dxfId="474"/>
      <tableStyleElement type="firstColumnStripe" dxfId="47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88"/>
  <sheetViews>
    <sheetView tabSelected="1" zoomScale="75" zoomScaleNormal="75" workbookViewId="0">
      <pane ySplit="4" topLeftCell="A5" activePane="bottomLeft" state="frozen"/>
      <selection pane="bottomLeft" activeCell="K19" sqref="K19"/>
    </sheetView>
  </sheetViews>
  <sheetFormatPr baseColWidth="10" defaultColWidth="26.140625" defaultRowHeight="15" x14ac:dyDescent="0.25"/>
  <cols>
    <col min="1" max="1" width="26" style="70" customWidth="1"/>
    <col min="2" max="2" width="21.140625" style="114" bestFit="1" customWidth="1"/>
    <col min="3" max="3" width="16.5703125" style="47" customWidth="1"/>
    <col min="4" max="4" width="29.42578125" style="70" customWidth="1"/>
    <col min="5" max="5" width="13.140625" style="84" customWidth="1"/>
    <col min="6" max="6" width="12.140625" style="48" customWidth="1"/>
    <col min="7" max="7" width="63" style="48" customWidth="1"/>
    <col min="8" max="11" width="6.5703125" style="48" customWidth="1"/>
    <col min="12" max="12" width="49.42578125" style="48" customWidth="1"/>
    <col min="13" max="13" width="20.5703125" style="70" customWidth="1"/>
    <col min="14" max="14" width="18.28515625" style="86" customWidth="1"/>
    <col min="15" max="15" width="37.85546875" style="86" customWidth="1"/>
    <col min="16" max="16" width="23" style="74" customWidth="1"/>
    <col min="17" max="17" width="49.42578125" style="66" bestFit="1" customWidth="1"/>
    <col min="18" max="24" width="26.140625" style="45"/>
    <col min="25" max="25" width="30.42578125" style="45" bestFit="1" customWidth="1"/>
    <col min="26" max="16384" width="26.140625" style="45"/>
  </cols>
  <sheetData>
    <row r="1" spans="1:17" ht="18" x14ac:dyDescent="0.25">
      <c r="A1" s="127" t="s">
        <v>2161</v>
      </c>
      <c r="B1" s="127"/>
      <c r="C1" s="127"/>
      <c r="D1" s="127"/>
      <c r="E1" s="128"/>
      <c r="F1" s="128"/>
      <c r="G1" s="128"/>
      <c r="H1" s="128"/>
      <c r="I1" s="128"/>
      <c r="J1" s="128"/>
      <c r="K1" s="128"/>
      <c r="L1" s="127"/>
      <c r="M1" s="127"/>
      <c r="N1" s="127"/>
      <c r="O1" s="127"/>
      <c r="P1" s="127"/>
      <c r="Q1" s="127"/>
    </row>
    <row r="2" spans="1:17" ht="18" x14ac:dyDescent="0.25">
      <c r="A2" s="125" t="s">
        <v>2158</v>
      </c>
      <c r="B2" s="125"/>
      <c r="C2" s="125"/>
      <c r="D2" s="125"/>
      <c r="E2" s="126"/>
      <c r="F2" s="126"/>
      <c r="G2" s="126"/>
      <c r="H2" s="126"/>
      <c r="I2" s="126"/>
      <c r="J2" s="126"/>
      <c r="K2" s="126"/>
      <c r="L2" s="125"/>
      <c r="M2" s="125"/>
      <c r="N2" s="125"/>
      <c r="O2" s="125"/>
      <c r="P2" s="125"/>
      <c r="Q2" s="125"/>
    </row>
    <row r="3" spans="1:17" ht="18.75" thickBot="1" x14ac:dyDescent="0.3">
      <c r="A3" s="129" t="s">
        <v>2511</v>
      </c>
      <c r="B3" s="129"/>
      <c r="C3" s="129"/>
      <c r="D3" s="129"/>
      <c r="E3" s="130"/>
      <c r="F3" s="130"/>
      <c r="G3" s="130"/>
      <c r="H3" s="130"/>
      <c r="I3" s="130"/>
      <c r="J3" s="130"/>
      <c r="K3" s="130"/>
      <c r="L3" s="129"/>
      <c r="M3" s="129"/>
      <c r="N3" s="129"/>
      <c r="O3" s="129"/>
      <c r="P3" s="129"/>
      <c r="Q3" s="129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5" t="str">
        <f>VLOOKUP(E5,'LISTADO ATM'!$A$2:$C$895,3,0)</f>
        <v>DISTRITO NACIONAL</v>
      </c>
      <c r="B5" s="113">
        <v>335764730</v>
      </c>
      <c r="C5" s="105">
        <v>44211.489016203705</v>
      </c>
      <c r="D5" s="104" t="s">
        <v>2189</v>
      </c>
      <c r="E5" s="100">
        <v>486</v>
      </c>
      <c r="F5" s="85" t="str">
        <f>VLOOKUP(E5,VIP!$A$2:$O11356,2,0)</f>
        <v>DRBR486</v>
      </c>
      <c r="G5" s="99" t="str">
        <f>VLOOKUP(E5,'LISTADO ATM'!$A$2:$B$894,2,0)</f>
        <v xml:space="preserve">ATM Olé La Caleta </v>
      </c>
      <c r="H5" s="99" t="str">
        <f>VLOOKUP(E5,VIP!$A$2:$O16277,7,FALSE)</f>
        <v>Si</v>
      </c>
      <c r="I5" s="99" t="str">
        <f>VLOOKUP(E5,VIP!$A$2:$O8242,8,FALSE)</f>
        <v>Si</v>
      </c>
      <c r="J5" s="99" t="str">
        <f>VLOOKUP(E5,VIP!$A$2:$O8192,8,FALSE)</f>
        <v>Si</v>
      </c>
      <c r="K5" s="99" t="str">
        <f>VLOOKUP(E5,VIP!$A$2:$O11766,6,0)</f>
        <v>NO</v>
      </c>
      <c r="L5" s="108" t="s">
        <v>2504</v>
      </c>
      <c r="M5" s="107" t="s">
        <v>2473</v>
      </c>
      <c r="N5" s="106" t="s">
        <v>2501</v>
      </c>
      <c r="O5" s="104" t="s">
        <v>2483</v>
      </c>
      <c r="P5" s="104"/>
      <c r="Q5" s="107" t="s">
        <v>2496</v>
      </c>
    </row>
    <row r="6" spans="1:17" ht="18" x14ac:dyDescent="0.25">
      <c r="A6" s="85" t="str">
        <f>VLOOKUP(E6,'LISTADO ATM'!$A$2:$C$895,3,0)</f>
        <v>DISTRITO NACIONAL</v>
      </c>
      <c r="B6" s="113">
        <v>335766639</v>
      </c>
      <c r="C6" s="105">
        <v>44214.57099537037</v>
      </c>
      <c r="D6" s="104" t="s">
        <v>2189</v>
      </c>
      <c r="E6" s="100">
        <v>384</v>
      </c>
      <c r="F6" s="85" t="e">
        <f>VLOOKUP(E6,VIP!$A$2:$O11391,2,0)</f>
        <v>#N/A</v>
      </c>
      <c r="G6" s="99" t="str">
        <f>VLOOKUP(E6,'LISTADO ATM'!$A$2:$B$894,2,0)</f>
        <v>ATM Sotano Torre Banreservas</v>
      </c>
      <c r="H6" s="99" t="e">
        <f>VLOOKUP(E6,VIP!$A$2:$O16312,7,FALSE)</f>
        <v>#N/A</v>
      </c>
      <c r="I6" s="99" t="e">
        <f>VLOOKUP(E6,VIP!$A$2:$O8277,8,FALSE)</f>
        <v>#N/A</v>
      </c>
      <c r="J6" s="99" t="e">
        <f>VLOOKUP(E6,VIP!$A$2:$O8227,8,FALSE)</f>
        <v>#N/A</v>
      </c>
      <c r="K6" s="99" t="e">
        <f>VLOOKUP(E6,VIP!$A$2:$O11801,6,0)</f>
        <v>#N/A</v>
      </c>
      <c r="L6" s="108" t="s">
        <v>2228</v>
      </c>
      <c r="M6" s="107" t="s">
        <v>2473</v>
      </c>
      <c r="N6" s="106" t="s">
        <v>2501</v>
      </c>
      <c r="O6" s="104" t="s">
        <v>2483</v>
      </c>
      <c r="P6" s="104"/>
      <c r="Q6" s="107" t="s">
        <v>2228</v>
      </c>
    </row>
    <row r="7" spans="1:17" ht="18" x14ac:dyDescent="0.25">
      <c r="A7" s="85" t="str">
        <f>VLOOKUP(E7,'LISTADO ATM'!$A$2:$C$895,3,0)</f>
        <v>DISTRITO NACIONAL</v>
      </c>
      <c r="B7" s="113">
        <v>335767189</v>
      </c>
      <c r="C7" s="105">
        <v>44215.327962962961</v>
      </c>
      <c r="D7" s="104" t="s">
        <v>2189</v>
      </c>
      <c r="E7" s="100">
        <v>70</v>
      </c>
      <c r="F7" s="85" t="str">
        <f>VLOOKUP(E7,VIP!$A$2:$O11431,2,0)</f>
        <v>DRBR070</v>
      </c>
      <c r="G7" s="99" t="str">
        <f>VLOOKUP(E7,'LISTADO ATM'!$A$2:$B$894,2,0)</f>
        <v xml:space="preserve">ATM Autoservicio Plaza Lama Zona Oriental </v>
      </c>
      <c r="H7" s="99" t="str">
        <f>VLOOKUP(E7,VIP!$A$2:$O16352,7,FALSE)</f>
        <v>Si</v>
      </c>
      <c r="I7" s="99" t="str">
        <f>VLOOKUP(E7,VIP!$A$2:$O8317,8,FALSE)</f>
        <v>Si</v>
      </c>
      <c r="J7" s="99" t="str">
        <f>VLOOKUP(E7,VIP!$A$2:$O8267,8,FALSE)</f>
        <v>Si</v>
      </c>
      <c r="K7" s="99" t="str">
        <f>VLOOKUP(E7,VIP!$A$2:$O11841,6,0)</f>
        <v>NO</v>
      </c>
      <c r="L7" s="108" t="s">
        <v>2228</v>
      </c>
      <c r="M7" s="107" t="s">
        <v>2473</v>
      </c>
      <c r="N7" s="106" t="s">
        <v>2501</v>
      </c>
      <c r="O7" s="104" t="s">
        <v>2483</v>
      </c>
      <c r="P7" s="104"/>
      <c r="Q7" s="107" t="s">
        <v>2228</v>
      </c>
    </row>
    <row r="8" spans="1:17" ht="18" x14ac:dyDescent="0.25">
      <c r="A8" s="85" t="str">
        <f>VLOOKUP(E8,'LISTADO ATM'!$A$2:$C$895,3,0)</f>
        <v>DISTRITO NACIONAL</v>
      </c>
      <c r="B8" s="113">
        <v>335769150</v>
      </c>
      <c r="C8" s="105">
        <v>44215.608518518522</v>
      </c>
      <c r="D8" s="104" t="s">
        <v>2189</v>
      </c>
      <c r="E8" s="100">
        <v>943</v>
      </c>
      <c r="F8" s="85" t="str">
        <f>VLOOKUP(E8,VIP!$A$2:$O11443,2,0)</f>
        <v>DRBR16K</v>
      </c>
      <c r="G8" s="99" t="str">
        <f>VLOOKUP(E8,'LISTADO ATM'!$A$2:$B$894,2,0)</f>
        <v xml:space="preserve">ATM Oficina Tránsito Terreste </v>
      </c>
      <c r="H8" s="99" t="str">
        <f>VLOOKUP(E8,VIP!$A$2:$O16364,7,FALSE)</f>
        <v>Si</v>
      </c>
      <c r="I8" s="99" t="str">
        <f>VLOOKUP(E8,VIP!$A$2:$O8329,8,FALSE)</f>
        <v>Si</v>
      </c>
      <c r="J8" s="99" t="str">
        <f>VLOOKUP(E8,VIP!$A$2:$O8279,8,FALSE)</f>
        <v>Si</v>
      </c>
      <c r="K8" s="99" t="str">
        <f>VLOOKUP(E8,VIP!$A$2:$O11853,6,0)</f>
        <v>NO</v>
      </c>
      <c r="L8" s="108" t="s">
        <v>2228</v>
      </c>
      <c r="M8" s="107" t="s">
        <v>2473</v>
      </c>
      <c r="N8" s="106" t="s">
        <v>2481</v>
      </c>
      <c r="O8" s="104" t="s">
        <v>2483</v>
      </c>
      <c r="P8" s="104"/>
      <c r="Q8" s="107" t="s">
        <v>2500</v>
      </c>
    </row>
    <row r="9" spans="1:17" ht="18" x14ac:dyDescent="0.25">
      <c r="A9" s="85" t="str">
        <f>VLOOKUP(E9,'LISTADO ATM'!$A$2:$C$895,3,0)</f>
        <v>DISTRITO NACIONAL</v>
      </c>
      <c r="B9" s="113">
        <v>335769182</v>
      </c>
      <c r="C9" s="105">
        <v>44216.613622685189</v>
      </c>
      <c r="D9" s="104" t="s">
        <v>2189</v>
      </c>
      <c r="E9" s="100">
        <v>36</v>
      </c>
      <c r="F9" s="85" t="str">
        <f>VLOOKUP(E9,VIP!$A$2:$O11481,2,0)</f>
        <v>DRBR036</v>
      </c>
      <c r="G9" s="99" t="str">
        <f>VLOOKUP(E9,'LISTADO ATM'!$A$2:$B$894,2,0)</f>
        <v xml:space="preserve">ATM Banco Central </v>
      </c>
      <c r="H9" s="99" t="str">
        <f>VLOOKUP(E9,VIP!$A$2:$O16402,7,FALSE)</f>
        <v>Si</v>
      </c>
      <c r="I9" s="99" t="str">
        <f>VLOOKUP(E9,VIP!$A$2:$O8367,8,FALSE)</f>
        <v>Si</v>
      </c>
      <c r="J9" s="99" t="str">
        <f>VLOOKUP(E9,VIP!$A$2:$O8317,8,FALSE)</f>
        <v>Si</v>
      </c>
      <c r="K9" s="99" t="str">
        <f>VLOOKUP(E9,VIP!$A$2:$O11891,6,0)</f>
        <v>SI</v>
      </c>
      <c r="L9" s="108" t="s">
        <v>2463</v>
      </c>
      <c r="M9" s="107" t="s">
        <v>2473</v>
      </c>
      <c r="N9" s="106" t="s">
        <v>2481</v>
      </c>
      <c r="O9" s="104" t="s">
        <v>2483</v>
      </c>
      <c r="P9" s="108"/>
      <c r="Q9" s="107" t="s">
        <v>2463</v>
      </c>
    </row>
    <row r="10" spans="1:17" ht="18" x14ac:dyDescent="0.25">
      <c r="A10" s="85" t="str">
        <f>VLOOKUP(E10,'LISTADO ATM'!$A$2:$C$895,3,0)</f>
        <v>DISTRITO NACIONAL</v>
      </c>
      <c r="B10" s="113">
        <v>335769350</v>
      </c>
      <c r="C10" s="105">
        <v>44216.687615740739</v>
      </c>
      <c r="D10" s="104" t="s">
        <v>2494</v>
      </c>
      <c r="E10" s="100">
        <v>743</v>
      </c>
      <c r="F10" s="85" t="str">
        <f>VLOOKUP(E10,VIP!$A$2:$O11478,2,0)</f>
        <v>DRBR287</v>
      </c>
      <c r="G10" s="99" t="str">
        <f>VLOOKUP(E10,'LISTADO ATM'!$A$2:$B$894,2,0)</f>
        <v xml:space="preserve">ATM Oficina Los Frailes </v>
      </c>
      <c r="H10" s="99" t="str">
        <f>VLOOKUP(E10,VIP!$A$2:$O16399,7,FALSE)</f>
        <v>Si</v>
      </c>
      <c r="I10" s="99" t="str">
        <f>VLOOKUP(E10,VIP!$A$2:$O8364,8,FALSE)</f>
        <v>Si</v>
      </c>
      <c r="J10" s="99" t="str">
        <f>VLOOKUP(E10,VIP!$A$2:$O8314,8,FALSE)</f>
        <v>Si</v>
      </c>
      <c r="K10" s="99" t="str">
        <f>VLOOKUP(E10,VIP!$A$2:$O11888,6,0)</f>
        <v>SI</v>
      </c>
      <c r="L10" s="108" t="s">
        <v>2430</v>
      </c>
      <c r="M10" s="107" t="s">
        <v>2473</v>
      </c>
      <c r="N10" s="106" t="s">
        <v>2481</v>
      </c>
      <c r="O10" s="104" t="s">
        <v>2495</v>
      </c>
      <c r="P10" s="108"/>
      <c r="Q10" s="107" t="s">
        <v>2430</v>
      </c>
    </row>
    <row r="11" spans="1:17" ht="18" x14ac:dyDescent="0.25">
      <c r="A11" s="85" t="str">
        <f>VLOOKUP(E11,'LISTADO ATM'!$A$2:$C$895,3,0)</f>
        <v>NORTE</v>
      </c>
      <c r="B11" s="113">
        <v>335769437</v>
      </c>
      <c r="C11" s="105">
        <v>44216.732916666668</v>
      </c>
      <c r="D11" s="104" t="s">
        <v>2189</v>
      </c>
      <c r="E11" s="100">
        <v>667</v>
      </c>
      <c r="F11" s="85" t="str">
        <f>VLOOKUP(E11,VIP!$A$2:$O11480,2,0)</f>
        <v>DRBR667</v>
      </c>
      <c r="G11" s="99" t="str">
        <f>VLOOKUP(E11,'LISTADO ATM'!$A$2:$B$894,2,0)</f>
        <v>ATM Zona Franca Emimar (Santiago)</v>
      </c>
      <c r="H11" s="99" t="str">
        <f>VLOOKUP(E11,VIP!$A$2:$O16401,7,FALSE)</f>
        <v>N/A</v>
      </c>
      <c r="I11" s="99" t="str">
        <f>VLOOKUP(E11,VIP!$A$2:$O8366,8,FALSE)</f>
        <v>N/A</v>
      </c>
      <c r="J11" s="99" t="str">
        <f>VLOOKUP(E11,VIP!$A$2:$O8316,8,FALSE)</f>
        <v>N/A</v>
      </c>
      <c r="K11" s="99" t="str">
        <f>VLOOKUP(E11,VIP!$A$2:$O11890,6,0)</f>
        <v>N/A</v>
      </c>
      <c r="L11" s="108" t="s">
        <v>2254</v>
      </c>
      <c r="M11" s="107" t="s">
        <v>2473</v>
      </c>
      <c r="N11" s="106" t="s">
        <v>2505</v>
      </c>
      <c r="O11" s="104" t="s">
        <v>2502</v>
      </c>
      <c r="P11" s="108"/>
      <c r="Q11" s="107" t="s">
        <v>2254</v>
      </c>
    </row>
    <row r="12" spans="1:17" ht="18" x14ac:dyDescent="0.25">
      <c r="A12" s="85" t="str">
        <f>VLOOKUP(E12,'LISTADO ATM'!$A$2:$C$895,3,0)</f>
        <v>DISTRITO NACIONAL</v>
      </c>
      <c r="B12" s="113">
        <v>335769464</v>
      </c>
      <c r="C12" s="105">
        <v>44216.772870370369</v>
      </c>
      <c r="D12" s="104" t="s">
        <v>2477</v>
      </c>
      <c r="E12" s="100">
        <v>377</v>
      </c>
      <c r="F12" s="85" t="str">
        <f>VLOOKUP(E12,VIP!$A$2:$O11476,2,0)</f>
        <v>DRBR377</v>
      </c>
      <c r="G12" s="99" t="str">
        <f>VLOOKUP(E12,'LISTADO ATM'!$A$2:$B$894,2,0)</f>
        <v>ATM Estación del Metro Eduardo Brito</v>
      </c>
      <c r="H12" s="99" t="str">
        <f>VLOOKUP(E12,VIP!$A$2:$O16397,7,FALSE)</f>
        <v>Si</v>
      </c>
      <c r="I12" s="99" t="str">
        <f>VLOOKUP(E12,VIP!$A$2:$O8362,8,FALSE)</f>
        <v>Si</v>
      </c>
      <c r="J12" s="99" t="str">
        <f>VLOOKUP(E12,VIP!$A$2:$O8312,8,FALSE)</f>
        <v>Si</v>
      </c>
      <c r="K12" s="99" t="str">
        <f>VLOOKUP(E12,VIP!$A$2:$O11886,6,0)</f>
        <v>NO</v>
      </c>
      <c r="L12" s="108" t="s">
        <v>2430</v>
      </c>
      <c r="M12" s="107" t="s">
        <v>2473</v>
      </c>
      <c r="N12" s="106" t="s">
        <v>2481</v>
      </c>
      <c r="O12" s="104" t="s">
        <v>2482</v>
      </c>
      <c r="P12" s="108"/>
      <c r="Q12" s="107" t="s">
        <v>2430</v>
      </c>
    </row>
    <row r="13" spans="1:17" ht="18" x14ac:dyDescent="0.25">
      <c r="A13" s="85" t="str">
        <f>VLOOKUP(E13,'LISTADO ATM'!$A$2:$C$895,3,0)</f>
        <v>DISTRITO NACIONAL</v>
      </c>
      <c r="B13" s="113">
        <v>335769470</v>
      </c>
      <c r="C13" s="105">
        <v>44216.790034722224</v>
      </c>
      <c r="D13" s="104" t="s">
        <v>2477</v>
      </c>
      <c r="E13" s="100">
        <v>318</v>
      </c>
      <c r="F13" s="85" t="str">
        <f>VLOOKUP(E13,VIP!$A$2:$O11497,2,0)</f>
        <v>DRBR318</v>
      </c>
      <c r="G13" s="99" t="str">
        <f>VLOOKUP(E13,'LISTADO ATM'!$A$2:$B$894,2,0)</f>
        <v>ATM Autoservicio Lope de Vega</v>
      </c>
      <c r="H13" s="99" t="str">
        <f>VLOOKUP(E13,VIP!$A$2:$O16418,7,FALSE)</f>
        <v>Si</v>
      </c>
      <c r="I13" s="99" t="str">
        <f>VLOOKUP(E13,VIP!$A$2:$O8383,8,FALSE)</f>
        <v>Si</v>
      </c>
      <c r="J13" s="99" t="str">
        <f>VLOOKUP(E13,VIP!$A$2:$O8333,8,FALSE)</f>
        <v>Si</v>
      </c>
      <c r="K13" s="99" t="str">
        <f>VLOOKUP(E13,VIP!$A$2:$O11907,6,0)</f>
        <v>NO</v>
      </c>
      <c r="L13" s="108" t="s">
        <v>2504</v>
      </c>
      <c r="M13" s="107" t="s">
        <v>2473</v>
      </c>
      <c r="N13" s="106" t="s">
        <v>2481</v>
      </c>
      <c r="O13" s="104" t="s">
        <v>2482</v>
      </c>
      <c r="P13" s="108"/>
      <c r="Q13" s="107" t="s">
        <v>2503</v>
      </c>
    </row>
    <row r="14" spans="1:17" ht="18" x14ac:dyDescent="0.25">
      <c r="A14" s="85" t="str">
        <f>VLOOKUP(E14,'LISTADO ATM'!$A$2:$C$895,3,0)</f>
        <v>SUR</v>
      </c>
      <c r="B14" s="113">
        <v>335765346</v>
      </c>
      <c r="C14" s="105">
        <v>44216.805555555555</v>
      </c>
      <c r="D14" s="104" t="s">
        <v>2189</v>
      </c>
      <c r="E14" s="100">
        <v>873</v>
      </c>
      <c r="F14" s="85" t="str">
        <f>VLOOKUP(E14,VIP!$A$2:$O11485,2,0)</f>
        <v>DRBR873</v>
      </c>
      <c r="G14" s="99" t="str">
        <f>VLOOKUP(E14,'LISTADO ATM'!$A$2:$B$894,2,0)</f>
        <v xml:space="preserve">ATM Centro de Caja San Cristóbal II </v>
      </c>
      <c r="H14" s="99" t="str">
        <f>VLOOKUP(E14,VIP!$A$2:$O16406,7,FALSE)</f>
        <v>Si</v>
      </c>
      <c r="I14" s="99" t="str">
        <f>VLOOKUP(E14,VIP!$A$2:$O8371,8,FALSE)</f>
        <v>Si</v>
      </c>
      <c r="J14" s="99" t="str">
        <f>VLOOKUP(E14,VIP!$A$2:$O8321,8,FALSE)</f>
        <v>Si</v>
      </c>
      <c r="K14" s="99" t="str">
        <f>VLOOKUP(E14,VIP!$A$2:$O11895,6,0)</f>
        <v>SI</v>
      </c>
      <c r="L14" s="108" t="s">
        <v>2228</v>
      </c>
      <c r="M14" s="107" t="s">
        <v>2473</v>
      </c>
      <c r="N14" s="106" t="s">
        <v>2501</v>
      </c>
      <c r="O14" s="104" t="s">
        <v>2483</v>
      </c>
      <c r="P14" s="108"/>
      <c r="Q14" s="107" t="s">
        <v>2228</v>
      </c>
    </row>
    <row r="15" spans="1:17" ht="18" x14ac:dyDescent="0.25">
      <c r="A15" s="85" t="str">
        <f>VLOOKUP(E15,'LISTADO ATM'!$A$2:$C$895,3,0)</f>
        <v>DISTRITO NACIONAL</v>
      </c>
      <c r="B15" s="113">
        <v>335769479</v>
      </c>
      <c r="C15" s="105">
        <v>44216.812083333331</v>
      </c>
      <c r="D15" s="104" t="s">
        <v>2189</v>
      </c>
      <c r="E15" s="100">
        <v>902</v>
      </c>
      <c r="F15" s="85" t="str">
        <f>VLOOKUP(E15,VIP!$A$2:$O11492,2,0)</f>
        <v>DRBR16A</v>
      </c>
      <c r="G15" s="99" t="str">
        <f>VLOOKUP(E15,'LISTADO ATM'!$A$2:$B$894,2,0)</f>
        <v xml:space="preserve">ATM Oficina Plaza Florida </v>
      </c>
      <c r="H15" s="99" t="str">
        <f>VLOOKUP(E15,VIP!$A$2:$O16413,7,FALSE)</f>
        <v>Si</v>
      </c>
      <c r="I15" s="99" t="str">
        <f>VLOOKUP(E15,VIP!$A$2:$O8378,8,FALSE)</f>
        <v>Si</v>
      </c>
      <c r="J15" s="99" t="str">
        <f>VLOOKUP(E15,VIP!$A$2:$O8328,8,FALSE)</f>
        <v>Si</v>
      </c>
      <c r="K15" s="99" t="str">
        <f>VLOOKUP(E15,VIP!$A$2:$O11902,6,0)</f>
        <v>NO</v>
      </c>
      <c r="L15" s="108" t="s">
        <v>2228</v>
      </c>
      <c r="M15" s="107" t="s">
        <v>2473</v>
      </c>
      <c r="N15" s="106" t="s">
        <v>2481</v>
      </c>
      <c r="O15" s="104" t="s">
        <v>2483</v>
      </c>
      <c r="P15" s="108"/>
      <c r="Q15" s="107" t="s">
        <v>2228</v>
      </c>
    </row>
    <row r="16" spans="1:17" ht="18" x14ac:dyDescent="0.25">
      <c r="A16" s="85" t="str">
        <f>VLOOKUP(E16,'LISTADO ATM'!$A$2:$C$895,3,0)</f>
        <v>NORTE</v>
      </c>
      <c r="B16" s="113">
        <v>335769492</v>
      </c>
      <c r="C16" s="105">
        <v>44216.915196759262</v>
      </c>
      <c r="D16" s="104" t="s">
        <v>2498</v>
      </c>
      <c r="E16" s="100">
        <v>538</v>
      </c>
      <c r="F16" s="85" t="str">
        <f>VLOOKUP(E16,VIP!$A$2:$O11486,2,0)</f>
        <v>DRBR538</v>
      </c>
      <c r="G16" s="99" t="str">
        <f>VLOOKUP(E16,'LISTADO ATM'!$A$2:$B$894,2,0)</f>
        <v>ATM  Autoservicio San Fco. Macorís</v>
      </c>
      <c r="H16" s="99" t="str">
        <f>VLOOKUP(E16,VIP!$A$2:$O16407,7,FALSE)</f>
        <v>Si</v>
      </c>
      <c r="I16" s="99" t="str">
        <f>VLOOKUP(E16,VIP!$A$2:$O8372,8,FALSE)</f>
        <v>Si</v>
      </c>
      <c r="J16" s="99" t="str">
        <f>VLOOKUP(E16,VIP!$A$2:$O8322,8,FALSE)</f>
        <v>Si</v>
      </c>
      <c r="K16" s="99" t="str">
        <f>VLOOKUP(E16,VIP!$A$2:$O11896,6,0)</f>
        <v>NO</v>
      </c>
      <c r="L16" s="108" t="s">
        <v>2504</v>
      </c>
      <c r="M16" s="107" t="s">
        <v>2473</v>
      </c>
      <c r="N16" s="106" t="s">
        <v>2481</v>
      </c>
      <c r="O16" s="104" t="s">
        <v>2497</v>
      </c>
      <c r="P16" s="108"/>
      <c r="Q16" s="107" t="s">
        <v>2503</v>
      </c>
    </row>
    <row r="17" spans="1:17" ht="18" x14ac:dyDescent="0.25">
      <c r="A17" s="85" t="str">
        <f>VLOOKUP(E17,'LISTADO ATM'!$A$2:$C$895,3,0)</f>
        <v>ESTE</v>
      </c>
      <c r="B17" s="113">
        <v>335769499</v>
      </c>
      <c r="C17" s="105">
        <v>44216.984780092593</v>
      </c>
      <c r="D17" s="104" t="s">
        <v>2189</v>
      </c>
      <c r="E17" s="100">
        <v>219</v>
      </c>
      <c r="F17" s="85" t="str">
        <f>VLOOKUP(E17,VIP!$A$2:$O11490,2,0)</f>
        <v>DRBR219</v>
      </c>
      <c r="G17" s="99" t="str">
        <f>VLOOKUP(E17,'LISTADO ATM'!$A$2:$B$894,2,0)</f>
        <v xml:space="preserve">ATM Oficina La Altagracia (Higuey) </v>
      </c>
      <c r="H17" s="99" t="str">
        <f>VLOOKUP(E17,VIP!$A$2:$O16411,7,FALSE)</f>
        <v>Si</v>
      </c>
      <c r="I17" s="99" t="str">
        <f>VLOOKUP(E17,VIP!$A$2:$O8376,8,FALSE)</f>
        <v>Si</v>
      </c>
      <c r="J17" s="99" t="str">
        <f>VLOOKUP(E17,VIP!$A$2:$O8326,8,FALSE)</f>
        <v>Si</v>
      </c>
      <c r="K17" s="99" t="str">
        <f>VLOOKUP(E17,VIP!$A$2:$O11900,6,0)</f>
        <v>NO</v>
      </c>
      <c r="L17" s="108" t="s">
        <v>2254</v>
      </c>
      <c r="M17" s="107" t="s">
        <v>2473</v>
      </c>
      <c r="N17" s="106" t="s">
        <v>2481</v>
      </c>
      <c r="O17" s="104" t="s">
        <v>2483</v>
      </c>
      <c r="P17" s="108"/>
      <c r="Q17" s="107" t="s">
        <v>2254</v>
      </c>
    </row>
    <row r="18" spans="1:17" ht="18" x14ac:dyDescent="0.25">
      <c r="A18" s="85" t="str">
        <f>VLOOKUP(E18,'LISTADO ATM'!$A$2:$C$895,3,0)</f>
        <v>DISTRITO NACIONAL</v>
      </c>
      <c r="B18" s="113">
        <v>335769513</v>
      </c>
      <c r="C18" s="105">
        <v>44217.336145833331</v>
      </c>
      <c r="D18" s="104" t="s">
        <v>2189</v>
      </c>
      <c r="E18" s="100">
        <v>821</v>
      </c>
      <c r="F18" s="85" t="str">
        <f>VLOOKUP(E18,VIP!$A$2:$O11492,2,0)</f>
        <v>DRBR821</v>
      </c>
      <c r="G18" s="99" t="str">
        <f>VLOOKUP(E18,'LISTADO ATM'!$A$2:$B$894,2,0)</f>
        <v xml:space="preserve">ATM S/M Bravo Churchill </v>
      </c>
      <c r="H18" s="99" t="str">
        <f>VLOOKUP(E18,VIP!$A$2:$O16413,7,FALSE)</f>
        <v>Si</v>
      </c>
      <c r="I18" s="99" t="str">
        <f>VLOOKUP(E18,VIP!$A$2:$O8378,8,FALSE)</f>
        <v>No</v>
      </c>
      <c r="J18" s="99" t="str">
        <f>VLOOKUP(E18,VIP!$A$2:$O8328,8,FALSE)</f>
        <v>No</v>
      </c>
      <c r="K18" s="99" t="str">
        <f>VLOOKUP(E18,VIP!$A$2:$O11902,6,0)</f>
        <v>SI</v>
      </c>
      <c r="L18" s="108" t="s">
        <v>2228</v>
      </c>
      <c r="M18" s="107" t="s">
        <v>2473</v>
      </c>
      <c r="N18" s="106" t="s">
        <v>2481</v>
      </c>
      <c r="O18" s="104" t="s">
        <v>2483</v>
      </c>
      <c r="P18" s="108"/>
      <c r="Q18" s="107" t="s">
        <v>2228</v>
      </c>
    </row>
    <row r="19" spans="1:17" ht="18" x14ac:dyDescent="0.25">
      <c r="A19" s="85" t="str">
        <f>VLOOKUP(E19,'LISTADO ATM'!$A$2:$C$895,3,0)</f>
        <v>DISTRITO NACIONAL</v>
      </c>
      <c r="B19" s="113">
        <v>335769524</v>
      </c>
      <c r="C19" s="105">
        <v>44217.400763888887</v>
      </c>
      <c r="D19" s="104" t="s">
        <v>2189</v>
      </c>
      <c r="E19" s="100">
        <v>983</v>
      </c>
      <c r="F19" s="85" t="str">
        <f>VLOOKUP(E19,VIP!$A$2:$O11494,2,0)</f>
        <v>DRBR983</v>
      </c>
      <c r="G19" s="99" t="str">
        <f>VLOOKUP(E19,'LISTADO ATM'!$A$2:$B$894,2,0)</f>
        <v xml:space="preserve">ATM Bravo República de Colombia </v>
      </c>
      <c r="H19" s="99" t="str">
        <f>VLOOKUP(E19,VIP!$A$2:$O16415,7,FALSE)</f>
        <v>Si</v>
      </c>
      <c r="I19" s="99" t="str">
        <f>VLOOKUP(E19,VIP!$A$2:$O8380,8,FALSE)</f>
        <v>No</v>
      </c>
      <c r="J19" s="99" t="str">
        <f>VLOOKUP(E19,VIP!$A$2:$O8330,8,FALSE)</f>
        <v>No</v>
      </c>
      <c r="K19" s="99" t="str">
        <f>VLOOKUP(E19,VIP!$A$2:$O11904,6,0)</f>
        <v>NO</v>
      </c>
      <c r="L19" s="108" t="s">
        <v>2228</v>
      </c>
      <c r="M19" s="107" t="s">
        <v>2473</v>
      </c>
      <c r="N19" s="106" t="s">
        <v>2481</v>
      </c>
      <c r="O19" s="104" t="s">
        <v>2483</v>
      </c>
      <c r="P19" s="108"/>
      <c r="Q19" s="107" t="s">
        <v>2228</v>
      </c>
    </row>
    <row r="20" spans="1:17" ht="18" x14ac:dyDescent="0.25">
      <c r="A20" s="85" t="str">
        <f>VLOOKUP(E20,'LISTADO ATM'!$A$2:$C$895,3,0)</f>
        <v>DISTRITO NACIONAL</v>
      </c>
      <c r="B20" s="113">
        <v>335769547</v>
      </c>
      <c r="C20" s="105">
        <v>44217.503275462965</v>
      </c>
      <c r="D20" s="104" t="s">
        <v>2477</v>
      </c>
      <c r="E20" s="100">
        <v>719</v>
      </c>
      <c r="F20" s="85" t="str">
        <f>VLOOKUP(E20,VIP!$A$2:$O11510,2,0)</f>
        <v>DRBR419</v>
      </c>
      <c r="G20" s="99" t="str">
        <f>VLOOKUP(E20,'LISTADO ATM'!$A$2:$B$894,2,0)</f>
        <v xml:space="preserve">ATM Ayuntamiento Municipal San Luís </v>
      </c>
      <c r="H20" s="99" t="str">
        <f>VLOOKUP(E20,VIP!$A$2:$O16431,7,FALSE)</f>
        <v>Si</v>
      </c>
      <c r="I20" s="99" t="str">
        <f>VLOOKUP(E20,VIP!$A$2:$O8396,8,FALSE)</f>
        <v>Si</v>
      </c>
      <c r="J20" s="99" t="str">
        <f>VLOOKUP(E20,VIP!$A$2:$O8346,8,FALSE)</f>
        <v>Si</v>
      </c>
      <c r="K20" s="99" t="str">
        <f>VLOOKUP(E20,VIP!$A$2:$O11920,6,0)</f>
        <v>NO</v>
      </c>
      <c r="L20" s="108" t="s">
        <v>2466</v>
      </c>
      <c r="M20" s="107" t="s">
        <v>2473</v>
      </c>
      <c r="N20" s="106" t="s">
        <v>2481</v>
      </c>
      <c r="O20" s="104" t="s">
        <v>2482</v>
      </c>
      <c r="P20" s="108"/>
      <c r="Q20" s="107" t="s">
        <v>2466</v>
      </c>
    </row>
    <row r="21" spans="1:17" ht="18" x14ac:dyDescent="0.25">
      <c r="A21" s="85" t="str">
        <f>VLOOKUP(E21,'LISTADO ATM'!$A$2:$C$895,3,0)</f>
        <v>DISTRITO NACIONAL</v>
      </c>
      <c r="B21" s="113">
        <v>335769599</v>
      </c>
      <c r="C21" s="105">
        <v>44217.628622685188</v>
      </c>
      <c r="D21" s="104" t="s">
        <v>2189</v>
      </c>
      <c r="E21" s="100">
        <v>232</v>
      </c>
      <c r="F21" s="85" t="str">
        <f>VLOOKUP(E21,VIP!$A$2:$O11528,2,0)</f>
        <v>DRBR232</v>
      </c>
      <c r="G21" s="99" t="str">
        <f>VLOOKUP(E21,'LISTADO ATM'!$A$2:$B$894,2,0)</f>
        <v xml:space="preserve">ATM S/M Nacional Charles de Gaulle </v>
      </c>
      <c r="H21" s="99" t="str">
        <f>VLOOKUP(E21,VIP!$A$2:$O16449,7,FALSE)</f>
        <v>Si</v>
      </c>
      <c r="I21" s="99" t="str">
        <f>VLOOKUP(E21,VIP!$A$2:$O8414,8,FALSE)</f>
        <v>Si</v>
      </c>
      <c r="J21" s="99" t="str">
        <f>VLOOKUP(E21,VIP!$A$2:$O8364,8,FALSE)</f>
        <v>Si</v>
      </c>
      <c r="K21" s="99" t="str">
        <f>VLOOKUP(E21,VIP!$A$2:$O11938,6,0)</f>
        <v>SI</v>
      </c>
      <c r="L21" s="108" t="s">
        <v>2228</v>
      </c>
      <c r="M21" s="107" t="s">
        <v>2473</v>
      </c>
      <c r="N21" s="106" t="s">
        <v>2481</v>
      </c>
      <c r="O21" s="104" t="s">
        <v>2483</v>
      </c>
      <c r="P21" s="108"/>
      <c r="Q21" s="107" t="s">
        <v>2228</v>
      </c>
    </row>
    <row r="22" spans="1:17" ht="18" x14ac:dyDescent="0.25">
      <c r="A22" s="85" t="str">
        <f>VLOOKUP(E22,'LISTADO ATM'!$A$2:$C$895,3,0)</f>
        <v>ESTE</v>
      </c>
      <c r="B22" s="113">
        <v>335769613</v>
      </c>
      <c r="C22" s="105">
        <v>44217.685266203705</v>
      </c>
      <c r="D22" s="104" t="s">
        <v>2477</v>
      </c>
      <c r="E22" s="100">
        <v>429</v>
      </c>
      <c r="F22" s="85" t="str">
        <f>VLOOKUP(E22,VIP!$A$2:$O11571,2,0)</f>
        <v>DRBR429</v>
      </c>
      <c r="G22" s="99" t="str">
        <f>VLOOKUP(E22,'LISTADO ATM'!$A$2:$B$894,2,0)</f>
        <v xml:space="preserve">ATM Oficina Jumbo La Romana </v>
      </c>
      <c r="H22" s="99" t="str">
        <f>VLOOKUP(E22,VIP!$A$2:$O16492,7,FALSE)</f>
        <v>Si</v>
      </c>
      <c r="I22" s="99" t="str">
        <f>VLOOKUP(E22,VIP!$A$2:$O8457,8,FALSE)</f>
        <v>Si</v>
      </c>
      <c r="J22" s="99" t="str">
        <f>VLOOKUP(E22,VIP!$A$2:$O8407,8,FALSE)</f>
        <v>Si</v>
      </c>
      <c r="K22" s="99" t="str">
        <f>VLOOKUP(E22,VIP!$A$2:$O11981,6,0)</f>
        <v>NO</v>
      </c>
      <c r="L22" s="108" t="s">
        <v>2430</v>
      </c>
      <c r="M22" s="107" t="s">
        <v>2473</v>
      </c>
      <c r="N22" s="106" t="s">
        <v>2481</v>
      </c>
      <c r="O22" s="104" t="s">
        <v>2482</v>
      </c>
      <c r="P22" s="108"/>
      <c r="Q22" s="107" t="s">
        <v>2430</v>
      </c>
    </row>
    <row r="23" spans="1:17" ht="18" x14ac:dyDescent="0.25">
      <c r="A23" s="85" t="str">
        <f>VLOOKUP(E23,'LISTADO ATM'!$A$2:$C$895,3,0)</f>
        <v>ESTE</v>
      </c>
      <c r="B23" s="113">
        <v>335769625</v>
      </c>
      <c r="C23" s="105">
        <v>44217.704895833333</v>
      </c>
      <c r="D23" s="104" t="s">
        <v>2477</v>
      </c>
      <c r="E23" s="100">
        <v>742</v>
      </c>
      <c r="F23" s="85" t="str">
        <f>VLOOKUP(E23,VIP!$A$2:$O11566,2,0)</f>
        <v>DRBR990</v>
      </c>
      <c r="G23" s="99" t="str">
        <f>VLOOKUP(E23,'LISTADO ATM'!$A$2:$B$894,2,0)</f>
        <v xml:space="preserve">ATM Oficina Plaza del Rey (La Romana) </v>
      </c>
      <c r="H23" s="99" t="str">
        <f>VLOOKUP(E23,VIP!$A$2:$O16487,7,FALSE)</f>
        <v>Si</v>
      </c>
      <c r="I23" s="99" t="str">
        <f>VLOOKUP(E23,VIP!$A$2:$O8452,8,FALSE)</f>
        <v>Si</v>
      </c>
      <c r="J23" s="99" t="str">
        <f>VLOOKUP(E23,VIP!$A$2:$O8402,8,FALSE)</f>
        <v>Si</v>
      </c>
      <c r="K23" s="99" t="str">
        <f>VLOOKUP(E23,VIP!$A$2:$O11976,6,0)</f>
        <v>NO</v>
      </c>
      <c r="L23" s="108" t="s">
        <v>2430</v>
      </c>
      <c r="M23" s="107" t="s">
        <v>2473</v>
      </c>
      <c r="N23" s="106" t="s">
        <v>2481</v>
      </c>
      <c r="O23" s="104" t="s">
        <v>2482</v>
      </c>
      <c r="P23" s="108"/>
      <c r="Q23" s="107" t="s">
        <v>2430</v>
      </c>
    </row>
    <row r="24" spans="1:17" ht="18" x14ac:dyDescent="0.25">
      <c r="A24" s="85" t="str">
        <f>VLOOKUP(E24,'LISTADO ATM'!$A$2:$C$895,3,0)</f>
        <v>ESTE</v>
      </c>
      <c r="B24" s="113">
        <v>335769626</v>
      </c>
      <c r="C24" s="105">
        <v>44217.713229166664</v>
      </c>
      <c r="D24" s="104" t="s">
        <v>2477</v>
      </c>
      <c r="E24" s="100">
        <v>673</v>
      </c>
      <c r="F24" s="85" t="str">
        <f>VLOOKUP(E24,VIP!$A$2:$O11565,2,0)</f>
        <v>DRBR673</v>
      </c>
      <c r="G24" s="99" t="str">
        <f>VLOOKUP(E24,'LISTADO ATM'!$A$2:$B$894,2,0)</f>
        <v>ATM Clínica Dr. Cruz Jiminián</v>
      </c>
      <c r="H24" s="99" t="str">
        <f>VLOOKUP(E24,VIP!$A$2:$O16486,7,FALSE)</f>
        <v>Si</v>
      </c>
      <c r="I24" s="99" t="str">
        <f>VLOOKUP(E24,VIP!$A$2:$O8451,8,FALSE)</f>
        <v>Si</v>
      </c>
      <c r="J24" s="99" t="str">
        <f>VLOOKUP(E24,VIP!$A$2:$O8401,8,FALSE)</f>
        <v>Si</v>
      </c>
      <c r="K24" s="99" t="str">
        <f>VLOOKUP(E24,VIP!$A$2:$O11975,6,0)</f>
        <v>NO</v>
      </c>
      <c r="L24" s="108" t="s">
        <v>2466</v>
      </c>
      <c r="M24" s="107" t="s">
        <v>2473</v>
      </c>
      <c r="N24" s="106" t="s">
        <v>2481</v>
      </c>
      <c r="O24" s="104" t="s">
        <v>2482</v>
      </c>
      <c r="P24" s="108"/>
      <c r="Q24" s="107" t="s">
        <v>2466</v>
      </c>
    </row>
    <row r="25" spans="1:17" ht="18" x14ac:dyDescent="0.25">
      <c r="A25" s="85" t="str">
        <f>VLOOKUP(E25,'LISTADO ATM'!$A$2:$C$895,3,0)</f>
        <v>DISTRITO NACIONAL</v>
      </c>
      <c r="B25" s="113">
        <v>335769628</v>
      </c>
      <c r="C25" s="105">
        <v>44217.723101851851</v>
      </c>
      <c r="D25" s="104" t="s">
        <v>2477</v>
      </c>
      <c r="E25" s="100">
        <v>355</v>
      </c>
      <c r="F25" s="85" t="str">
        <f>VLOOKUP(E25,VIP!$A$2:$O11563,2,0)</f>
        <v>DRBR355</v>
      </c>
      <c r="G25" s="99" t="str">
        <f>VLOOKUP(E25,'LISTADO ATM'!$A$2:$B$894,2,0)</f>
        <v xml:space="preserve">ATM UNP Metro II </v>
      </c>
      <c r="H25" s="99" t="str">
        <f>VLOOKUP(E25,VIP!$A$2:$O16484,7,FALSE)</f>
        <v>Si</v>
      </c>
      <c r="I25" s="99" t="str">
        <f>VLOOKUP(E25,VIP!$A$2:$O8449,8,FALSE)</f>
        <v>Si</v>
      </c>
      <c r="J25" s="99" t="str">
        <f>VLOOKUP(E25,VIP!$A$2:$O8399,8,FALSE)</f>
        <v>Si</v>
      </c>
      <c r="K25" s="99" t="str">
        <f>VLOOKUP(E25,VIP!$A$2:$O11973,6,0)</f>
        <v>SI</v>
      </c>
      <c r="L25" s="108" t="s">
        <v>2466</v>
      </c>
      <c r="M25" s="107" t="s">
        <v>2473</v>
      </c>
      <c r="N25" s="106" t="s">
        <v>2481</v>
      </c>
      <c r="O25" s="104" t="s">
        <v>2482</v>
      </c>
      <c r="P25" s="108"/>
      <c r="Q25" s="107" t="s">
        <v>2466</v>
      </c>
    </row>
    <row r="26" spans="1:17" ht="18" x14ac:dyDescent="0.25">
      <c r="A26" s="85" t="str">
        <f>VLOOKUP(E26,'LISTADO ATM'!$A$2:$C$895,3,0)</f>
        <v>ESTE</v>
      </c>
      <c r="B26" s="113">
        <v>335769631</v>
      </c>
      <c r="C26" s="105">
        <v>44217.728750000002</v>
      </c>
      <c r="D26" s="104" t="s">
        <v>2477</v>
      </c>
      <c r="E26" s="100">
        <v>158</v>
      </c>
      <c r="F26" s="85" t="str">
        <f>VLOOKUP(E26,VIP!$A$2:$O11560,2,0)</f>
        <v>DRBR158</v>
      </c>
      <c r="G26" s="99" t="str">
        <f>VLOOKUP(E26,'LISTADO ATM'!$A$2:$B$894,2,0)</f>
        <v xml:space="preserve">ATM Oficina Romana Norte </v>
      </c>
      <c r="H26" s="99" t="str">
        <f>VLOOKUP(E26,VIP!$A$2:$O16481,7,FALSE)</f>
        <v>Si</v>
      </c>
      <c r="I26" s="99" t="str">
        <f>VLOOKUP(E26,VIP!$A$2:$O8446,8,FALSE)</f>
        <v>Si</v>
      </c>
      <c r="J26" s="99" t="str">
        <f>VLOOKUP(E26,VIP!$A$2:$O8396,8,FALSE)</f>
        <v>Si</v>
      </c>
      <c r="K26" s="99" t="str">
        <f>VLOOKUP(E26,VIP!$A$2:$O11970,6,0)</f>
        <v>SI</v>
      </c>
      <c r="L26" s="108" t="s">
        <v>2430</v>
      </c>
      <c r="M26" s="107" t="s">
        <v>2473</v>
      </c>
      <c r="N26" s="106" t="s">
        <v>2481</v>
      </c>
      <c r="O26" s="104" t="s">
        <v>2482</v>
      </c>
      <c r="P26" s="108"/>
      <c r="Q26" s="107" t="s">
        <v>2430</v>
      </c>
    </row>
    <row r="27" spans="1:17" ht="18" x14ac:dyDescent="0.25">
      <c r="A27" s="85" t="str">
        <f>VLOOKUP(E27,'LISTADO ATM'!$A$2:$C$895,3,0)</f>
        <v>ESTE</v>
      </c>
      <c r="B27" s="113">
        <v>335769632</v>
      </c>
      <c r="C27" s="105">
        <v>44217.731076388889</v>
      </c>
      <c r="D27" s="104" t="s">
        <v>2477</v>
      </c>
      <c r="E27" s="100">
        <v>660</v>
      </c>
      <c r="F27" s="85" t="str">
        <f>VLOOKUP(E27,VIP!$A$2:$O11559,2,0)</f>
        <v>DRBR660</v>
      </c>
      <c r="G27" s="99" t="str">
        <f>VLOOKUP(E27,'LISTADO ATM'!$A$2:$B$894,2,0)</f>
        <v>ATM Oficina Romana Norte II</v>
      </c>
      <c r="H27" s="99" t="str">
        <f>VLOOKUP(E27,VIP!$A$2:$O16480,7,FALSE)</f>
        <v>N/A</v>
      </c>
      <c r="I27" s="99" t="str">
        <f>VLOOKUP(E27,VIP!$A$2:$O8445,8,FALSE)</f>
        <v>N/A</v>
      </c>
      <c r="J27" s="99" t="str">
        <f>VLOOKUP(E27,VIP!$A$2:$O8395,8,FALSE)</f>
        <v>N/A</v>
      </c>
      <c r="K27" s="99" t="str">
        <f>VLOOKUP(E27,VIP!$A$2:$O11969,6,0)</f>
        <v>N/A</v>
      </c>
      <c r="L27" s="108" t="s">
        <v>2430</v>
      </c>
      <c r="M27" s="107" t="s">
        <v>2473</v>
      </c>
      <c r="N27" s="106" t="s">
        <v>2481</v>
      </c>
      <c r="O27" s="104" t="s">
        <v>2482</v>
      </c>
      <c r="P27" s="108"/>
      <c r="Q27" s="107" t="s">
        <v>2430</v>
      </c>
    </row>
    <row r="28" spans="1:17" ht="18" x14ac:dyDescent="0.25">
      <c r="A28" s="85" t="str">
        <f>VLOOKUP(E28,'LISTADO ATM'!$A$2:$C$895,3,0)</f>
        <v>DISTRITO NACIONAL</v>
      </c>
      <c r="B28" s="113">
        <v>335769635</v>
      </c>
      <c r="C28" s="105">
        <v>44217.747731481482</v>
      </c>
      <c r="D28" s="104" t="s">
        <v>2477</v>
      </c>
      <c r="E28" s="100">
        <v>577</v>
      </c>
      <c r="F28" s="85" t="str">
        <f>VLOOKUP(E28,VIP!$A$2:$O11556,2,0)</f>
        <v>DRBR173</v>
      </c>
      <c r="G28" s="99" t="str">
        <f>VLOOKUP(E28,'LISTADO ATM'!$A$2:$B$894,2,0)</f>
        <v xml:space="preserve">ATM Olé Ave. Duarte </v>
      </c>
      <c r="H28" s="99" t="str">
        <f>VLOOKUP(E28,VIP!$A$2:$O16477,7,FALSE)</f>
        <v>Si</v>
      </c>
      <c r="I28" s="99" t="str">
        <f>VLOOKUP(E28,VIP!$A$2:$O8442,8,FALSE)</f>
        <v>Si</v>
      </c>
      <c r="J28" s="99" t="str">
        <f>VLOOKUP(E28,VIP!$A$2:$O8392,8,FALSE)</f>
        <v>Si</v>
      </c>
      <c r="K28" s="99" t="str">
        <f>VLOOKUP(E28,VIP!$A$2:$O11966,6,0)</f>
        <v>SI</v>
      </c>
      <c r="L28" s="108" t="s">
        <v>2466</v>
      </c>
      <c r="M28" s="107" t="s">
        <v>2473</v>
      </c>
      <c r="N28" s="106" t="s">
        <v>2481</v>
      </c>
      <c r="O28" s="104" t="s">
        <v>2482</v>
      </c>
      <c r="P28" s="108"/>
      <c r="Q28" s="107" t="s">
        <v>2466</v>
      </c>
    </row>
    <row r="29" spans="1:17" ht="18" x14ac:dyDescent="0.25">
      <c r="A29" s="85" t="str">
        <f>VLOOKUP(E29,'LISTADO ATM'!$A$2:$C$895,3,0)</f>
        <v>NORTE</v>
      </c>
      <c r="B29" s="113">
        <v>335769650</v>
      </c>
      <c r="C29" s="105">
        <v>44217.83326388889</v>
      </c>
      <c r="D29" s="104" t="s">
        <v>2498</v>
      </c>
      <c r="E29" s="100">
        <v>944</v>
      </c>
      <c r="F29" s="85" t="str">
        <f>VLOOKUP(E29,VIP!$A$2:$O11544,2,0)</f>
        <v>DRBR944</v>
      </c>
      <c r="G29" s="99" t="str">
        <f>VLOOKUP(E29,'LISTADO ATM'!$A$2:$B$894,2,0)</f>
        <v xml:space="preserve">ATM UNP Mao </v>
      </c>
      <c r="H29" s="99" t="str">
        <f>VLOOKUP(E29,VIP!$A$2:$O16465,7,FALSE)</f>
        <v>Si</v>
      </c>
      <c r="I29" s="99" t="str">
        <f>VLOOKUP(E29,VIP!$A$2:$O8430,8,FALSE)</f>
        <v>Si</v>
      </c>
      <c r="J29" s="99" t="str">
        <f>VLOOKUP(E29,VIP!$A$2:$O8380,8,FALSE)</f>
        <v>Si</v>
      </c>
      <c r="K29" s="99" t="str">
        <f>VLOOKUP(E29,VIP!$A$2:$O11954,6,0)</f>
        <v>NO</v>
      </c>
      <c r="L29" s="108" t="s">
        <v>2504</v>
      </c>
      <c r="M29" s="107" t="s">
        <v>2473</v>
      </c>
      <c r="N29" s="106" t="s">
        <v>2481</v>
      </c>
      <c r="O29" s="104" t="s">
        <v>2497</v>
      </c>
      <c r="P29" s="108"/>
      <c r="Q29" s="107" t="s">
        <v>2504</v>
      </c>
    </row>
    <row r="30" spans="1:17" ht="18" x14ac:dyDescent="0.25">
      <c r="A30" s="85" t="str">
        <f>VLOOKUP(E30,'LISTADO ATM'!$A$2:$C$895,3,0)</f>
        <v>ESTE</v>
      </c>
      <c r="B30" s="113">
        <v>335769663</v>
      </c>
      <c r="C30" s="105">
        <v>44218.3047337963</v>
      </c>
      <c r="D30" s="104" t="s">
        <v>2189</v>
      </c>
      <c r="E30" s="100">
        <v>158</v>
      </c>
      <c r="F30" s="85" t="str">
        <f>VLOOKUP(E30,VIP!$A$2:$O11381,2,0)</f>
        <v>DRBR158</v>
      </c>
      <c r="G30" s="99" t="str">
        <f>VLOOKUP(E30,'LISTADO ATM'!$A$2:$B$894,2,0)</f>
        <v xml:space="preserve">ATM Oficina Romana Norte </v>
      </c>
      <c r="H30" s="99" t="str">
        <f>VLOOKUP(E30,VIP!$A$2:$O16302,7,FALSE)</f>
        <v>Si</v>
      </c>
      <c r="I30" s="99" t="str">
        <f>VLOOKUP(E30,VIP!$A$2:$O8267,8,FALSE)</f>
        <v>Si</v>
      </c>
      <c r="J30" s="99" t="str">
        <f>VLOOKUP(E30,VIP!$A$2:$O8217,8,FALSE)</f>
        <v>Si</v>
      </c>
      <c r="K30" s="99" t="str">
        <f>VLOOKUP(E30,VIP!$A$2:$O11791,6,0)</f>
        <v>SI</v>
      </c>
      <c r="L30" s="108" t="s">
        <v>2463</v>
      </c>
      <c r="M30" s="107" t="s">
        <v>2473</v>
      </c>
      <c r="N30" s="106" t="s">
        <v>2501</v>
      </c>
      <c r="O30" s="104" t="s">
        <v>2483</v>
      </c>
      <c r="P30" s="104"/>
      <c r="Q30" s="107" t="s">
        <v>2463</v>
      </c>
    </row>
    <row r="31" spans="1:17" ht="18" x14ac:dyDescent="0.25">
      <c r="A31" s="85" t="str">
        <f>VLOOKUP(E31,'LISTADO ATM'!$A$2:$C$895,3,0)</f>
        <v>DISTRITO NACIONAL</v>
      </c>
      <c r="B31" s="113">
        <v>335769765</v>
      </c>
      <c r="C31" s="105">
        <v>44218.366574074076</v>
      </c>
      <c r="D31" s="104" t="s">
        <v>2189</v>
      </c>
      <c r="E31" s="100">
        <v>2</v>
      </c>
      <c r="F31" s="85" t="str">
        <f>VLOOKUP(E31,VIP!$A$2:$O11379,2,0)</f>
        <v>DRBR002</v>
      </c>
      <c r="G31" s="99" t="str">
        <f>VLOOKUP(E31,'LISTADO ATM'!$A$2:$B$894,2,0)</f>
        <v>ATM Autoservicio Padre Castellano</v>
      </c>
      <c r="H31" s="99" t="str">
        <f>VLOOKUP(E31,VIP!$A$2:$O16300,7,FALSE)</f>
        <v>Si</v>
      </c>
      <c r="I31" s="99" t="str">
        <f>VLOOKUP(E31,VIP!$A$2:$O8265,8,FALSE)</f>
        <v>Si</v>
      </c>
      <c r="J31" s="99" t="str">
        <f>VLOOKUP(E31,VIP!$A$2:$O8215,8,FALSE)</f>
        <v>Si</v>
      </c>
      <c r="K31" s="99" t="str">
        <f>VLOOKUP(E31,VIP!$A$2:$O11789,6,0)</f>
        <v>NO</v>
      </c>
      <c r="L31" s="108" t="s">
        <v>2463</v>
      </c>
      <c r="M31" s="107" t="s">
        <v>2473</v>
      </c>
      <c r="N31" s="106" t="s">
        <v>2481</v>
      </c>
      <c r="O31" s="104" t="s">
        <v>2483</v>
      </c>
      <c r="P31" s="104"/>
      <c r="Q31" s="107" t="s">
        <v>2463</v>
      </c>
    </row>
    <row r="32" spans="1:17" ht="18" x14ac:dyDescent="0.25">
      <c r="A32" s="85" t="str">
        <f>VLOOKUP(E32,'LISTADO ATM'!$A$2:$C$895,3,0)</f>
        <v>DISTRITO NACIONAL</v>
      </c>
      <c r="B32" s="113">
        <v>335769815</v>
      </c>
      <c r="C32" s="105">
        <v>44218.385567129626</v>
      </c>
      <c r="D32" s="104" t="s">
        <v>2189</v>
      </c>
      <c r="E32" s="100">
        <v>585</v>
      </c>
      <c r="F32" s="85" t="str">
        <f>VLOOKUP(E32,VIP!$A$2:$O11377,2,0)</f>
        <v>DRBR083</v>
      </c>
      <c r="G32" s="99" t="str">
        <f>VLOOKUP(E32,'LISTADO ATM'!$A$2:$B$894,2,0)</f>
        <v xml:space="preserve">ATM Oficina Haina Oriental </v>
      </c>
      <c r="H32" s="99" t="str">
        <f>VLOOKUP(E32,VIP!$A$2:$O16298,7,FALSE)</f>
        <v>Si</v>
      </c>
      <c r="I32" s="99" t="str">
        <f>VLOOKUP(E32,VIP!$A$2:$O8263,8,FALSE)</f>
        <v>Si</v>
      </c>
      <c r="J32" s="99" t="str">
        <f>VLOOKUP(E32,VIP!$A$2:$O8213,8,FALSE)</f>
        <v>Si</v>
      </c>
      <c r="K32" s="99" t="str">
        <f>VLOOKUP(E32,VIP!$A$2:$O11787,6,0)</f>
        <v>NO</v>
      </c>
      <c r="L32" s="108" t="s">
        <v>2228</v>
      </c>
      <c r="M32" s="107" t="s">
        <v>2473</v>
      </c>
      <c r="N32" s="106" t="s">
        <v>2481</v>
      </c>
      <c r="O32" s="104" t="s">
        <v>2483</v>
      </c>
      <c r="P32" s="104"/>
      <c r="Q32" s="107" t="s">
        <v>2228</v>
      </c>
    </row>
    <row r="33" spans="1:17" ht="18" x14ac:dyDescent="0.25">
      <c r="A33" s="85" t="str">
        <f>VLOOKUP(E33,'LISTADO ATM'!$A$2:$C$895,3,0)</f>
        <v>NORTE</v>
      </c>
      <c r="B33" s="113">
        <v>335769877</v>
      </c>
      <c r="C33" s="105">
        <v>44218.405717592592</v>
      </c>
      <c r="D33" s="104" t="s">
        <v>2190</v>
      </c>
      <c r="E33" s="100">
        <v>99</v>
      </c>
      <c r="F33" s="85" t="str">
        <f>VLOOKUP(E33,VIP!$A$2:$O11369,2,0)</f>
        <v>DRBR099</v>
      </c>
      <c r="G33" s="99" t="str">
        <f>VLOOKUP(E33,'LISTADO ATM'!$A$2:$B$894,2,0)</f>
        <v xml:space="preserve">ATM Multicentro La Sirena S.F.M. </v>
      </c>
      <c r="H33" s="99" t="str">
        <f>VLOOKUP(E33,VIP!$A$2:$O16290,7,FALSE)</f>
        <v>Si</v>
      </c>
      <c r="I33" s="99" t="str">
        <f>VLOOKUP(E33,VIP!$A$2:$O8255,8,FALSE)</f>
        <v>Si</v>
      </c>
      <c r="J33" s="99" t="str">
        <f>VLOOKUP(E33,VIP!$A$2:$O8205,8,FALSE)</f>
        <v>Si</v>
      </c>
      <c r="K33" s="99" t="str">
        <f>VLOOKUP(E33,VIP!$A$2:$O11779,6,0)</f>
        <v>NO</v>
      </c>
      <c r="L33" s="108" t="s">
        <v>2463</v>
      </c>
      <c r="M33" s="107" t="s">
        <v>2473</v>
      </c>
      <c r="N33" s="106" t="s">
        <v>2481</v>
      </c>
      <c r="O33" s="104" t="s">
        <v>2506</v>
      </c>
      <c r="P33" s="104"/>
      <c r="Q33" s="107" t="s">
        <v>2463</v>
      </c>
    </row>
    <row r="34" spans="1:17" ht="18" x14ac:dyDescent="0.25">
      <c r="A34" s="85" t="str">
        <f>VLOOKUP(E34,'LISTADO ATM'!$A$2:$C$895,3,0)</f>
        <v>DISTRITO NACIONAL</v>
      </c>
      <c r="B34" s="113">
        <v>335770049</v>
      </c>
      <c r="C34" s="105">
        <v>44218.461631944447</v>
      </c>
      <c r="D34" s="104" t="s">
        <v>2477</v>
      </c>
      <c r="E34" s="100">
        <v>238</v>
      </c>
      <c r="F34" s="85" t="str">
        <f>VLOOKUP(E34,VIP!$A$2:$O11385,2,0)</f>
        <v>DRBR238</v>
      </c>
      <c r="G34" s="99" t="str">
        <f>VLOOKUP(E34,'LISTADO ATM'!$A$2:$B$894,2,0)</f>
        <v xml:space="preserve">ATM Multicentro La Sirena Charles de Gaulle </v>
      </c>
      <c r="H34" s="99" t="str">
        <f>VLOOKUP(E34,VIP!$A$2:$O16306,7,FALSE)</f>
        <v>Si</v>
      </c>
      <c r="I34" s="99" t="str">
        <f>VLOOKUP(E34,VIP!$A$2:$O8271,8,FALSE)</f>
        <v>Si</v>
      </c>
      <c r="J34" s="99" t="str">
        <f>VLOOKUP(E34,VIP!$A$2:$O8221,8,FALSE)</f>
        <v>Si</v>
      </c>
      <c r="K34" s="99" t="str">
        <f>VLOOKUP(E34,VIP!$A$2:$O11795,6,0)</f>
        <v>No</v>
      </c>
      <c r="L34" s="108" t="s">
        <v>2430</v>
      </c>
      <c r="M34" s="107" t="s">
        <v>2473</v>
      </c>
      <c r="N34" s="106" t="s">
        <v>2481</v>
      </c>
      <c r="O34" s="104" t="s">
        <v>2482</v>
      </c>
      <c r="P34" s="104"/>
      <c r="Q34" s="107" t="s">
        <v>2430</v>
      </c>
    </row>
    <row r="35" spans="1:17" ht="18" x14ac:dyDescent="0.25">
      <c r="A35" s="85" t="str">
        <f>VLOOKUP(E35,'LISTADO ATM'!$A$2:$C$895,3,0)</f>
        <v>DISTRITO NACIONAL</v>
      </c>
      <c r="B35" s="113">
        <v>335770131</v>
      </c>
      <c r="C35" s="105">
        <v>44218.496782407405</v>
      </c>
      <c r="D35" s="104" t="s">
        <v>2189</v>
      </c>
      <c r="E35" s="100">
        <v>966</v>
      </c>
      <c r="F35" s="85" t="str">
        <f>VLOOKUP(E35,VIP!$A$2:$O11380,2,0)</f>
        <v>DRBR966</v>
      </c>
      <c r="G35" s="99" t="str">
        <f>VLOOKUP(E35,'LISTADO ATM'!$A$2:$B$894,2,0)</f>
        <v>ATM Centro Medico Real</v>
      </c>
      <c r="H35" s="99" t="str">
        <f>VLOOKUP(E35,VIP!$A$2:$O16301,7,FALSE)</f>
        <v>Si</v>
      </c>
      <c r="I35" s="99" t="str">
        <f>VLOOKUP(E35,VIP!$A$2:$O8266,8,FALSE)</f>
        <v>Si</v>
      </c>
      <c r="J35" s="99" t="str">
        <f>VLOOKUP(E35,VIP!$A$2:$O8216,8,FALSE)</f>
        <v>Si</v>
      </c>
      <c r="K35" s="99" t="str">
        <f>VLOOKUP(E35,VIP!$A$2:$O11790,6,0)</f>
        <v>NO</v>
      </c>
      <c r="L35" s="108" t="s">
        <v>2463</v>
      </c>
      <c r="M35" s="107" t="s">
        <v>2473</v>
      </c>
      <c r="N35" s="106" t="s">
        <v>2481</v>
      </c>
      <c r="O35" s="104" t="s">
        <v>2483</v>
      </c>
      <c r="P35" s="104"/>
      <c r="Q35" s="107" t="s">
        <v>2463</v>
      </c>
    </row>
    <row r="36" spans="1:17" ht="18" x14ac:dyDescent="0.25">
      <c r="A36" s="85" t="str">
        <f>VLOOKUP(E36,'LISTADO ATM'!$A$2:$C$895,3,0)</f>
        <v>DISTRITO NACIONAL</v>
      </c>
      <c r="B36" s="113">
        <v>335770134</v>
      </c>
      <c r="C36" s="105">
        <v>44218.49795138889</v>
      </c>
      <c r="D36" s="104" t="s">
        <v>2477</v>
      </c>
      <c r="E36" s="100">
        <v>835</v>
      </c>
      <c r="F36" s="85" t="str">
        <f>VLOOKUP(E36,VIP!$A$2:$O11378,2,0)</f>
        <v>DRBR835</v>
      </c>
      <c r="G36" s="99" t="str">
        <f>VLOOKUP(E36,'LISTADO ATM'!$A$2:$B$894,2,0)</f>
        <v xml:space="preserve">ATM UNP Megacentro </v>
      </c>
      <c r="H36" s="99" t="str">
        <f>VLOOKUP(E36,VIP!$A$2:$O16299,7,FALSE)</f>
        <v>Si</v>
      </c>
      <c r="I36" s="99" t="str">
        <f>VLOOKUP(E36,VIP!$A$2:$O8264,8,FALSE)</f>
        <v>Si</v>
      </c>
      <c r="J36" s="99" t="str">
        <f>VLOOKUP(E36,VIP!$A$2:$O8214,8,FALSE)</f>
        <v>Si</v>
      </c>
      <c r="K36" s="99" t="str">
        <f>VLOOKUP(E36,VIP!$A$2:$O11788,6,0)</f>
        <v>SI</v>
      </c>
      <c r="L36" s="108" t="s">
        <v>2504</v>
      </c>
      <c r="M36" s="107" t="s">
        <v>2473</v>
      </c>
      <c r="N36" s="106" t="s">
        <v>2481</v>
      </c>
      <c r="O36" s="104" t="s">
        <v>2482</v>
      </c>
      <c r="P36" s="104"/>
      <c r="Q36" s="107" t="s">
        <v>2496</v>
      </c>
    </row>
    <row r="37" spans="1:17" ht="18" x14ac:dyDescent="0.25">
      <c r="A37" s="85" t="str">
        <f>VLOOKUP(E37,'LISTADO ATM'!$A$2:$C$895,3,0)</f>
        <v>NORTE</v>
      </c>
      <c r="B37" s="113">
        <v>335770161</v>
      </c>
      <c r="C37" s="105">
        <v>44218.51059027778</v>
      </c>
      <c r="D37" s="104" t="s">
        <v>2190</v>
      </c>
      <c r="E37" s="100">
        <v>757</v>
      </c>
      <c r="F37" s="85" t="str">
        <f>VLOOKUP(E37,VIP!$A$2:$O11375,2,0)</f>
        <v>DRBR757</v>
      </c>
      <c r="G37" s="99" t="str">
        <f>VLOOKUP(E37,'LISTADO ATM'!$A$2:$B$894,2,0)</f>
        <v xml:space="preserve">ATM UNP Plaza Paseo (Santiago) </v>
      </c>
      <c r="H37" s="99" t="str">
        <f>VLOOKUP(E37,VIP!$A$2:$O16296,7,FALSE)</f>
        <v>Si</v>
      </c>
      <c r="I37" s="99" t="str">
        <f>VLOOKUP(E37,VIP!$A$2:$O8261,8,FALSE)</f>
        <v>Si</v>
      </c>
      <c r="J37" s="99" t="str">
        <f>VLOOKUP(E37,VIP!$A$2:$O8211,8,FALSE)</f>
        <v>Si</v>
      </c>
      <c r="K37" s="99" t="str">
        <f>VLOOKUP(E37,VIP!$A$2:$O11785,6,0)</f>
        <v>NO</v>
      </c>
      <c r="L37" s="108" t="s">
        <v>2228</v>
      </c>
      <c r="M37" s="107" t="s">
        <v>2473</v>
      </c>
      <c r="N37" s="106" t="s">
        <v>2481</v>
      </c>
      <c r="O37" s="104" t="s">
        <v>2502</v>
      </c>
      <c r="P37" s="104"/>
      <c r="Q37" s="107" t="s">
        <v>2228</v>
      </c>
    </row>
    <row r="38" spans="1:17" ht="18" x14ac:dyDescent="0.25">
      <c r="A38" s="85" t="str">
        <f>VLOOKUP(E38,'LISTADO ATM'!$A$2:$C$895,3,0)</f>
        <v>DISTRITO NACIONAL</v>
      </c>
      <c r="B38" s="113">
        <v>335770186</v>
      </c>
      <c r="C38" s="105">
        <v>44218.519918981481</v>
      </c>
      <c r="D38" s="104" t="s">
        <v>2189</v>
      </c>
      <c r="E38" s="100">
        <v>735</v>
      </c>
      <c r="F38" s="85" t="str">
        <f>VLOOKUP(E38,VIP!$A$2:$O11374,2,0)</f>
        <v>DRBR179</v>
      </c>
      <c r="G38" s="99" t="str">
        <f>VLOOKUP(E38,'LISTADO ATM'!$A$2:$B$894,2,0)</f>
        <v xml:space="preserve">ATM Oficina Independencia II  </v>
      </c>
      <c r="H38" s="99" t="str">
        <f>VLOOKUP(E38,VIP!$A$2:$O16295,7,FALSE)</f>
        <v>Si</v>
      </c>
      <c r="I38" s="99" t="str">
        <f>VLOOKUP(E38,VIP!$A$2:$O8260,8,FALSE)</f>
        <v>Si</v>
      </c>
      <c r="J38" s="99" t="str">
        <f>VLOOKUP(E38,VIP!$A$2:$O8210,8,FALSE)</f>
        <v>Si</v>
      </c>
      <c r="K38" s="99" t="str">
        <f>VLOOKUP(E38,VIP!$A$2:$O11784,6,0)</f>
        <v>NO</v>
      </c>
      <c r="L38" s="108" t="s">
        <v>2228</v>
      </c>
      <c r="M38" s="107" t="s">
        <v>2473</v>
      </c>
      <c r="N38" s="106" t="s">
        <v>2481</v>
      </c>
      <c r="O38" s="104" t="s">
        <v>2483</v>
      </c>
      <c r="P38" s="104"/>
      <c r="Q38" s="107" t="s">
        <v>2228</v>
      </c>
    </row>
    <row r="39" spans="1:17" ht="18" x14ac:dyDescent="0.25">
      <c r="A39" s="85" t="str">
        <f>VLOOKUP(E39,'LISTADO ATM'!$A$2:$C$895,3,0)</f>
        <v>DISTRITO NACIONAL</v>
      </c>
      <c r="B39" s="113">
        <v>335770196</v>
      </c>
      <c r="C39" s="105">
        <v>44218.52416666667</v>
      </c>
      <c r="D39" s="104" t="s">
        <v>2189</v>
      </c>
      <c r="E39" s="100">
        <v>476</v>
      </c>
      <c r="F39" s="85" t="str">
        <f>VLOOKUP(E39,VIP!$A$2:$O11372,2,0)</f>
        <v>DRBR476</v>
      </c>
      <c r="G39" s="99" t="str">
        <f>VLOOKUP(E39,'LISTADO ATM'!$A$2:$B$894,2,0)</f>
        <v xml:space="preserve">ATM Multicentro La Sirena Las Caobas </v>
      </c>
      <c r="H39" s="99" t="str">
        <f>VLOOKUP(E39,VIP!$A$2:$O16293,7,FALSE)</f>
        <v>Si</v>
      </c>
      <c r="I39" s="99" t="str">
        <f>VLOOKUP(E39,VIP!$A$2:$O8258,8,FALSE)</f>
        <v>Si</v>
      </c>
      <c r="J39" s="99" t="str">
        <f>VLOOKUP(E39,VIP!$A$2:$O8208,8,FALSE)</f>
        <v>Si</v>
      </c>
      <c r="K39" s="99" t="str">
        <f>VLOOKUP(E39,VIP!$A$2:$O11782,6,0)</f>
        <v>SI</v>
      </c>
      <c r="L39" s="108" t="s">
        <v>2228</v>
      </c>
      <c r="M39" s="107" t="s">
        <v>2473</v>
      </c>
      <c r="N39" s="106" t="s">
        <v>2481</v>
      </c>
      <c r="O39" s="104" t="s">
        <v>2483</v>
      </c>
      <c r="P39" s="104"/>
      <c r="Q39" s="107" t="s">
        <v>2228</v>
      </c>
    </row>
    <row r="40" spans="1:17" ht="18" x14ac:dyDescent="0.25">
      <c r="A40" s="85" t="str">
        <f>VLOOKUP(E40,'LISTADO ATM'!$A$2:$C$895,3,0)</f>
        <v>DISTRITO NACIONAL</v>
      </c>
      <c r="B40" s="113">
        <v>335770199</v>
      </c>
      <c r="C40" s="105">
        <v>44218.526006944441</v>
      </c>
      <c r="D40" s="104" t="s">
        <v>2189</v>
      </c>
      <c r="E40" s="100">
        <v>416</v>
      </c>
      <c r="F40" s="85" t="str">
        <f>VLOOKUP(E40,VIP!$A$2:$O11371,2,0)</f>
        <v>DRBR416</v>
      </c>
      <c r="G40" s="99" t="str">
        <f>VLOOKUP(E40,'LISTADO ATM'!$A$2:$B$894,2,0)</f>
        <v xml:space="preserve">ATM Autobanco San Martín II </v>
      </c>
      <c r="H40" s="99" t="str">
        <f>VLOOKUP(E40,VIP!$A$2:$O16292,7,FALSE)</f>
        <v>Si</v>
      </c>
      <c r="I40" s="99" t="str">
        <f>VLOOKUP(E40,VIP!$A$2:$O8257,8,FALSE)</f>
        <v>Si</v>
      </c>
      <c r="J40" s="99" t="str">
        <f>VLOOKUP(E40,VIP!$A$2:$O8207,8,FALSE)</f>
        <v>Si</v>
      </c>
      <c r="K40" s="99" t="str">
        <f>VLOOKUP(E40,VIP!$A$2:$O11781,6,0)</f>
        <v>NO</v>
      </c>
      <c r="L40" s="108" t="s">
        <v>2228</v>
      </c>
      <c r="M40" s="107" t="s">
        <v>2473</v>
      </c>
      <c r="N40" s="106" t="s">
        <v>2481</v>
      </c>
      <c r="O40" s="104" t="s">
        <v>2483</v>
      </c>
      <c r="P40" s="104"/>
      <c r="Q40" s="107" t="s">
        <v>2228</v>
      </c>
    </row>
    <row r="41" spans="1:17" ht="18" x14ac:dyDescent="0.25">
      <c r="A41" s="85" t="str">
        <f>VLOOKUP(E41,'LISTADO ATM'!$A$2:$C$895,3,0)</f>
        <v>DISTRITO NACIONAL</v>
      </c>
      <c r="B41" s="113">
        <v>335770217</v>
      </c>
      <c r="C41" s="105">
        <v>44218.530601851853</v>
      </c>
      <c r="D41" s="104" t="s">
        <v>2189</v>
      </c>
      <c r="E41" s="100">
        <v>485</v>
      </c>
      <c r="F41" s="85" t="str">
        <f>VLOOKUP(E41,VIP!$A$2:$O11370,2,0)</f>
        <v>DRBR485</v>
      </c>
      <c r="G41" s="99" t="str">
        <f>VLOOKUP(E41,'LISTADO ATM'!$A$2:$B$894,2,0)</f>
        <v xml:space="preserve">ATM CEDIMAT </v>
      </c>
      <c r="H41" s="99" t="str">
        <f>VLOOKUP(E41,VIP!$A$2:$O16291,7,FALSE)</f>
        <v>Si</v>
      </c>
      <c r="I41" s="99" t="str">
        <f>VLOOKUP(E41,VIP!$A$2:$O8256,8,FALSE)</f>
        <v>Si</v>
      </c>
      <c r="J41" s="99" t="str">
        <f>VLOOKUP(E41,VIP!$A$2:$O8206,8,FALSE)</f>
        <v>Si</v>
      </c>
      <c r="K41" s="99" t="str">
        <f>VLOOKUP(E41,VIP!$A$2:$O11780,6,0)</f>
        <v>NO</v>
      </c>
      <c r="L41" s="108" t="s">
        <v>2228</v>
      </c>
      <c r="M41" s="107" t="s">
        <v>2473</v>
      </c>
      <c r="N41" s="106" t="s">
        <v>2481</v>
      </c>
      <c r="O41" s="104" t="s">
        <v>2483</v>
      </c>
      <c r="P41" s="104"/>
      <c r="Q41" s="107" t="s">
        <v>2228</v>
      </c>
    </row>
    <row r="42" spans="1:17" ht="18" x14ac:dyDescent="0.25">
      <c r="A42" s="85" t="str">
        <f>VLOOKUP(E42,'LISTADO ATM'!$A$2:$C$895,3,0)</f>
        <v>DISTRITO NACIONAL</v>
      </c>
      <c r="B42" s="113">
        <v>335770226</v>
      </c>
      <c r="C42" s="105">
        <v>44218.532314814816</v>
      </c>
      <c r="D42" s="104" t="s">
        <v>2189</v>
      </c>
      <c r="E42" s="100">
        <v>487</v>
      </c>
      <c r="F42" s="85" t="str">
        <f>VLOOKUP(E42,VIP!$A$2:$O11369,2,0)</f>
        <v>DRBR487</v>
      </c>
      <c r="G42" s="99" t="str">
        <f>VLOOKUP(E42,'LISTADO ATM'!$A$2:$B$894,2,0)</f>
        <v xml:space="preserve">ATM Olé Hainamosa </v>
      </c>
      <c r="H42" s="99" t="str">
        <f>VLOOKUP(E42,VIP!$A$2:$O16290,7,FALSE)</f>
        <v>Si</v>
      </c>
      <c r="I42" s="99" t="str">
        <f>VLOOKUP(E42,VIP!$A$2:$O8255,8,FALSE)</f>
        <v>Si</v>
      </c>
      <c r="J42" s="99" t="str">
        <f>VLOOKUP(E42,VIP!$A$2:$O8205,8,FALSE)</f>
        <v>Si</v>
      </c>
      <c r="K42" s="99" t="str">
        <f>VLOOKUP(E42,VIP!$A$2:$O11779,6,0)</f>
        <v>SI</v>
      </c>
      <c r="L42" s="108" t="s">
        <v>2228</v>
      </c>
      <c r="M42" s="107" t="s">
        <v>2473</v>
      </c>
      <c r="N42" s="106" t="s">
        <v>2481</v>
      </c>
      <c r="O42" s="104" t="s">
        <v>2483</v>
      </c>
      <c r="P42" s="104"/>
      <c r="Q42" s="107" t="s">
        <v>2228</v>
      </c>
    </row>
    <row r="43" spans="1:17" ht="18" x14ac:dyDescent="0.25">
      <c r="A43" s="85" t="str">
        <f>VLOOKUP(E43,'LISTADO ATM'!$A$2:$C$895,3,0)</f>
        <v>DISTRITO NACIONAL</v>
      </c>
      <c r="B43" s="113">
        <v>335770234</v>
      </c>
      <c r="C43" s="105">
        <v>44218.53502314815</v>
      </c>
      <c r="D43" s="104" t="s">
        <v>2189</v>
      </c>
      <c r="E43" s="100">
        <v>237</v>
      </c>
      <c r="F43" s="85" t="str">
        <f>VLOOKUP(E43,VIP!$A$2:$O11368,2,0)</f>
        <v>DRBR237</v>
      </c>
      <c r="G43" s="99" t="str">
        <f>VLOOKUP(E43,'LISTADO ATM'!$A$2:$B$894,2,0)</f>
        <v xml:space="preserve">ATM UNP Plaza Vásquez </v>
      </c>
      <c r="H43" s="99" t="str">
        <f>VLOOKUP(E43,VIP!$A$2:$O16289,7,FALSE)</f>
        <v>Si</v>
      </c>
      <c r="I43" s="99" t="str">
        <f>VLOOKUP(E43,VIP!$A$2:$O8254,8,FALSE)</f>
        <v>Si</v>
      </c>
      <c r="J43" s="99" t="str">
        <f>VLOOKUP(E43,VIP!$A$2:$O8204,8,FALSE)</f>
        <v>Si</v>
      </c>
      <c r="K43" s="99" t="str">
        <f>VLOOKUP(E43,VIP!$A$2:$O11778,6,0)</f>
        <v>SI</v>
      </c>
      <c r="L43" s="108" t="s">
        <v>2228</v>
      </c>
      <c r="M43" s="107" t="s">
        <v>2473</v>
      </c>
      <c r="N43" s="106" t="s">
        <v>2481</v>
      </c>
      <c r="O43" s="104" t="s">
        <v>2483</v>
      </c>
      <c r="P43" s="104"/>
      <c r="Q43" s="107" t="s">
        <v>2228</v>
      </c>
    </row>
    <row r="44" spans="1:17" ht="18" x14ac:dyDescent="0.25">
      <c r="A44" s="85" t="str">
        <f>VLOOKUP(E44,'LISTADO ATM'!$A$2:$C$895,3,0)</f>
        <v>NORTE</v>
      </c>
      <c r="B44" s="113">
        <v>335770236</v>
      </c>
      <c r="C44" s="105">
        <v>44218.537048611113</v>
      </c>
      <c r="D44" s="104" t="s">
        <v>2190</v>
      </c>
      <c r="E44" s="100">
        <v>528</v>
      </c>
      <c r="F44" s="85" t="str">
        <f>VLOOKUP(E44,VIP!$A$2:$O11367,2,0)</f>
        <v>DRBR284</v>
      </c>
      <c r="G44" s="99" t="str">
        <f>VLOOKUP(E44,'LISTADO ATM'!$A$2:$B$894,2,0)</f>
        <v xml:space="preserve">ATM Ferretería Ochoa (Santiago) </v>
      </c>
      <c r="H44" s="99" t="str">
        <f>VLOOKUP(E44,VIP!$A$2:$O16288,7,FALSE)</f>
        <v>Si</v>
      </c>
      <c r="I44" s="99" t="str">
        <f>VLOOKUP(E44,VIP!$A$2:$O8253,8,FALSE)</f>
        <v>Si</v>
      </c>
      <c r="J44" s="99" t="str">
        <f>VLOOKUP(E44,VIP!$A$2:$O8203,8,FALSE)</f>
        <v>Si</v>
      </c>
      <c r="K44" s="99" t="str">
        <f>VLOOKUP(E44,VIP!$A$2:$O11777,6,0)</f>
        <v>NO</v>
      </c>
      <c r="L44" s="108" t="s">
        <v>2228</v>
      </c>
      <c r="M44" s="107" t="s">
        <v>2473</v>
      </c>
      <c r="N44" s="106" t="s">
        <v>2481</v>
      </c>
      <c r="O44" s="104" t="s">
        <v>2502</v>
      </c>
      <c r="P44" s="104"/>
      <c r="Q44" s="107" t="s">
        <v>2228</v>
      </c>
    </row>
    <row r="45" spans="1:17" ht="18" x14ac:dyDescent="0.25">
      <c r="A45" s="85" t="str">
        <f>VLOOKUP(E45,'LISTADO ATM'!$A$2:$C$895,3,0)</f>
        <v>DISTRITO NACIONAL</v>
      </c>
      <c r="B45" s="113">
        <v>335770239</v>
      </c>
      <c r="C45" s="105">
        <v>44218.538958333331</v>
      </c>
      <c r="D45" s="104" t="s">
        <v>2189</v>
      </c>
      <c r="E45" s="100">
        <v>694</v>
      </c>
      <c r="F45" s="85" t="str">
        <f>VLOOKUP(E45,VIP!$A$2:$O11366,2,0)</f>
        <v>DRBR694</v>
      </c>
      <c r="G45" s="99" t="str">
        <f>VLOOKUP(E45,'LISTADO ATM'!$A$2:$B$894,2,0)</f>
        <v>ATM Optica 27 de Febrero</v>
      </c>
      <c r="H45" s="99" t="str">
        <f>VLOOKUP(E45,VIP!$A$2:$O16287,7,FALSE)</f>
        <v>Si</v>
      </c>
      <c r="I45" s="99" t="str">
        <f>VLOOKUP(E45,VIP!$A$2:$O8252,8,FALSE)</f>
        <v>Si</v>
      </c>
      <c r="J45" s="99" t="str">
        <f>VLOOKUP(E45,VIP!$A$2:$O8202,8,FALSE)</f>
        <v>Si</v>
      </c>
      <c r="K45" s="99" t="str">
        <f>VLOOKUP(E45,VIP!$A$2:$O11776,6,0)</f>
        <v>NO</v>
      </c>
      <c r="L45" s="108" t="s">
        <v>2228</v>
      </c>
      <c r="M45" s="107" t="s">
        <v>2473</v>
      </c>
      <c r="N45" s="106" t="s">
        <v>2481</v>
      </c>
      <c r="O45" s="104" t="s">
        <v>2483</v>
      </c>
      <c r="P45" s="104"/>
      <c r="Q45" s="107" t="s">
        <v>2228</v>
      </c>
    </row>
    <row r="46" spans="1:17" ht="18" x14ac:dyDescent="0.25">
      <c r="A46" s="85" t="str">
        <f>VLOOKUP(E46,'LISTADO ATM'!$A$2:$C$895,3,0)</f>
        <v>DISTRITO NACIONAL</v>
      </c>
      <c r="B46" s="113">
        <v>335770245</v>
      </c>
      <c r="C46" s="105">
        <v>44218.543067129627</v>
      </c>
      <c r="D46" s="104" t="s">
        <v>2189</v>
      </c>
      <c r="E46" s="100">
        <v>534</v>
      </c>
      <c r="F46" s="85" t="str">
        <f>VLOOKUP(E46,VIP!$A$2:$O11365,2,0)</f>
        <v>DRBR534</v>
      </c>
      <c r="G46" s="99" t="str">
        <f>VLOOKUP(E46,'LISTADO ATM'!$A$2:$B$894,2,0)</f>
        <v xml:space="preserve">ATM Oficina Torre II </v>
      </c>
      <c r="H46" s="99" t="str">
        <f>VLOOKUP(E46,VIP!$A$2:$O16286,7,FALSE)</f>
        <v>Si</v>
      </c>
      <c r="I46" s="99" t="str">
        <f>VLOOKUP(E46,VIP!$A$2:$O8251,8,FALSE)</f>
        <v>No</v>
      </c>
      <c r="J46" s="99" t="str">
        <f>VLOOKUP(E46,VIP!$A$2:$O8201,8,FALSE)</f>
        <v>No</v>
      </c>
      <c r="K46" s="99" t="str">
        <f>VLOOKUP(E46,VIP!$A$2:$O11775,6,0)</f>
        <v>SI</v>
      </c>
      <c r="L46" s="108" t="s">
        <v>2228</v>
      </c>
      <c r="M46" s="107" t="s">
        <v>2473</v>
      </c>
      <c r="N46" s="106" t="s">
        <v>2501</v>
      </c>
      <c r="O46" s="104" t="s">
        <v>2483</v>
      </c>
      <c r="P46" s="104"/>
      <c r="Q46" s="107" t="s">
        <v>2228</v>
      </c>
    </row>
    <row r="47" spans="1:17" ht="18" x14ac:dyDescent="0.25">
      <c r="A47" s="85" t="str">
        <f>VLOOKUP(E47,'LISTADO ATM'!$A$2:$C$895,3,0)</f>
        <v>ESTE</v>
      </c>
      <c r="B47" s="113">
        <v>335770251</v>
      </c>
      <c r="C47" s="105">
        <v>44218.546944444446</v>
      </c>
      <c r="D47" s="104" t="s">
        <v>2189</v>
      </c>
      <c r="E47" s="100">
        <v>912</v>
      </c>
      <c r="F47" s="85" t="str">
        <f>VLOOKUP(E47,VIP!$A$2:$O11364,2,0)</f>
        <v>DRBR973</v>
      </c>
      <c r="G47" s="99" t="str">
        <f>VLOOKUP(E47,'LISTADO ATM'!$A$2:$B$894,2,0)</f>
        <v xml:space="preserve">ATM Oficina San Pedro II </v>
      </c>
      <c r="H47" s="99" t="str">
        <f>VLOOKUP(E47,VIP!$A$2:$O16285,7,FALSE)</f>
        <v>Si</v>
      </c>
      <c r="I47" s="99" t="str">
        <f>VLOOKUP(E47,VIP!$A$2:$O8250,8,FALSE)</f>
        <v>Si</v>
      </c>
      <c r="J47" s="99" t="str">
        <f>VLOOKUP(E47,VIP!$A$2:$O8200,8,FALSE)</f>
        <v>Si</v>
      </c>
      <c r="K47" s="99" t="str">
        <f>VLOOKUP(E47,VIP!$A$2:$O11774,6,0)</f>
        <v>SI</v>
      </c>
      <c r="L47" s="108" t="s">
        <v>2463</v>
      </c>
      <c r="M47" s="107" t="s">
        <v>2473</v>
      </c>
      <c r="N47" s="106" t="s">
        <v>2481</v>
      </c>
      <c r="O47" s="104" t="s">
        <v>2483</v>
      </c>
      <c r="P47" s="104"/>
      <c r="Q47" s="107" t="s">
        <v>2463</v>
      </c>
    </row>
    <row r="48" spans="1:17" ht="18" x14ac:dyDescent="0.25">
      <c r="A48" s="85" t="str">
        <f>VLOOKUP(E48,'LISTADO ATM'!$A$2:$C$895,3,0)</f>
        <v>ESTE</v>
      </c>
      <c r="B48" s="113">
        <v>335770305</v>
      </c>
      <c r="C48" s="105">
        <v>44218.590787037036</v>
      </c>
      <c r="D48" s="104" t="s">
        <v>2494</v>
      </c>
      <c r="E48" s="100">
        <v>963</v>
      </c>
      <c r="F48" s="85" t="str">
        <f>VLOOKUP(E48,VIP!$A$2:$O11363,2,0)</f>
        <v>DRBR963</v>
      </c>
      <c r="G48" s="99" t="str">
        <f>VLOOKUP(E48,'LISTADO ATM'!$A$2:$B$894,2,0)</f>
        <v xml:space="preserve">ATM Multiplaza La Romana </v>
      </c>
      <c r="H48" s="99" t="str">
        <f>VLOOKUP(E48,VIP!$A$2:$O16284,7,FALSE)</f>
        <v>Si</v>
      </c>
      <c r="I48" s="99" t="str">
        <f>VLOOKUP(E48,VIP!$A$2:$O8249,8,FALSE)</f>
        <v>Si</v>
      </c>
      <c r="J48" s="99" t="str">
        <f>VLOOKUP(E48,VIP!$A$2:$O8199,8,FALSE)</f>
        <v>Si</v>
      </c>
      <c r="K48" s="99" t="str">
        <f>VLOOKUP(E48,VIP!$A$2:$O11773,6,0)</f>
        <v>NO</v>
      </c>
      <c r="L48" s="108" t="s">
        <v>2430</v>
      </c>
      <c r="M48" s="107" t="s">
        <v>2473</v>
      </c>
      <c r="N48" s="106" t="s">
        <v>2481</v>
      </c>
      <c r="O48" s="104" t="s">
        <v>2495</v>
      </c>
      <c r="P48" s="104"/>
      <c r="Q48" s="107" t="s">
        <v>2430</v>
      </c>
    </row>
    <row r="49" spans="1:17" ht="18" x14ac:dyDescent="0.25">
      <c r="A49" s="85" t="str">
        <f>VLOOKUP(E49,'LISTADO ATM'!$A$2:$C$895,3,0)</f>
        <v>DISTRITO NACIONAL</v>
      </c>
      <c r="B49" s="113">
        <v>335770367</v>
      </c>
      <c r="C49" s="105">
        <v>44218.605740740742</v>
      </c>
      <c r="D49" s="104" t="s">
        <v>2477</v>
      </c>
      <c r="E49" s="100">
        <v>678</v>
      </c>
      <c r="F49" s="85" t="str">
        <f>VLOOKUP(E49,VIP!$A$2:$O11361,2,0)</f>
        <v>DRBR678</v>
      </c>
      <c r="G49" s="99" t="str">
        <f>VLOOKUP(E49,'LISTADO ATM'!$A$2:$B$894,2,0)</f>
        <v>ATM Eco Petroleo San Isidro</v>
      </c>
      <c r="H49" s="99" t="str">
        <f>VLOOKUP(E49,VIP!$A$2:$O16282,7,FALSE)</f>
        <v>Si</v>
      </c>
      <c r="I49" s="99" t="str">
        <f>VLOOKUP(E49,VIP!$A$2:$O8247,8,FALSE)</f>
        <v>Si</v>
      </c>
      <c r="J49" s="99" t="str">
        <f>VLOOKUP(E49,VIP!$A$2:$O8197,8,FALSE)</f>
        <v>Si</v>
      </c>
      <c r="K49" s="99" t="str">
        <f>VLOOKUP(E49,VIP!$A$2:$O11771,6,0)</f>
        <v>NO</v>
      </c>
      <c r="L49" s="108" t="s">
        <v>2430</v>
      </c>
      <c r="M49" s="107" t="s">
        <v>2473</v>
      </c>
      <c r="N49" s="106" t="s">
        <v>2481</v>
      </c>
      <c r="O49" s="104" t="s">
        <v>2482</v>
      </c>
      <c r="P49" s="104"/>
      <c r="Q49" s="107" t="s">
        <v>2430</v>
      </c>
    </row>
    <row r="50" spans="1:17" ht="18" x14ac:dyDescent="0.25">
      <c r="A50" s="85" t="str">
        <f>VLOOKUP(E50,'LISTADO ATM'!$A$2:$C$895,3,0)</f>
        <v>DISTRITO NACIONAL</v>
      </c>
      <c r="B50" s="113">
        <v>335770376</v>
      </c>
      <c r="C50" s="105">
        <v>44218.608599537038</v>
      </c>
      <c r="D50" s="104" t="s">
        <v>2477</v>
      </c>
      <c r="E50" s="100">
        <v>927</v>
      </c>
      <c r="F50" s="85" t="str">
        <f>VLOOKUP(E50,VIP!$A$2:$O11360,2,0)</f>
        <v>DRBR927</v>
      </c>
      <c r="G50" s="99" t="str">
        <f>VLOOKUP(E50,'LISTADO ATM'!$A$2:$B$894,2,0)</f>
        <v>ATM S/M Bravo La Esperilla</v>
      </c>
      <c r="H50" s="99" t="str">
        <f>VLOOKUP(E50,VIP!$A$2:$O16281,7,FALSE)</f>
        <v>Si</v>
      </c>
      <c r="I50" s="99" t="str">
        <f>VLOOKUP(E50,VIP!$A$2:$O8246,8,FALSE)</f>
        <v>Si</v>
      </c>
      <c r="J50" s="99" t="str">
        <f>VLOOKUP(E50,VIP!$A$2:$O8196,8,FALSE)</f>
        <v>Si</v>
      </c>
      <c r="K50" s="99" t="str">
        <f>VLOOKUP(E50,VIP!$A$2:$O11770,6,0)</f>
        <v>NO</v>
      </c>
      <c r="L50" s="108" t="s">
        <v>2430</v>
      </c>
      <c r="M50" s="107" t="s">
        <v>2473</v>
      </c>
      <c r="N50" s="106" t="s">
        <v>2481</v>
      </c>
      <c r="O50" s="104" t="s">
        <v>2482</v>
      </c>
      <c r="P50" s="104"/>
      <c r="Q50" s="107" t="s">
        <v>2430</v>
      </c>
    </row>
    <row r="51" spans="1:17" ht="18" x14ac:dyDescent="0.25">
      <c r="A51" s="85" t="str">
        <f>VLOOKUP(E51,'LISTADO ATM'!$A$2:$C$895,3,0)</f>
        <v>DISTRITO NACIONAL</v>
      </c>
      <c r="B51" s="113">
        <v>335770457</v>
      </c>
      <c r="C51" s="105">
        <v>44218.642546296294</v>
      </c>
      <c r="D51" s="104" t="s">
        <v>2477</v>
      </c>
      <c r="E51" s="100">
        <v>318</v>
      </c>
      <c r="F51" s="85" t="str">
        <f>VLOOKUP(E51,VIP!$A$2:$O11376,2,0)</f>
        <v>DRBR318</v>
      </c>
      <c r="G51" s="99" t="str">
        <f>VLOOKUP(E51,'LISTADO ATM'!$A$2:$B$894,2,0)</f>
        <v>ATM Autoservicio Lope de Vega</v>
      </c>
      <c r="H51" s="99" t="str">
        <f>VLOOKUP(E51,VIP!$A$2:$O16297,7,FALSE)</f>
        <v>Si</v>
      </c>
      <c r="I51" s="99" t="str">
        <f>VLOOKUP(E51,VIP!$A$2:$O8262,8,FALSE)</f>
        <v>Si</v>
      </c>
      <c r="J51" s="99" t="str">
        <f>VLOOKUP(E51,VIP!$A$2:$O8212,8,FALSE)</f>
        <v>Si</v>
      </c>
      <c r="K51" s="99" t="str">
        <f>VLOOKUP(E51,VIP!$A$2:$O11786,6,0)</f>
        <v>NO</v>
      </c>
      <c r="L51" s="108" t="s">
        <v>2430</v>
      </c>
      <c r="M51" s="107" t="s">
        <v>2473</v>
      </c>
      <c r="N51" s="106" t="s">
        <v>2481</v>
      </c>
      <c r="O51" s="104" t="s">
        <v>2482</v>
      </c>
      <c r="P51" s="104"/>
      <c r="Q51" s="107" t="s">
        <v>2430</v>
      </c>
    </row>
    <row r="52" spans="1:17" ht="18" x14ac:dyDescent="0.25">
      <c r="A52" s="85" t="str">
        <f>VLOOKUP(E52,'LISTADO ATM'!$A$2:$C$895,3,0)</f>
        <v>DISTRITO NACIONAL</v>
      </c>
      <c r="B52" s="113">
        <v>335770459</v>
      </c>
      <c r="C52" s="105">
        <v>44218.643379629626</v>
      </c>
      <c r="D52" s="104" t="s">
        <v>2477</v>
      </c>
      <c r="E52" s="100">
        <v>554</v>
      </c>
      <c r="F52" s="85" t="str">
        <f>VLOOKUP(E52,VIP!$A$2:$O11375,2,0)</f>
        <v>DRBR011</v>
      </c>
      <c r="G52" s="99" t="str">
        <f>VLOOKUP(E52,'LISTADO ATM'!$A$2:$B$894,2,0)</f>
        <v xml:space="preserve">ATM Oficina Isabel La Católica I </v>
      </c>
      <c r="H52" s="99" t="str">
        <f>VLOOKUP(E52,VIP!$A$2:$O16296,7,FALSE)</f>
        <v>Si</v>
      </c>
      <c r="I52" s="99" t="str">
        <f>VLOOKUP(E52,VIP!$A$2:$O8261,8,FALSE)</f>
        <v>Si</v>
      </c>
      <c r="J52" s="99" t="str">
        <f>VLOOKUP(E52,VIP!$A$2:$O8211,8,FALSE)</f>
        <v>Si</v>
      </c>
      <c r="K52" s="99" t="str">
        <f>VLOOKUP(E52,VIP!$A$2:$O11785,6,0)</f>
        <v>NO</v>
      </c>
      <c r="L52" s="108" t="s">
        <v>2430</v>
      </c>
      <c r="M52" s="107" t="s">
        <v>2473</v>
      </c>
      <c r="N52" s="106" t="s">
        <v>2481</v>
      </c>
      <c r="O52" s="104" t="s">
        <v>2482</v>
      </c>
      <c r="P52" s="104"/>
      <c r="Q52" s="107" t="s">
        <v>2430</v>
      </c>
    </row>
    <row r="53" spans="1:17" ht="18" x14ac:dyDescent="0.25">
      <c r="A53" s="85" t="str">
        <f>VLOOKUP(E53,'LISTADO ATM'!$A$2:$C$895,3,0)</f>
        <v>DISTRITO NACIONAL</v>
      </c>
      <c r="B53" s="113">
        <v>335770465</v>
      </c>
      <c r="C53" s="105">
        <v>44218.64434027778</v>
      </c>
      <c r="D53" s="104" t="s">
        <v>2477</v>
      </c>
      <c r="E53" s="100">
        <v>642</v>
      </c>
      <c r="F53" s="85" t="str">
        <f>VLOOKUP(E53,VIP!$A$2:$O11374,2,0)</f>
        <v>DRBR24O</v>
      </c>
      <c r="G53" s="99" t="str">
        <f>VLOOKUP(E53,'LISTADO ATM'!$A$2:$B$894,2,0)</f>
        <v xml:space="preserve">ATM OMSA Sto. Dgo. </v>
      </c>
      <c r="H53" s="99" t="str">
        <f>VLOOKUP(E53,VIP!$A$2:$O16295,7,FALSE)</f>
        <v>Si</v>
      </c>
      <c r="I53" s="99" t="str">
        <f>VLOOKUP(E53,VIP!$A$2:$O8260,8,FALSE)</f>
        <v>Si</v>
      </c>
      <c r="J53" s="99" t="str">
        <f>VLOOKUP(E53,VIP!$A$2:$O8210,8,FALSE)</f>
        <v>Si</v>
      </c>
      <c r="K53" s="99" t="str">
        <f>VLOOKUP(E53,VIP!$A$2:$O11784,6,0)</f>
        <v>NO</v>
      </c>
      <c r="L53" s="108" t="s">
        <v>2430</v>
      </c>
      <c r="M53" s="107" t="s">
        <v>2473</v>
      </c>
      <c r="N53" s="106" t="s">
        <v>2481</v>
      </c>
      <c r="O53" s="104" t="s">
        <v>2482</v>
      </c>
      <c r="P53" s="104"/>
      <c r="Q53" s="107" t="s">
        <v>2430</v>
      </c>
    </row>
    <row r="54" spans="1:17" ht="18" x14ac:dyDescent="0.25">
      <c r="A54" s="85" t="str">
        <f>VLOOKUP(E54,'LISTADO ATM'!$A$2:$C$895,3,0)</f>
        <v>DISTRITO NACIONAL</v>
      </c>
      <c r="B54" s="113">
        <v>335770471</v>
      </c>
      <c r="C54" s="105">
        <v>44218.646354166667</v>
      </c>
      <c r="D54" s="104" t="s">
        <v>2477</v>
      </c>
      <c r="E54" s="100">
        <v>753</v>
      </c>
      <c r="F54" s="85" t="str">
        <f>VLOOKUP(E54,VIP!$A$2:$O11373,2,0)</f>
        <v>DRBR753</v>
      </c>
      <c r="G54" s="99" t="str">
        <f>VLOOKUP(E54,'LISTADO ATM'!$A$2:$B$894,2,0)</f>
        <v xml:space="preserve">ATM S/M Nacional Tiradentes </v>
      </c>
      <c r="H54" s="99" t="str">
        <f>VLOOKUP(E54,VIP!$A$2:$O16294,7,FALSE)</f>
        <v>Si</v>
      </c>
      <c r="I54" s="99" t="str">
        <f>VLOOKUP(E54,VIP!$A$2:$O8259,8,FALSE)</f>
        <v>Si</v>
      </c>
      <c r="J54" s="99" t="str">
        <f>VLOOKUP(E54,VIP!$A$2:$O8209,8,FALSE)</f>
        <v>Si</v>
      </c>
      <c r="K54" s="99" t="str">
        <f>VLOOKUP(E54,VIP!$A$2:$O11783,6,0)</f>
        <v>NO</v>
      </c>
      <c r="L54" s="108" t="s">
        <v>2430</v>
      </c>
      <c r="M54" s="107" t="s">
        <v>2473</v>
      </c>
      <c r="N54" s="106" t="s">
        <v>2481</v>
      </c>
      <c r="O54" s="104" t="s">
        <v>2482</v>
      </c>
      <c r="P54" s="104"/>
      <c r="Q54" s="107" t="s">
        <v>2430</v>
      </c>
    </row>
    <row r="55" spans="1:17" ht="18" x14ac:dyDescent="0.25">
      <c r="A55" s="85" t="str">
        <f>VLOOKUP(E55,'LISTADO ATM'!$A$2:$C$895,3,0)</f>
        <v>NORTE</v>
      </c>
      <c r="B55" s="113">
        <v>335770479</v>
      </c>
      <c r="C55" s="105">
        <v>44218.649108796293</v>
      </c>
      <c r="D55" s="104" t="s">
        <v>2494</v>
      </c>
      <c r="E55" s="100">
        <v>950</v>
      </c>
      <c r="F55" s="85" t="str">
        <f>VLOOKUP(E55,VIP!$A$2:$O11372,2,0)</f>
        <v>DRBR12G</v>
      </c>
      <c r="G55" s="99" t="str">
        <f>VLOOKUP(E55,'LISTADO ATM'!$A$2:$B$894,2,0)</f>
        <v xml:space="preserve">ATM Oficina Monterrico </v>
      </c>
      <c r="H55" s="99" t="str">
        <f>VLOOKUP(E55,VIP!$A$2:$O16293,7,FALSE)</f>
        <v>Si</v>
      </c>
      <c r="I55" s="99" t="str">
        <f>VLOOKUP(E55,VIP!$A$2:$O8258,8,FALSE)</f>
        <v>Si</v>
      </c>
      <c r="J55" s="99" t="str">
        <f>VLOOKUP(E55,VIP!$A$2:$O8208,8,FALSE)</f>
        <v>Si</v>
      </c>
      <c r="K55" s="99" t="str">
        <f>VLOOKUP(E55,VIP!$A$2:$O11782,6,0)</f>
        <v>SI</v>
      </c>
      <c r="L55" s="108" t="s">
        <v>2430</v>
      </c>
      <c r="M55" s="107" t="s">
        <v>2473</v>
      </c>
      <c r="N55" s="106" t="s">
        <v>2481</v>
      </c>
      <c r="O55" s="104" t="s">
        <v>2495</v>
      </c>
      <c r="P55" s="104"/>
      <c r="Q55" s="107" t="s">
        <v>2430</v>
      </c>
    </row>
    <row r="56" spans="1:17" ht="18" x14ac:dyDescent="0.25">
      <c r="A56" s="85" t="str">
        <f>VLOOKUP(E56,'LISTADO ATM'!$A$2:$C$895,3,0)</f>
        <v>DISTRITO NACIONAL</v>
      </c>
      <c r="B56" s="113">
        <v>335770494</v>
      </c>
      <c r="C56" s="105">
        <v>44218.654131944444</v>
      </c>
      <c r="D56" s="104" t="s">
        <v>2477</v>
      </c>
      <c r="E56" s="100">
        <v>958</v>
      </c>
      <c r="F56" s="85" t="str">
        <f>VLOOKUP(E56,VIP!$A$2:$O11369,2,0)</f>
        <v>DRBR958</v>
      </c>
      <c r="G56" s="99" t="str">
        <f>VLOOKUP(E56,'LISTADO ATM'!$A$2:$B$894,2,0)</f>
        <v xml:space="preserve">ATM Olé Aut. San Isidro </v>
      </c>
      <c r="H56" s="99" t="str">
        <f>VLOOKUP(E56,VIP!$A$2:$O16290,7,FALSE)</f>
        <v>Si</v>
      </c>
      <c r="I56" s="99" t="str">
        <f>VLOOKUP(E56,VIP!$A$2:$O8255,8,FALSE)</f>
        <v>Si</v>
      </c>
      <c r="J56" s="99" t="str">
        <f>VLOOKUP(E56,VIP!$A$2:$O8205,8,FALSE)</f>
        <v>Si</v>
      </c>
      <c r="K56" s="99" t="str">
        <f>VLOOKUP(E56,VIP!$A$2:$O11779,6,0)</f>
        <v>NO</v>
      </c>
      <c r="L56" s="108" t="s">
        <v>2466</v>
      </c>
      <c r="M56" s="107" t="s">
        <v>2473</v>
      </c>
      <c r="N56" s="106" t="s">
        <v>2481</v>
      </c>
      <c r="O56" s="104" t="s">
        <v>2482</v>
      </c>
      <c r="P56" s="104"/>
      <c r="Q56" s="107" t="s">
        <v>2466</v>
      </c>
    </row>
    <row r="57" spans="1:17" ht="18" x14ac:dyDescent="0.25">
      <c r="A57" s="85" t="e">
        <f>VLOOKUP(E57,'LISTADO ATM'!$A$2:$C$895,3,0)</f>
        <v>#N/A</v>
      </c>
      <c r="B57" s="113">
        <v>335770500</v>
      </c>
      <c r="C57" s="105">
        <v>44218.655115740738</v>
      </c>
      <c r="D57" s="104" t="s">
        <v>2477</v>
      </c>
      <c r="E57" s="100">
        <v>600</v>
      </c>
      <c r="F57" s="85" t="e">
        <f>VLOOKUP(E57,VIP!$A$2:$O11368,2,0)</f>
        <v>#N/A</v>
      </c>
      <c r="G57" s="99" t="e">
        <f>VLOOKUP(E57,'LISTADO ATM'!$A$2:$B$894,2,0)</f>
        <v>#N/A</v>
      </c>
      <c r="H57" s="99" t="e">
        <f>VLOOKUP(E57,VIP!$A$2:$O16289,7,FALSE)</f>
        <v>#N/A</v>
      </c>
      <c r="I57" s="99" t="e">
        <f>VLOOKUP(E57,VIP!$A$2:$O8254,8,FALSE)</f>
        <v>#N/A</v>
      </c>
      <c r="J57" s="99" t="e">
        <f>VLOOKUP(E57,VIP!$A$2:$O8204,8,FALSE)</f>
        <v>#N/A</v>
      </c>
      <c r="K57" s="99" t="e">
        <f>VLOOKUP(E57,VIP!$A$2:$O11778,6,0)</f>
        <v>#N/A</v>
      </c>
      <c r="L57" s="108" t="s">
        <v>2466</v>
      </c>
      <c r="M57" s="107" t="s">
        <v>2473</v>
      </c>
      <c r="N57" s="106" t="s">
        <v>2481</v>
      </c>
      <c r="O57" s="104" t="s">
        <v>2482</v>
      </c>
      <c r="P57" s="104"/>
      <c r="Q57" s="107" t="s">
        <v>2466</v>
      </c>
    </row>
    <row r="58" spans="1:17" ht="18" x14ac:dyDescent="0.25">
      <c r="A58" s="85" t="str">
        <f>VLOOKUP(E58,'LISTADO ATM'!$A$2:$C$895,3,0)</f>
        <v>DISTRITO NACIONAL</v>
      </c>
      <c r="B58" s="113">
        <v>335770517</v>
      </c>
      <c r="C58" s="105">
        <v>44218.662476851852</v>
      </c>
      <c r="D58" s="104" t="s">
        <v>2189</v>
      </c>
      <c r="E58" s="100">
        <v>139</v>
      </c>
      <c r="F58" s="85" t="str">
        <f>VLOOKUP(E58,VIP!$A$2:$O11365,2,0)</f>
        <v>DRBR139</v>
      </c>
      <c r="G58" s="99" t="str">
        <f>VLOOKUP(E58,'LISTADO ATM'!$A$2:$B$894,2,0)</f>
        <v xml:space="preserve">ATM Oficina Plaza Lama Zona Oriental I </v>
      </c>
      <c r="H58" s="99" t="str">
        <f>VLOOKUP(E58,VIP!$A$2:$O16286,7,FALSE)</f>
        <v>Si</v>
      </c>
      <c r="I58" s="99" t="str">
        <f>VLOOKUP(E58,VIP!$A$2:$O8251,8,FALSE)</f>
        <v>Si</v>
      </c>
      <c r="J58" s="99" t="str">
        <f>VLOOKUP(E58,VIP!$A$2:$O8201,8,FALSE)</f>
        <v>Si</v>
      </c>
      <c r="K58" s="99" t="str">
        <f>VLOOKUP(E58,VIP!$A$2:$O11775,6,0)</f>
        <v>NO</v>
      </c>
      <c r="L58" s="108" t="s">
        <v>2463</v>
      </c>
      <c r="M58" s="107" t="s">
        <v>2473</v>
      </c>
      <c r="N58" s="106" t="s">
        <v>2481</v>
      </c>
      <c r="O58" s="104" t="s">
        <v>2483</v>
      </c>
      <c r="P58" s="104"/>
      <c r="Q58" s="107" t="s">
        <v>2463</v>
      </c>
    </row>
    <row r="59" spans="1:17" ht="18" x14ac:dyDescent="0.25">
      <c r="A59" s="85" t="str">
        <f>VLOOKUP(E59,'LISTADO ATM'!$A$2:$C$895,3,0)</f>
        <v>DISTRITO NACIONAL</v>
      </c>
      <c r="B59" s="113">
        <v>335770518</v>
      </c>
      <c r="C59" s="105">
        <v>44218.66333333333</v>
      </c>
      <c r="D59" s="104" t="s">
        <v>2189</v>
      </c>
      <c r="E59" s="100">
        <v>235</v>
      </c>
      <c r="F59" s="85" t="str">
        <f>VLOOKUP(E59,VIP!$A$2:$O11364,2,0)</f>
        <v>DRBR235</v>
      </c>
      <c r="G59" s="99" t="str">
        <f>VLOOKUP(E59,'LISTADO ATM'!$A$2:$B$894,2,0)</f>
        <v xml:space="preserve">ATM Oficina Multicentro La Sirena San Isidro </v>
      </c>
      <c r="H59" s="99" t="str">
        <f>VLOOKUP(E59,VIP!$A$2:$O16285,7,FALSE)</f>
        <v>Si</v>
      </c>
      <c r="I59" s="99" t="str">
        <f>VLOOKUP(E59,VIP!$A$2:$O8250,8,FALSE)</f>
        <v>Si</v>
      </c>
      <c r="J59" s="99" t="str">
        <f>VLOOKUP(E59,VIP!$A$2:$O8200,8,FALSE)</f>
        <v>Si</v>
      </c>
      <c r="K59" s="99" t="str">
        <f>VLOOKUP(E59,VIP!$A$2:$O11774,6,0)</f>
        <v>SI</v>
      </c>
      <c r="L59" s="108" t="s">
        <v>2463</v>
      </c>
      <c r="M59" s="107" t="s">
        <v>2473</v>
      </c>
      <c r="N59" s="106" t="s">
        <v>2481</v>
      </c>
      <c r="O59" s="104" t="s">
        <v>2483</v>
      </c>
      <c r="P59" s="104"/>
      <c r="Q59" s="107" t="s">
        <v>2463</v>
      </c>
    </row>
    <row r="60" spans="1:17" ht="18" x14ac:dyDescent="0.25">
      <c r="A60" s="85" t="str">
        <f>VLOOKUP(E60,'LISTADO ATM'!$A$2:$C$895,3,0)</f>
        <v>DISTRITO NACIONAL</v>
      </c>
      <c r="B60" s="113">
        <v>335770520</v>
      </c>
      <c r="C60" s="105">
        <v>44218.664131944446</v>
      </c>
      <c r="D60" s="104" t="s">
        <v>2189</v>
      </c>
      <c r="E60" s="100">
        <v>347</v>
      </c>
      <c r="F60" s="85" t="str">
        <f>VLOOKUP(E60,VIP!$A$2:$O11363,2,0)</f>
        <v>DRBR347</v>
      </c>
      <c r="G60" s="99" t="str">
        <f>VLOOKUP(E60,'LISTADO ATM'!$A$2:$B$894,2,0)</f>
        <v>ATM Patio de Colombia</v>
      </c>
      <c r="H60" s="99" t="str">
        <f>VLOOKUP(E60,VIP!$A$2:$O16284,7,FALSE)</f>
        <v>N/A</v>
      </c>
      <c r="I60" s="99" t="str">
        <f>VLOOKUP(E60,VIP!$A$2:$O8249,8,FALSE)</f>
        <v>N/A</v>
      </c>
      <c r="J60" s="99" t="str">
        <f>VLOOKUP(E60,VIP!$A$2:$O8199,8,FALSE)</f>
        <v>N/A</v>
      </c>
      <c r="K60" s="99" t="str">
        <f>VLOOKUP(E60,VIP!$A$2:$O11773,6,0)</f>
        <v>N/A</v>
      </c>
      <c r="L60" s="108" t="s">
        <v>2463</v>
      </c>
      <c r="M60" s="107" t="s">
        <v>2473</v>
      </c>
      <c r="N60" s="106" t="s">
        <v>2481</v>
      </c>
      <c r="O60" s="104" t="s">
        <v>2483</v>
      </c>
      <c r="P60" s="104"/>
      <c r="Q60" s="107" t="s">
        <v>2463</v>
      </c>
    </row>
    <row r="61" spans="1:17" ht="18" x14ac:dyDescent="0.25">
      <c r="A61" s="85" t="str">
        <f>VLOOKUP(E61,'LISTADO ATM'!$A$2:$C$895,3,0)</f>
        <v>DISTRITO NACIONAL</v>
      </c>
      <c r="B61" s="113">
        <v>335770524</v>
      </c>
      <c r="C61" s="105">
        <v>44218.664930555555</v>
      </c>
      <c r="D61" s="104" t="s">
        <v>2189</v>
      </c>
      <c r="E61" s="100">
        <v>394</v>
      </c>
      <c r="F61" s="85" t="str">
        <f>VLOOKUP(E61,VIP!$A$2:$O11362,2,0)</f>
        <v>DRBR394</v>
      </c>
      <c r="G61" s="99" t="str">
        <f>VLOOKUP(E61,'LISTADO ATM'!$A$2:$B$894,2,0)</f>
        <v xml:space="preserve">ATM Multicentro La Sirena Luperón </v>
      </c>
      <c r="H61" s="99" t="str">
        <f>VLOOKUP(E61,VIP!$A$2:$O16283,7,FALSE)</f>
        <v>Si</v>
      </c>
      <c r="I61" s="99" t="str">
        <f>VLOOKUP(E61,VIP!$A$2:$O8248,8,FALSE)</f>
        <v>Si</v>
      </c>
      <c r="J61" s="99" t="str">
        <f>VLOOKUP(E61,VIP!$A$2:$O8198,8,FALSE)</f>
        <v>Si</v>
      </c>
      <c r="K61" s="99" t="str">
        <f>VLOOKUP(E61,VIP!$A$2:$O11772,6,0)</f>
        <v>NO</v>
      </c>
      <c r="L61" s="108" t="s">
        <v>2463</v>
      </c>
      <c r="M61" s="107" t="s">
        <v>2473</v>
      </c>
      <c r="N61" s="106" t="s">
        <v>2481</v>
      </c>
      <c r="O61" s="104" t="s">
        <v>2483</v>
      </c>
      <c r="P61" s="104"/>
      <c r="Q61" s="107" t="s">
        <v>2463</v>
      </c>
    </row>
    <row r="62" spans="1:17" ht="18" x14ac:dyDescent="0.25">
      <c r="A62" s="85" t="str">
        <f>VLOOKUP(E62,'LISTADO ATM'!$A$2:$C$895,3,0)</f>
        <v>DISTRITO NACIONAL</v>
      </c>
      <c r="B62" s="113">
        <v>335770525</v>
      </c>
      <c r="C62" s="105">
        <v>44218.665659722225</v>
      </c>
      <c r="D62" s="104" t="s">
        <v>2189</v>
      </c>
      <c r="E62" s="100">
        <v>671</v>
      </c>
      <c r="F62" s="85" t="str">
        <f>VLOOKUP(E62,VIP!$A$2:$O11361,2,0)</f>
        <v>DRBR671</v>
      </c>
      <c r="G62" s="99" t="str">
        <f>VLOOKUP(E62,'LISTADO ATM'!$A$2:$B$894,2,0)</f>
        <v>ATM Ayuntamiento Sto. Dgo. Norte</v>
      </c>
      <c r="H62" s="99" t="str">
        <f>VLOOKUP(E62,VIP!$A$2:$O16282,7,FALSE)</f>
        <v>Si</v>
      </c>
      <c r="I62" s="99" t="str">
        <f>VLOOKUP(E62,VIP!$A$2:$O8247,8,FALSE)</f>
        <v>Si</v>
      </c>
      <c r="J62" s="99" t="str">
        <f>VLOOKUP(E62,VIP!$A$2:$O8197,8,FALSE)</f>
        <v>Si</v>
      </c>
      <c r="K62" s="99" t="str">
        <f>VLOOKUP(E62,VIP!$A$2:$O11771,6,0)</f>
        <v>NO</v>
      </c>
      <c r="L62" s="108" t="s">
        <v>2463</v>
      </c>
      <c r="M62" s="107" t="s">
        <v>2473</v>
      </c>
      <c r="N62" s="106" t="s">
        <v>2481</v>
      </c>
      <c r="O62" s="104" t="s">
        <v>2483</v>
      </c>
      <c r="P62" s="104"/>
      <c r="Q62" s="107" t="s">
        <v>2463</v>
      </c>
    </row>
    <row r="63" spans="1:17" ht="18" x14ac:dyDescent="0.25">
      <c r="A63" s="85" t="str">
        <f>VLOOKUP(E63,'LISTADO ATM'!$A$2:$C$895,3,0)</f>
        <v>NORTE</v>
      </c>
      <c r="B63" s="113">
        <v>335770528</v>
      </c>
      <c r="C63" s="105">
        <v>44218.66646990741</v>
      </c>
      <c r="D63" s="104" t="s">
        <v>2190</v>
      </c>
      <c r="E63" s="100">
        <v>351</v>
      </c>
      <c r="F63" s="85" t="str">
        <f>VLOOKUP(E63,VIP!$A$2:$O11360,2,0)</f>
        <v>DRBR351</v>
      </c>
      <c r="G63" s="99" t="str">
        <f>VLOOKUP(E63,'LISTADO ATM'!$A$2:$B$894,2,0)</f>
        <v xml:space="preserve">ATM S/M José Luís (Puerto Plata) </v>
      </c>
      <c r="H63" s="99" t="str">
        <f>VLOOKUP(E63,VIP!$A$2:$O16281,7,FALSE)</f>
        <v>Si</v>
      </c>
      <c r="I63" s="99" t="str">
        <f>VLOOKUP(E63,VIP!$A$2:$O8246,8,FALSE)</f>
        <v>Si</v>
      </c>
      <c r="J63" s="99" t="str">
        <f>VLOOKUP(E63,VIP!$A$2:$O8196,8,FALSE)</f>
        <v>Si</v>
      </c>
      <c r="K63" s="99" t="str">
        <f>VLOOKUP(E63,VIP!$A$2:$O11770,6,0)</f>
        <v>NO</v>
      </c>
      <c r="L63" s="108" t="s">
        <v>2228</v>
      </c>
      <c r="M63" s="107" t="s">
        <v>2473</v>
      </c>
      <c r="N63" s="106" t="s">
        <v>2481</v>
      </c>
      <c r="O63" s="104" t="s">
        <v>2490</v>
      </c>
      <c r="P63" s="104"/>
      <c r="Q63" s="107" t="s">
        <v>2228</v>
      </c>
    </row>
    <row r="64" spans="1:17" ht="18" x14ac:dyDescent="0.25">
      <c r="A64" s="85" t="str">
        <f>VLOOKUP(E64,'LISTADO ATM'!$A$2:$C$895,3,0)</f>
        <v>DISTRITO NACIONAL</v>
      </c>
      <c r="B64" s="113">
        <v>335770530</v>
      </c>
      <c r="C64" s="105">
        <v>44218.667372685188</v>
      </c>
      <c r="D64" s="104" t="s">
        <v>2189</v>
      </c>
      <c r="E64" s="100">
        <v>545</v>
      </c>
      <c r="F64" s="85" t="str">
        <f>VLOOKUP(E64,VIP!$A$2:$O11373,2,0)</f>
        <v>DRBR995</v>
      </c>
      <c r="G64" s="99" t="str">
        <f>VLOOKUP(E64,'LISTADO ATM'!$A$2:$B$894,2,0)</f>
        <v xml:space="preserve">ATM Oficina Isabel La Católica II  </v>
      </c>
      <c r="H64" s="99" t="str">
        <f>VLOOKUP(E64,VIP!$A$2:$O16294,7,FALSE)</f>
        <v>Si</v>
      </c>
      <c r="I64" s="99" t="str">
        <f>VLOOKUP(E64,VIP!$A$2:$O8259,8,FALSE)</f>
        <v>Si</v>
      </c>
      <c r="J64" s="99" t="str">
        <f>VLOOKUP(E64,VIP!$A$2:$O8209,8,FALSE)</f>
        <v>Si</v>
      </c>
      <c r="K64" s="99" t="str">
        <f>VLOOKUP(E64,VIP!$A$2:$O11783,6,0)</f>
        <v>NO</v>
      </c>
      <c r="L64" s="108" t="s">
        <v>2228</v>
      </c>
      <c r="M64" s="107" t="s">
        <v>2473</v>
      </c>
      <c r="N64" s="106" t="s">
        <v>2481</v>
      </c>
      <c r="O64" s="104" t="s">
        <v>2483</v>
      </c>
      <c r="P64" s="104"/>
      <c r="Q64" s="107" t="s">
        <v>2228</v>
      </c>
    </row>
    <row r="65" spans="1:17" ht="18" x14ac:dyDescent="0.25">
      <c r="A65" s="85" t="str">
        <f>VLOOKUP(E65,'LISTADO ATM'!$A$2:$C$895,3,0)</f>
        <v>DISTRITO NACIONAL</v>
      </c>
      <c r="B65" s="113">
        <v>335770533</v>
      </c>
      <c r="C65" s="105">
        <v>44218.668726851851</v>
      </c>
      <c r="D65" s="104" t="s">
        <v>2189</v>
      </c>
      <c r="E65" s="100">
        <v>710</v>
      </c>
      <c r="F65" s="85" t="str">
        <f>VLOOKUP(E65,VIP!$A$2:$O11372,2,0)</f>
        <v>DRBR506</v>
      </c>
      <c r="G65" s="99" t="str">
        <f>VLOOKUP(E65,'LISTADO ATM'!$A$2:$B$894,2,0)</f>
        <v xml:space="preserve">ATM S/M Soberano </v>
      </c>
      <c r="H65" s="99" t="str">
        <f>VLOOKUP(E65,VIP!$A$2:$O16293,7,FALSE)</f>
        <v>Si</v>
      </c>
      <c r="I65" s="99" t="str">
        <f>VLOOKUP(E65,VIP!$A$2:$O8258,8,FALSE)</f>
        <v>Si</v>
      </c>
      <c r="J65" s="99" t="str">
        <f>VLOOKUP(E65,VIP!$A$2:$O8208,8,FALSE)</f>
        <v>Si</v>
      </c>
      <c r="K65" s="99" t="str">
        <f>VLOOKUP(E65,VIP!$A$2:$O11782,6,0)</f>
        <v>NO</v>
      </c>
      <c r="L65" s="108" t="s">
        <v>2435</v>
      </c>
      <c r="M65" s="107" t="s">
        <v>2473</v>
      </c>
      <c r="N65" s="106" t="s">
        <v>2501</v>
      </c>
      <c r="O65" s="104" t="s">
        <v>2483</v>
      </c>
      <c r="P65" s="104"/>
      <c r="Q65" s="107" t="s">
        <v>2435</v>
      </c>
    </row>
    <row r="66" spans="1:17" ht="18" x14ac:dyDescent="0.25">
      <c r="A66" s="85" t="str">
        <f>VLOOKUP(E66,'LISTADO ATM'!$A$2:$C$895,3,0)</f>
        <v>DISTRITO NACIONAL</v>
      </c>
      <c r="B66" s="113">
        <v>335770534</v>
      </c>
      <c r="C66" s="105">
        <v>44218.669583333336</v>
      </c>
      <c r="D66" s="104" t="s">
        <v>2189</v>
      </c>
      <c r="E66" s="100">
        <v>563</v>
      </c>
      <c r="F66" s="85" t="str">
        <f>VLOOKUP(E66,VIP!$A$2:$O11371,2,0)</f>
        <v>DRBR233</v>
      </c>
      <c r="G66" s="99" t="str">
        <f>VLOOKUP(E66,'LISTADO ATM'!$A$2:$B$894,2,0)</f>
        <v xml:space="preserve">ATM Base Aérea San Isidro </v>
      </c>
      <c r="H66" s="99" t="str">
        <f>VLOOKUP(E66,VIP!$A$2:$O16292,7,FALSE)</f>
        <v>Si</v>
      </c>
      <c r="I66" s="99" t="str">
        <f>VLOOKUP(E66,VIP!$A$2:$O8257,8,FALSE)</f>
        <v>Si</v>
      </c>
      <c r="J66" s="99" t="str">
        <f>VLOOKUP(E66,VIP!$A$2:$O8207,8,FALSE)</f>
        <v>Si</v>
      </c>
      <c r="K66" s="99" t="str">
        <f>VLOOKUP(E66,VIP!$A$2:$O11781,6,0)</f>
        <v>NO</v>
      </c>
      <c r="L66" s="108" t="s">
        <v>2435</v>
      </c>
      <c r="M66" s="107" t="s">
        <v>2473</v>
      </c>
      <c r="N66" s="106" t="s">
        <v>2481</v>
      </c>
      <c r="O66" s="104" t="s">
        <v>2483</v>
      </c>
      <c r="P66" s="104"/>
      <c r="Q66" s="107" t="s">
        <v>2435</v>
      </c>
    </row>
    <row r="67" spans="1:17" ht="18" x14ac:dyDescent="0.25">
      <c r="A67" s="85" t="str">
        <f>VLOOKUP(E67,'LISTADO ATM'!$A$2:$C$895,3,0)</f>
        <v>DISTRITO NACIONAL</v>
      </c>
      <c r="B67" s="113">
        <v>335770605</v>
      </c>
      <c r="C67" s="105">
        <v>44218.702766203707</v>
      </c>
      <c r="D67" s="104" t="s">
        <v>2477</v>
      </c>
      <c r="E67" s="100">
        <v>559</v>
      </c>
      <c r="F67" s="85" t="str">
        <f>VLOOKUP(E67,VIP!$A$2:$O11369,2,0)</f>
        <v>DRBR559</v>
      </c>
      <c r="G67" s="99" t="str">
        <f>VLOOKUP(E67,'LISTADO ATM'!$A$2:$B$894,2,0)</f>
        <v xml:space="preserve">ATM UNP Metro I </v>
      </c>
      <c r="H67" s="99" t="str">
        <f>VLOOKUP(E67,VIP!$A$2:$O16290,7,FALSE)</f>
        <v>Si</v>
      </c>
      <c r="I67" s="99" t="str">
        <f>VLOOKUP(E67,VIP!$A$2:$O8255,8,FALSE)</f>
        <v>Si</v>
      </c>
      <c r="J67" s="99" t="str">
        <f>VLOOKUP(E67,VIP!$A$2:$O8205,8,FALSE)</f>
        <v>Si</v>
      </c>
      <c r="K67" s="99" t="str">
        <f>VLOOKUP(E67,VIP!$A$2:$O11779,6,0)</f>
        <v>SI</v>
      </c>
      <c r="L67" s="108" t="s">
        <v>2430</v>
      </c>
      <c r="M67" s="107" t="s">
        <v>2473</v>
      </c>
      <c r="N67" s="106" t="s">
        <v>2481</v>
      </c>
      <c r="O67" s="104" t="s">
        <v>2482</v>
      </c>
      <c r="P67" s="104"/>
      <c r="Q67" s="107" t="s">
        <v>2430</v>
      </c>
    </row>
    <row r="68" spans="1:17" ht="18" x14ac:dyDescent="0.25">
      <c r="A68" s="85" t="str">
        <f>VLOOKUP(E68,'LISTADO ATM'!$A$2:$C$895,3,0)</f>
        <v>ESTE</v>
      </c>
      <c r="B68" s="113">
        <v>335770618</v>
      </c>
      <c r="C68" s="105">
        <v>44218.712141203701</v>
      </c>
      <c r="D68" s="104" t="s">
        <v>2477</v>
      </c>
      <c r="E68" s="100">
        <v>330</v>
      </c>
      <c r="F68" s="85" t="str">
        <f>VLOOKUP(E68,VIP!$A$2:$O11368,2,0)</f>
        <v>DRBR330</v>
      </c>
      <c r="G68" s="99" t="str">
        <f>VLOOKUP(E68,'LISTADO ATM'!$A$2:$B$894,2,0)</f>
        <v xml:space="preserve">ATM Oficina Boulevard (Higuey) </v>
      </c>
      <c r="H68" s="99" t="str">
        <f>VLOOKUP(E68,VIP!$A$2:$O16289,7,FALSE)</f>
        <v>Si</v>
      </c>
      <c r="I68" s="99" t="str">
        <f>VLOOKUP(E68,VIP!$A$2:$O8254,8,FALSE)</f>
        <v>Si</v>
      </c>
      <c r="J68" s="99" t="str">
        <f>VLOOKUP(E68,VIP!$A$2:$O8204,8,FALSE)</f>
        <v>Si</v>
      </c>
      <c r="K68" s="99" t="str">
        <f>VLOOKUP(E68,VIP!$A$2:$O11778,6,0)</f>
        <v>SI</v>
      </c>
      <c r="L68" s="108" t="s">
        <v>2430</v>
      </c>
      <c r="M68" s="107" t="s">
        <v>2473</v>
      </c>
      <c r="N68" s="106" t="s">
        <v>2481</v>
      </c>
      <c r="O68" s="104" t="s">
        <v>2482</v>
      </c>
      <c r="P68" s="104"/>
      <c r="Q68" s="107" t="s">
        <v>2430</v>
      </c>
    </row>
    <row r="69" spans="1:17" ht="18" x14ac:dyDescent="0.25">
      <c r="A69" s="85" t="str">
        <f>VLOOKUP(E69,'LISTADO ATM'!$A$2:$C$895,3,0)</f>
        <v>NORTE</v>
      </c>
      <c r="B69" s="113">
        <v>335770640</v>
      </c>
      <c r="C69" s="105">
        <v>44218.73064814815</v>
      </c>
      <c r="D69" s="104" t="s">
        <v>2190</v>
      </c>
      <c r="E69" s="100">
        <v>854</v>
      </c>
      <c r="F69" s="85" t="str">
        <f>VLOOKUP(E69,VIP!$A$2:$O11367,2,0)</f>
        <v>DRBR854</v>
      </c>
      <c r="G69" s="99" t="str">
        <f>VLOOKUP(E69,'LISTADO ATM'!$A$2:$B$894,2,0)</f>
        <v xml:space="preserve">ATM Centro Comercial Blanco Batista </v>
      </c>
      <c r="H69" s="99" t="str">
        <f>VLOOKUP(E69,VIP!$A$2:$O16288,7,FALSE)</f>
        <v>Si</v>
      </c>
      <c r="I69" s="99" t="str">
        <f>VLOOKUP(E69,VIP!$A$2:$O8253,8,FALSE)</f>
        <v>Si</v>
      </c>
      <c r="J69" s="99" t="str">
        <f>VLOOKUP(E69,VIP!$A$2:$O8203,8,FALSE)</f>
        <v>Si</v>
      </c>
      <c r="K69" s="99" t="str">
        <f>VLOOKUP(E69,VIP!$A$2:$O11777,6,0)</f>
        <v>NO</v>
      </c>
      <c r="L69" s="108" t="s">
        <v>2254</v>
      </c>
      <c r="M69" s="107" t="s">
        <v>2473</v>
      </c>
      <c r="N69" s="106" t="s">
        <v>2481</v>
      </c>
      <c r="O69" s="104" t="s">
        <v>2490</v>
      </c>
      <c r="P69" s="104"/>
      <c r="Q69" s="107" t="s">
        <v>2254</v>
      </c>
    </row>
    <row r="70" spans="1:17" ht="18" x14ac:dyDescent="0.25">
      <c r="A70" s="85" t="str">
        <f>VLOOKUP(E70,'LISTADO ATM'!$A$2:$C$895,3,0)</f>
        <v>DISTRITO NACIONAL</v>
      </c>
      <c r="B70" s="113">
        <v>335770643</v>
      </c>
      <c r="C70" s="105">
        <v>44218.733530092592</v>
      </c>
      <c r="D70" s="104" t="s">
        <v>2477</v>
      </c>
      <c r="E70" s="100">
        <v>980</v>
      </c>
      <c r="F70" s="85" t="str">
        <f>VLOOKUP(E70,VIP!$A$2:$O11366,2,0)</f>
        <v>DRBR980</v>
      </c>
      <c r="G70" s="99" t="str">
        <f>VLOOKUP(E70,'LISTADO ATM'!$A$2:$B$894,2,0)</f>
        <v xml:space="preserve">ATM Oficina Bella Vista Mall II </v>
      </c>
      <c r="H70" s="99" t="str">
        <f>VLOOKUP(E70,VIP!$A$2:$O16287,7,FALSE)</f>
        <v>Si</v>
      </c>
      <c r="I70" s="99" t="str">
        <f>VLOOKUP(E70,VIP!$A$2:$O8252,8,FALSE)</f>
        <v>Si</v>
      </c>
      <c r="J70" s="99" t="str">
        <f>VLOOKUP(E70,VIP!$A$2:$O8202,8,FALSE)</f>
        <v>Si</v>
      </c>
      <c r="K70" s="99" t="str">
        <f>VLOOKUP(E70,VIP!$A$2:$O11776,6,0)</f>
        <v>NO</v>
      </c>
      <c r="L70" s="108" t="s">
        <v>2504</v>
      </c>
      <c r="M70" s="107" t="s">
        <v>2473</v>
      </c>
      <c r="N70" s="106" t="s">
        <v>2481</v>
      </c>
      <c r="O70" s="104" t="s">
        <v>2482</v>
      </c>
      <c r="P70" s="104"/>
      <c r="Q70" s="107" t="s">
        <v>2504</v>
      </c>
    </row>
    <row r="71" spans="1:17" ht="18" x14ac:dyDescent="0.25">
      <c r="A71" s="85" t="str">
        <f>VLOOKUP(E71,'LISTADO ATM'!$A$2:$C$895,3,0)</f>
        <v>DISTRITO NACIONAL</v>
      </c>
      <c r="B71" s="113">
        <v>335770665</v>
      </c>
      <c r="C71" s="105">
        <v>44218.757141203707</v>
      </c>
      <c r="D71" s="104" t="s">
        <v>2494</v>
      </c>
      <c r="E71" s="100">
        <v>354</v>
      </c>
      <c r="F71" s="85" t="str">
        <f>VLOOKUP(E71,VIP!$A$2:$O11365,2,0)</f>
        <v>DRBR354</v>
      </c>
      <c r="G71" s="99" t="str">
        <f>VLOOKUP(E71,'LISTADO ATM'!$A$2:$B$894,2,0)</f>
        <v xml:space="preserve">ATM Oficina Núñez de Cáceres II </v>
      </c>
      <c r="H71" s="99" t="str">
        <f>VLOOKUP(E71,VIP!$A$2:$O16286,7,FALSE)</f>
        <v>Si</v>
      </c>
      <c r="I71" s="99" t="str">
        <f>VLOOKUP(E71,VIP!$A$2:$O8251,8,FALSE)</f>
        <v>Si</v>
      </c>
      <c r="J71" s="99" t="str">
        <f>VLOOKUP(E71,VIP!$A$2:$O8201,8,FALSE)</f>
        <v>Si</v>
      </c>
      <c r="K71" s="99" t="str">
        <f>VLOOKUP(E71,VIP!$A$2:$O11775,6,0)</f>
        <v>NO</v>
      </c>
      <c r="L71" s="108" t="s">
        <v>2466</v>
      </c>
      <c r="M71" s="107" t="s">
        <v>2473</v>
      </c>
      <c r="N71" s="106" t="s">
        <v>2481</v>
      </c>
      <c r="O71" s="104" t="s">
        <v>2495</v>
      </c>
      <c r="P71" s="104"/>
      <c r="Q71" s="107" t="s">
        <v>2466</v>
      </c>
    </row>
    <row r="72" spans="1:17" ht="18" x14ac:dyDescent="0.25">
      <c r="A72" s="85" t="str">
        <f>VLOOKUP(E72,'LISTADO ATM'!$A$2:$C$895,3,0)</f>
        <v>DISTRITO NACIONAL</v>
      </c>
      <c r="B72" s="113">
        <v>335770667</v>
      </c>
      <c r="C72" s="105">
        <v>44218.761053240742</v>
      </c>
      <c r="D72" s="104" t="s">
        <v>2477</v>
      </c>
      <c r="E72" s="100">
        <v>560</v>
      </c>
      <c r="F72" s="85" t="str">
        <f>VLOOKUP(E72,VIP!$A$2:$O11364,2,0)</f>
        <v>DRBR229</v>
      </c>
      <c r="G72" s="99" t="str">
        <f>VLOOKUP(E72,'LISTADO ATM'!$A$2:$B$894,2,0)</f>
        <v xml:space="preserve">ATM Junta Central Electoral </v>
      </c>
      <c r="H72" s="99" t="str">
        <f>VLOOKUP(E72,VIP!$A$2:$O16285,7,FALSE)</f>
        <v>Si</v>
      </c>
      <c r="I72" s="99" t="str">
        <f>VLOOKUP(E72,VIP!$A$2:$O8250,8,FALSE)</f>
        <v>Si</v>
      </c>
      <c r="J72" s="99" t="str">
        <f>VLOOKUP(E72,VIP!$A$2:$O8200,8,FALSE)</f>
        <v>Si</v>
      </c>
      <c r="K72" s="99" t="str">
        <f>VLOOKUP(E72,VIP!$A$2:$O11774,6,0)</f>
        <v>SI</v>
      </c>
      <c r="L72" s="108" t="s">
        <v>2430</v>
      </c>
      <c r="M72" s="107" t="s">
        <v>2473</v>
      </c>
      <c r="N72" s="106" t="s">
        <v>2481</v>
      </c>
      <c r="O72" s="104" t="s">
        <v>2482</v>
      </c>
      <c r="P72" s="104"/>
      <c r="Q72" s="107" t="s">
        <v>2430</v>
      </c>
    </row>
    <row r="73" spans="1:17" ht="18" x14ac:dyDescent="0.25">
      <c r="A73" s="85" t="str">
        <f>VLOOKUP(E73,'LISTADO ATM'!$A$2:$C$895,3,0)</f>
        <v>DISTRITO NACIONAL</v>
      </c>
      <c r="B73" s="113">
        <v>335770668</v>
      </c>
      <c r="C73" s="105">
        <v>44218.763298611113</v>
      </c>
      <c r="D73" s="104" t="s">
        <v>2477</v>
      </c>
      <c r="E73" s="100">
        <v>860</v>
      </c>
      <c r="F73" s="85" t="str">
        <f>VLOOKUP(E73,VIP!$A$2:$O11363,2,0)</f>
        <v>DRBR860</v>
      </c>
      <c r="G73" s="99" t="str">
        <f>VLOOKUP(E73,'LISTADO ATM'!$A$2:$B$894,2,0)</f>
        <v xml:space="preserve">ATM Oficina Bella Vista 27 de Febrero I </v>
      </c>
      <c r="H73" s="99" t="str">
        <f>VLOOKUP(E73,VIP!$A$2:$O16284,7,FALSE)</f>
        <v>Si</v>
      </c>
      <c r="I73" s="99" t="str">
        <f>VLOOKUP(E73,VIP!$A$2:$O8249,8,FALSE)</f>
        <v>Si</v>
      </c>
      <c r="J73" s="99" t="str">
        <f>VLOOKUP(E73,VIP!$A$2:$O8199,8,FALSE)</f>
        <v>Si</v>
      </c>
      <c r="K73" s="99" t="str">
        <f>VLOOKUP(E73,VIP!$A$2:$O11773,6,0)</f>
        <v>NO</v>
      </c>
      <c r="L73" s="108" t="s">
        <v>2466</v>
      </c>
      <c r="M73" s="107" t="s">
        <v>2473</v>
      </c>
      <c r="N73" s="106" t="s">
        <v>2481</v>
      </c>
      <c r="O73" s="104" t="s">
        <v>2482</v>
      </c>
      <c r="P73" s="104"/>
      <c r="Q73" s="107" t="s">
        <v>2466</v>
      </c>
    </row>
    <row r="74" spans="1:17" ht="18" x14ac:dyDescent="0.25">
      <c r="A74" s="85" t="str">
        <f>VLOOKUP(E74,'LISTADO ATM'!$A$2:$C$895,3,0)</f>
        <v>NORTE</v>
      </c>
      <c r="B74" s="113">
        <v>335770676</v>
      </c>
      <c r="C74" s="105">
        <v>44218.770601851851</v>
      </c>
      <c r="D74" s="104" t="s">
        <v>2498</v>
      </c>
      <c r="E74" s="100">
        <v>882</v>
      </c>
      <c r="F74" s="85" t="str">
        <f>VLOOKUP(E74,VIP!$A$2:$O11362,2,0)</f>
        <v>DRBR882</v>
      </c>
      <c r="G74" s="99" t="str">
        <f>VLOOKUP(E74,'LISTADO ATM'!$A$2:$B$894,2,0)</f>
        <v xml:space="preserve">ATM Oficina Moca II </v>
      </c>
      <c r="H74" s="99" t="str">
        <f>VLOOKUP(E74,VIP!$A$2:$O16283,7,FALSE)</f>
        <v>Si</v>
      </c>
      <c r="I74" s="99" t="str">
        <f>VLOOKUP(E74,VIP!$A$2:$O8248,8,FALSE)</f>
        <v>Si</v>
      </c>
      <c r="J74" s="99" t="str">
        <f>VLOOKUP(E74,VIP!$A$2:$O8198,8,FALSE)</f>
        <v>Si</v>
      </c>
      <c r="K74" s="99" t="str">
        <f>VLOOKUP(E74,VIP!$A$2:$O11772,6,0)</f>
        <v>SI</v>
      </c>
      <c r="L74" s="108" t="s">
        <v>2466</v>
      </c>
      <c r="M74" s="107" t="s">
        <v>2473</v>
      </c>
      <c r="N74" s="106" t="s">
        <v>2481</v>
      </c>
      <c r="O74" s="104" t="s">
        <v>2497</v>
      </c>
      <c r="P74" s="104"/>
      <c r="Q74" s="107" t="s">
        <v>2466</v>
      </c>
    </row>
    <row r="75" spans="1:17" ht="18" x14ac:dyDescent="0.25">
      <c r="A75" s="85" t="str">
        <f>VLOOKUP(E75,'LISTADO ATM'!$A$2:$C$895,3,0)</f>
        <v>DISTRITO NACIONAL</v>
      </c>
      <c r="B75" s="113">
        <v>335770678</v>
      </c>
      <c r="C75" s="105">
        <v>44218.77548611111</v>
      </c>
      <c r="D75" s="104" t="s">
        <v>2189</v>
      </c>
      <c r="E75" s="100">
        <v>938</v>
      </c>
      <c r="F75" s="85" t="str">
        <f>VLOOKUP(E75,VIP!$A$2:$O11361,2,0)</f>
        <v>DRBR938</v>
      </c>
      <c r="G75" s="99" t="str">
        <f>VLOOKUP(E75,'LISTADO ATM'!$A$2:$B$894,2,0)</f>
        <v xml:space="preserve">ATM Autobanco Oficina Filadelfia Plaza </v>
      </c>
      <c r="H75" s="99" t="str">
        <f>VLOOKUP(E75,VIP!$A$2:$O16282,7,FALSE)</f>
        <v>Si</v>
      </c>
      <c r="I75" s="99" t="str">
        <f>VLOOKUP(E75,VIP!$A$2:$O8247,8,FALSE)</f>
        <v>Si</v>
      </c>
      <c r="J75" s="99" t="str">
        <f>VLOOKUP(E75,VIP!$A$2:$O8197,8,FALSE)</f>
        <v>Si</v>
      </c>
      <c r="K75" s="99" t="str">
        <f>VLOOKUP(E75,VIP!$A$2:$O11771,6,0)</f>
        <v>NO</v>
      </c>
      <c r="L75" s="108" t="s">
        <v>2228</v>
      </c>
      <c r="M75" s="107" t="s">
        <v>2473</v>
      </c>
      <c r="N75" s="106" t="s">
        <v>2481</v>
      </c>
      <c r="O75" s="104" t="s">
        <v>2483</v>
      </c>
      <c r="P75" s="104"/>
      <c r="Q75" s="107" t="s">
        <v>2228</v>
      </c>
    </row>
    <row r="76" spans="1:17" ht="18" x14ac:dyDescent="0.25">
      <c r="A76" s="85" t="str">
        <f>VLOOKUP(E76,'LISTADO ATM'!$A$2:$C$895,3,0)</f>
        <v>SUR</v>
      </c>
      <c r="B76" s="113">
        <v>335770685</v>
      </c>
      <c r="C76" s="105">
        <v>44218.821527777778</v>
      </c>
      <c r="D76" s="104" t="s">
        <v>2477</v>
      </c>
      <c r="E76" s="100">
        <v>592</v>
      </c>
      <c r="F76" s="85" t="str">
        <f>VLOOKUP(E76,VIP!$A$2:$O11362,2,0)</f>
        <v>DRBR081</v>
      </c>
      <c r="G76" s="99" t="str">
        <f>VLOOKUP(E76,'LISTADO ATM'!$A$2:$B$894,2,0)</f>
        <v xml:space="preserve">ATM Centro de Caja San Cristóbal I </v>
      </c>
      <c r="H76" s="99" t="str">
        <f>VLOOKUP(E76,VIP!$A$2:$O16283,7,FALSE)</f>
        <v>Si</v>
      </c>
      <c r="I76" s="99" t="str">
        <f>VLOOKUP(E76,VIP!$A$2:$O8248,8,FALSE)</f>
        <v>Si</v>
      </c>
      <c r="J76" s="99" t="str">
        <f>VLOOKUP(E76,VIP!$A$2:$O8198,8,FALSE)</f>
        <v>Si</v>
      </c>
      <c r="K76" s="99" t="str">
        <f>VLOOKUP(E76,VIP!$A$2:$O11772,6,0)</f>
        <v>SI</v>
      </c>
      <c r="L76" s="108" t="s">
        <v>2430</v>
      </c>
      <c r="M76" s="107" t="s">
        <v>2473</v>
      </c>
      <c r="N76" s="106" t="s">
        <v>2481</v>
      </c>
      <c r="O76" s="104" t="s">
        <v>2482</v>
      </c>
      <c r="P76" s="104"/>
      <c r="Q76" s="107" t="s">
        <v>2430</v>
      </c>
    </row>
    <row r="77" spans="1:17" ht="18" x14ac:dyDescent="0.25">
      <c r="A77" s="85" t="str">
        <f>VLOOKUP(E77,'LISTADO ATM'!$A$2:$C$895,3,0)</f>
        <v>NORTE</v>
      </c>
      <c r="B77" s="113">
        <v>335770688</v>
      </c>
      <c r="C77" s="105">
        <v>44218.849432870367</v>
      </c>
      <c r="D77" s="104" t="s">
        <v>2494</v>
      </c>
      <c r="E77" s="100">
        <v>687</v>
      </c>
      <c r="F77" s="85" t="str">
        <f>VLOOKUP(E77,VIP!$A$2:$O11370,2,0)</f>
        <v>DRBR687</v>
      </c>
      <c r="G77" s="99" t="str">
        <f>VLOOKUP(E77,'LISTADO ATM'!$A$2:$B$894,2,0)</f>
        <v>ATM Oficina Monterrico II</v>
      </c>
      <c r="H77" s="99" t="str">
        <f>VLOOKUP(E77,VIP!$A$2:$O16291,7,FALSE)</f>
        <v>NO</v>
      </c>
      <c r="I77" s="99" t="str">
        <f>VLOOKUP(E77,VIP!$A$2:$O8256,8,FALSE)</f>
        <v>NO</v>
      </c>
      <c r="J77" s="99" t="str">
        <f>VLOOKUP(E77,VIP!$A$2:$O8206,8,FALSE)</f>
        <v>NO</v>
      </c>
      <c r="K77" s="99" t="str">
        <f>VLOOKUP(E77,VIP!$A$2:$O11780,6,0)</f>
        <v>SI</v>
      </c>
      <c r="L77" s="108" t="s">
        <v>2430</v>
      </c>
      <c r="M77" s="107" t="s">
        <v>2473</v>
      </c>
      <c r="N77" s="106" t="s">
        <v>2481</v>
      </c>
      <c r="O77" s="104" t="s">
        <v>2495</v>
      </c>
      <c r="P77" s="104"/>
      <c r="Q77" s="107" t="s">
        <v>2430</v>
      </c>
    </row>
    <row r="78" spans="1:17" ht="18" x14ac:dyDescent="0.25">
      <c r="A78" s="85" t="str">
        <f>VLOOKUP(E78,'LISTADO ATM'!$A$2:$C$895,3,0)</f>
        <v>NORTE</v>
      </c>
      <c r="B78" s="113">
        <v>335770689</v>
      </c>
      <c r="C78" s="105">
        <v>44218.851782407408</v>
      </c>
      <c r="D78" s="104" t="s">
        <v>2498</v>
      </c>
      <c r="E78" s="100">
        <v>171</v>
      </c>
      <c r="F78" s="85" t="str">
        <f>VLOOKUP(E78,VIP!$A$2:$O11369,2,0)</f>
        <v>DRBR171</v>
      </c>
      <c r="G78" s="99" t="str">
        <f>VLOOKUP(E78,'LISTADO ATM'!$A$2:$B$894,2,0)</f>
        <v xml:space="preserve">ATM Oficina Moca </v>
      </c>
      <c r="H78" s="99" t="str">
        <f>VLOOKUP(E78,VIP!$A$2:$O16290,7,FALSE)</f>
        <v>Si</v>
      </c>
      <c r="I78" s="99" t="str">
        <f>VLOOKUP(E78,VIP!$A$2:$O8255,8,FALSE)</f>
        <v>Si</v>
      </c>
      <c r="J78" s="99" t="str">
        <f>VLOOKUP(E78,VIP!$A$2:$O8205,8,FALSE)</f>
        <v>Si</v>
      </c>
      <c r="K78" s="99" t="str">
        <f>VLOOKUP(E78,VIP!$A$2:$O11779,6,0)</f>
        <v>NO</v>
      </c>
      <c r="L78" s="108" t="s">
        <v>2430</v>
      </c>
      <c r="M78" s="107" t="s">
        <v>2473</v>
      </c>
      <c r="N78" s="106" t="s">
        <v>2481</v>
      </c>
      <c r="O78" s="104" t="s">
        <v>2497</v>
      </c>
      <c r="P78" s="104"/>
      <c r="Q78" s="107" t="s">
        <v>2430</v>
      </c>
    </row>
    <row r="79" spans="1:17" ht="18" x14ac:dyDescent="0.25">
      <c r="A79" s="85" t="str">
        <f>VLOOKUP(E79,'LISTADO ATM'!$A$2:$C$895,3,0)</f>
        <v>DISTRITO NACIONAL</v>
      </c>
      <c r="B79" s="113">
        <v>335770692</v>
      </c>
      <c r="C79" s="105">
        <v>44218.859270833331</v>
      </c>
      <c r="D79" s="104" t="s">
        <v>2477</v>
      </c>
      <c r="E79" s="100">
        <v>302</v>
      </c>
      <c r="F79" s="85" t="str">
        <f>VLOOKUP(E79,VIP!$A$2:$O11368,2,0)</f>
        <v>DRBR302</v>
      </c>
      <c r="G79" s="99" t="str">
        <f>VLOOKUP(E79,'LISTADO ATM'!$A$2:$B$894,2,0)</f>
        <v xml:space="preserve">ATM S/M Aprezio Los Mameyes  </v>
      </c>
      <c r="H79" s="99" t="str">
        <f>VLOOKUP(E79,VIP!$A$2:$O16289,7,FALSE)</f>
        <v>Si</v>
      </c>
      <c r="I79" s="99" t="str">
        <f>VLOOKUP(E79,VIP!$A$2:$O8254,8,FALSE)</f>
        <v>Si</v>
      </c>
      <c r="J79" s="99" t="str">
        <f>VLOOKUP(E79,VIP!$A$2:$O8204,8,FALSE)</f>
        <v>Si</v>
      </c>
      <c r="K79" s="99" t="str">
        <f>VLOOKUP(E79,VIP!$A$2:$O11778,6,0)</f>
        <v>NO</v>
      </c>
      <c r="L79" s="108" t="s">
        <v>2466</v>
      </c>
      <c r="M79" s="107" t="s">
        <v>2473</v>
      </c>
      <c r="N79" s="106" t="s">
        <v>2481</v>
      </c>
      <c r="O79" s="104" t="s">
        <v>2482</v>
      </c>
      <c r="P79" s="104"/>
      <c r="Q79" s="107" t="s">
        <v>2466</v>
      </c>
    </row>
    <row r="80" spans="1:17" ht="18" x14ac:dyDescent="0.25">
      <c r="A80" s="85" t="str">
        <f>VLOOKUP(E80,'LISTADO ATM'!$A$2:$C$895,3,0)</f>
        <v>DISTRITO NACIONAL</v>
      </c>
      <c r="B80" s="113">
        <v>335770695</v>
      </c>
      <c r="C80" s="105">
        <v>44218.875185185185</v>
      </c>
      <c r="D80" s="104" t="s">
        <v>2477</v>
      </c>
      <c r="E80" s="100">
        <v>826</v>
      </c>
      <c r="F80" s="85" t="str">
        <f>VLOOKUP(E80,VIP!$A$2:$O11367,2,0)</f>
        <v>DRBR826</v>
      </c>
      <c r="G80" s="99" t="str">
        <f>VLOOKUP(E80,'LISTADO ATM'!$A$2:$B$894,2,0)</f>
        <v xml:space="preserve">ATM Oficina Diamond Plaza II </v>
      </c>
      <c r="H80" s="99" t="str">
        <f>VLOOKUP(E80,VIP!$A$2:$O16288,7,FALSE)</f>
        <v>Si</v>
      </c>
      <c r="I80" s="99" t="str">
        <f>VLOOKUP(E80,VIP!$A$2:$O8253,8,FALSE)</f>
        <v>Si</v>
      </c>
      <c r="J80" s="99" t="str">
        <f>VLOOKUP(E80,VIP!$A$2:$O8203,8,FALSE)</f>
        <v>Si</v>
      </c>
      <c r="K80" s="99" t="str">
        <f>VLOOKUP(E80,VIP!$A$2:$O11777,6,0)</f>
        <v>NO</v>
      </c>
      <c r="L80" s="108" t="s">
        <v>2466</v>
      </c>
      <c r="M80" s="107" t="s">
        <v>2473</v>
      </c>
      <c r="N80" s="106" t="s">
        <v>2481</v>
      </c>
      <c r="O80" s="104" t="s">
        <v>2482</v>
      </c>
      <c r="P80" s="104"/>
      <c r="Q80" s="107" t="s">
        <v>2466</v>
      </c>
    </row>
    <row r="81" spans="1:17" ht="18" x14ac:dyDescent="0.25">
      <c r="A81" s="85" t="str">
        <f>VLOOKUP(E81,'LISTADO ATM'!$A$2:$C$895,3,0)</f>
        <v>SUR</v>
      </c>
      <c r="B81" s="113">
        <v>335770696</v>
      </c>
      <c r="C81" s="105">
        <v>44218.886793981481</v>
      </c>
      <c r="D81" s="104" t="s">
        <v>2477</v>
      </c>
      <c r="E81" s="100">
        <v>995</v>
      </c>
      <c r="F81" s="85" t="str">
        <f>VLOOKUP(E81,VIP!$A$2:$O11366,2,0)</f>
        <v>DRBR545</v>
      </c>
      <c r="G81" s="99" t="str">
        <f>VLOOKUP(E81,'LISTADO ATM'!$A$2:$B$894,2,0)</f>
        <v xml:space="preserve">ATM Oficina San Cristobal III (Lobby) </v>
      </c>
      <c r="H81" s="99" t="str">
        <f>VLOOKUP(E81,VIP!$A$2:$O16287,7,FALSE)</f>
        <v>Si</v>
      </c>
      <c r="I81" s="99" t="str">
        <f>VLOOKUP(E81,VIP!$A$2:$O8252,8,FALSE)</f>
        <v>No</v>
      </c>
      <c r="J81" s="99" t="str">
        <f>VLOOKUP(E81,VIP!$A$2:$O8202,8,FALSE)</f>
        <v>No</v>
      </c>
      <c r="K81" s="99" t="str">
        <f>VLOOKUP(E81,VIP!$A$2:$O11776,6,0)</f>
        <v>NO</v>
      </c>
      <c r="L81" s="108" t="s">
        <v>2430</v>
      </c>
      <c r="M81" s="107" t="s">
        <v>2473</v>
      </c>
      <c r="N81" s="106" t="s">
        <v>2481</v>
      </c>
      <c r="O81" s="104" t="s">
        <v>2482</v>
      </c>
      <c r="P81" s="104"/>
      <c r="Q81" s="107" t="s">
        <v>2430</v>
      </c>
    </row>
    <row r="82" spans="1:17" ht="18" x14ac:dyDescent="0.25">
      <c r="A82" s="85" t="str">
        <f>VLOOKUP(E82,'LISTADO ATM'!$A$2:$C$895,3,0)</f>
        <v>DISTRITO NACIONAL</v>
      </c>
      <c r="B82" s="113">
        <v>335770698</v>
      </c>
      <c r="C82" s="105">
        <v>44218.890138888892</v>
      </c>
      <c r="D82" s="104" t="s">
        <v>2189</v>
      </c>
      <c r="E82" s="100">
        <v>39</v>
      </c>
      <c r="F82" s="85" t="str">
        <f>VLOOKUP(E82,VIP!$A$2:$O11365,2,0)</f>
        <v>DRBR039</v>
      </c>
      <c r="G82" s="99" t="str">
        <f>VLOOKUP(E82,'LISTADO ATM'!$A$2:$B$894,2,0)</f>
        <v xml:space="preserve">ATM Oficina Ovando </v>
      </c>
      <c r="H82" s="99" t="str">
        <f>VLOOKUP(E82,VIP!$A$2:$O16286,7,FALSE)</f>
        <v>Si</v>
      </c>
      <c r="I82" s="99" t="str">
        <f>VLOOKUP(E82,VIP!$A$2:$O8251,8,FALSE)</f>
        <v>No</v>
      </c>
      <c r="J82" s="99" t="str">
        <f>VLOOKUP(E82,VIP!$A$2:$O8201,8,FALSE)</f>
        <v>No</v>
      </c>
      <c r="K82" s="99" t="str">
        <f>VLOOKUP(E82,VIP!$A$2:$O11775,6,0)</f>
        <v>NO</v>
      </c>
      <c r="L82" s="108" t="s">
        <v>2254</v>
      </c>
      <c r="M82" s="107" t="s">
        <v>2473</v>
      </c>
      <c r="N82" s="106" t="s">
        <v>2481</v>
      </c>
      <c r="O82" s="104" t="s">
        <v>2483</v>
      </c>
      <c r="P82" s="104"/>
      <c r="Q82" s="107" t="s">
        <v>2254</v>
      </c>
    </row>
    <row r="83" spans="1:17" ht="18" x14ac:dyDescent="0.25">
      <c r="A83" s="85" t="str">
        <f>VLOOKUP(E83,'LISTADO ATM'!$A$2:$C$895,3,0)</f>
        <v>DISTRITO NACIONAL</v>
      </c>
      <c r="B83" s="113">
        <v>335770705</v>
      </c>
      <c r="C83" s="105">
        <v>44218.912141203706</v>
      </c>
      <c r="D83" s="104" t="s">
        <v>2189</v>
      </c>
      <c r="E83" s="100">
        <v>622</v>
      </c>
      <c r="F83" s="85" t="str">
        <f>VLOOKUP(E83,VIP!$A$2:$O11364,2,0)</f>
        <v>DRBR622</v>
      </c>
      <c r="G83" s="99" t="str">
        <f>VLOOKUP(E83,'LISTADO ATM'!$A$2:$B$894,2,0)</f>
        <v xml:space="preserve">ATM Ayuntamiento D.N. </v>
      </c>
      <c r="H83" s="99" t="str">
        <f>VLOOKUP(E83,VIP!$A$2:$O16285,7,FALSE)</f>
        <v>Si</v>
      </c>
      <c r="I83" s="99" t="str">
        <f>VLOOKUP(E83,VIP!$A$2:$O8250,8,FALSE)</f>
        <v>Si</v>
      </c>
      <c r="J83" s="99" t="str">
        <f>VLOOKUP(E83,VIP!$A$2:$O8200,8,FALSE)</f>
        <v>Si</v>
      </c>
      <c r="K83" s="99" t="str">
        <f>VLOOKUP(E83,VIP!$A$2:$O11774,6,0)</f>
        <v>NO</v>
      </c>
      <c r="L83" s="108" t="s">
        <v>2254</v>
      </c>
      <c r="M83" s="107" t="s">
        <v>2473</v>
      </c>
      <c r="N83" s="106" t="s">
        <v>2481</v>
      </c>
      <c r="O83" s="104" t="s">
        <v>2483</v>
      </c>
      <c r="P83" s="104"/>
      <c r="Q83" s="107" t="s">
        <v>2254</v>
      </c>
    </row>
    <row r="84" spans="1:17" ht="18" x14ac:dyDescent="0.25">
      <c r="A84" s="85" t="str">
        <f>VLOOKUP(E84,'LISTADO ATM'!$A$2:$C$895,3,0)</f>
        <v>DISTRITO NACIONAL</v>
      </c>
      <c r="B84" s="113">
        <v>335770706</v>
      </c>
      <c r="C84" s="105">
        <v>44218.934733796297</v>
      </c>
      <c r="D84" s="104" t="s">
        <v>2189</v>
      </c>
      <c r="E84" s="100">
        <v>790</v>
      </c>
      <c r="F84" s="85" t="str">
        <f>VLOOKUP(E84,VIP!$A$2:$O11363,2,0)</f>
        <v>DRBR16I</v>
      </c>
      <c r="G84" s="99" t="str">
        <f>VLOOKUP(E84,'LISTADO ATM'!$A$2:$B$894,2,0)</f>
        <v xml:space="preserve">ATM Oficina Bella Vista Mall I </v>
      </c>
      <c r="H84" s="99" t="str">
        <f>VLOOKUP(E84,VIP!$A$2:$O16284,7,FALSE)</f>
        <v>Si</v>
      </c>
      <c r="I84" s="99" t="str">
        <f>VLOOKUP(E84,VIP!$A$2:$O8249,8,FALSE)</f>
        <v>Si</v>
      </c>
      <c r="J84" s="99" t="str">
        <f>VLOOKUP(E84,VIP!$A$2:$O8199,8,FALSE)</f>
        <v>Si</v>
      </c>
      <c r="K84" s="99" t="str">
        <f>VLOOKUP(E84,VIP!$A$2:$O11773,6,0)</f>
        <v>SI</v>
      </c>
      <c r="L84" s="108" t="s">
        <v>2228</v>
      </c>
      <c r="M84" s="107" t="s">
        <v>2473</v>
      </c>
      <c r="N84" s="106" t="s">
        <v>2481</v>
      </c>
      <c r="O84" s="104" t="s">
        <v>2483</v>
      </c>
      <c r="P84" s="104"/>
      <c r="Q84" s="107" t="s">
        <v>2228</v>
      </c>
    </row>
    <row r="85" spans="1:17" s="87" customFormat="1" ht="18" x14ac:dyDescent="0.25">
      <c r="A85" s="85" t="str">
        <f>VLOOKUP(E85,'LISTADO ATM'!$A$2:$C$895,3,0)</f>
        <v>ESTE</v>
      </c>
      <c r="B85" s="113" t="s">
        <v>2514</v>
      </c>
      <c r="C85" s="105">
        <v>44219.162187499998</v>
      </c>
      <c r="D85" s="104" t="s">
        <v>2189</v>
      </c>
      <c r="E85" s="100">
        <v>495</v>
      </c>
      <c r="F85" s="85" t="e">
        <f>VLOOKUP(E85,VIP!$A$2:$O11367,2,0)</f>
        <v>#N/A</v>
      </c>
      <c r="G85" s="99" t="str">
        <f>VLOOKUP(E85,'LISTADO ATM'!$A$2:$B$894,2,0)</f>
        <v>ATM Cemento PANAM</v>
      </c>
      <c r="H85" s="99" t="e">
        <f>VLOOKUP(E85,VIP!$A$2:$O16288,7,FALSE)</f>
        <v>#N/A</v>
      </c>
      <c r="I85" s="99" t="e">
        <f>VLOOKUP(E85,VIP!$A$2:$O8253,8,FALSE)</f>
        <v>#N/A</v>
      </c>
      <c r="J85" s="99" t="e">
        <f>VLOOKUP(E85,VIP!$A$2:$O8203,8,FALSE)</f>
        <v>#N/A</v>
      </c>
      <c r="K85" s="99" t="e">
        <f>VLOOKUP(E85,VIP!$A$2:$O11777,6,0)</f>
        <v>#N/A</v>
      </c>
      <c r="L85" s="108" t="s">
        <v>2435</v>
      </c>
      <c r="M85" s="107" t="s">
        <v>2473</v>
      </c>
      <c r="N85" s="106" t="s">
        <v>2481</v>
      </c>
      <c r="O85" s="104" t="s">
        <v>2483</v>
      </c>
      <c r="P85" s="104"/>
      <c r="Q85" s="107" t="s">
        <v>2435</v>
      </c>
    </row>
    <row r="86" spans="1:17" s="87" customFormat="1" ht="18" x14ac:dyDescent="0.25">
      <c r="A86" s="85" t="str">
        <f>VLOOKUP(E86,'LISTADO ATM'!$A$2:$C$895,3,0)</f>
        <v>DISTRITO NACIONAL</v>
      </c>
      <c r="B86" s="113" t="s">
        <v>2513</v>
      </c>
      <c r="C86" s="105">
        <v>44219.163275462961</v>
      </c>
      <c r="D86" s="104" t="s">
        <v>2189</v>
      </c>
      <c r="E86" s="100">
        <v>420</v>
      </c>
      <c r="F86" s="85" t="str">
        <f>VLOOKUP(E86,VIP!$A$2:$O11366,2,0)</f>
        <v>DRBR420</v>
      </c>
      <c r="G86" s="99" t="str">
        <f>VLOOKUP(E86,'LISTADO ATM'!$A$2:$B$894,2,0)</f>
        <v xml:space="preserve">ATM DGII Av. Lincoln </v>
      </c>
      <c r="H86" s="99" t="str">
        <f>VLOOKUP(E86,VIP!$A$2:$O16287,7,FALSE)</f>
        <v>Si</v>
      </c>
      <c r="I86" s="99" t="str">
        <f>VLOOKUP(E86,VIP!$A$2:$O8252,8,FALSE)</f>
        <v>Si</v>
      </c>
      <c r="J86" s="99" t="str">
        <f>VLOOKUP(E86,VIP!$A$2:$O8202,8,FALSE)</f>
        <v>Si</v>
      </c>
      <c r="K86" s="99" t="str">
        <f>VLOOKUP(E86,VIP!$A$2:$O11776,6,0)</f>
        <v>NO</v>
      </c>
      <c r="L86" s="108" t="s">
        <v>2435</v>
      </c>
      <c r="M86" s="107" t="s">
        <v>2473</v>
      </c>
      <c r="N86" s="106" t="s">
        <v>2481</v>
      </c>
      <c r="O86" s="104" t="s">
        <v>2483</v>
      </c>
      <c r="P86" s="104"/>
      <c r="Q86" s="107" t="s">
        <v>2435</v>
      </c>
    </row>
    <row r="87" spans="1:17" s="87" customFormat="1" ht="18" x14ac:dyDescent="0.25">
      <c r="A87" s="85" t="str">
        <f>VLOOKUP(E87,'LISTADO ATM'!$A$2:$C$895,3,0)</f>
        <v>SUR</v>
      </c>
      <c r="B87" s="113" t="s">
        <v>2512</v>
      </c>
      <c r="C87" s="105">
        <v>44219.255983796298</v>
      </c>
      <c r="D87" s="104" t="s">
        <v>2189</v>
      </c>
      <c r="E87" s="100">
        <v>825</v>
      </c>
      <c r="F87" s="85" t="str">
        <f>VLOOKUP(E87,VIP!$A$2:$O11365,2,0)</f>
        <v>DRBR825</v>
      </c>
      <c r="G87" s="99" t="str">
        <f>VLOOKUP(E87,'LISTADO ATM'!$A$2:$B$894,2,0)</f>
        <v xml:space="preserve">ATM Estacion Eco Cibeles (Las Matas de Farfán) </v>
      </c>
      <c r="H87" s="99" t="str">
        <f>VLOOKUP(E87,VIP!$A$2:$O16286,7,FALSE)</f>
        <v>Si</v>
      </c>
      <c r="I87" s="99" t="str">
        <f>VLOOKUP(E87,VIP!$A$2:$O8251,8,FALSE)</f>
        <v>Si</v>
      </c>
      <c r="J87" s="99" t="str">
        <f>VLOOKUP(E87,VIP!$A$2:$O8201,8,FALSE)</f>
        <v>Si</v>
      </c>
      <c r="K87" s="99" t="str">
        <f>VLOOKUP(E87,VIP!$A$2:$O11775,6,0)</f>
        <v>NO</v>
      </c>
      <c r="L87" s="108" t="s">
        <v>2254</v>
      </c>
      <c r="M87" s="107" t="s">
        <v>2473</v>
      </c>
      <c r="N87" s="106" t="s">
        <v>2481</v>
      </c>
      <c r="O87" s="104" t="s">
        <v>2483</v>
      </c>
      <c r="P87" s="104"/>
      <c r="Q87" s="107" t="s">
        <v>2254</v>
      </c>
    </row>
    <row r="88" spans="1:17" ht="18" x14ac:dyDescent="0.25">
      <c r="A88" s="85" t="e">
        <f>VLOOKUP(E88,'LISTADO ATM'!$A$2:$C$895,3,0)</f>
        <v>#N/A</v>
      </c>
      <c r="B88" s="113" t="s">
        <v>2515</v>
      </c>
      <c r="C88" s="105">
        <v>44219.30133101852</v>
      </c>
      <c r="D88" s="104" t="s">
        <v>2189</v>
      </c>
      <c r="E88" s="100">
        <v>797</v>
      </c>
      <c r="F88" s="85" t="e">
        <f>VLOOKUP(E88,VIP!$A$2:$O11366,2,0)</f>
        <v>#N/A</v>
      </c>
      <c r="G88" s="99" t="e">
        <f>VLOOKUP(E88,'LISTADO ATM'!$A$2:$B$894,2,0)</f>
        <v>#N/A</v>
      </c>
      <c r="H88" s="99" t="e">
        <f>VLOOKUP(E88,VIP!$A$2:$O16287,7,FALSE)</f>
        <v>#N/A</v>
      </c>
      <c r="I88" s="99" t="e">
        <f>VLOOKUP(E88,VIP!$A$2:$O8252,8,FALSE)</f>
        <v>#N/A</v>
      </c>
      <c r="J88" s="99" t="e">
        <f>VLOOKUP(E88,VIP!$A$2:$O8202,8,FALSE)</f>
        <v>#N/A</v>
      </c>
      <c r="K88" s="99" t="e">
        <f>VLOOKUP(E88,VIP!$A$2:$O11776,6,0)</f>
        <v>#N/A</v>
      </c>
      <c r="L88" s="108" t="s">
        <v>2228</v>
      </c>
      <c r="M88" s="107" t="s">
        <v>2473</v>
      </c>
      <c r="N88" s="106" t="s">
        <v>2481</v>
      </c>
      <c r="O88" s="104" t="s">
        <v>2483</v>
      </c>
      <c r="P88" s="104"/>
      <c r="Q88" s="107" t="s">
        <v>2228</v>
      </c>
    </row>
  </sheetData>
  <autoFilter ref="A4:Q75">
    <sortState ref="A5:Q89">
      <sortCondition ref="M4:M76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44:B47">
    <cfRule type="duplicateValues" dxfId="472" priority="409"/>
  </conditionalFormatting>
  <conditionalFormatting sqref="E44:E47">
    <cfRule type="duplicateValues" dxfId="471" priority="408"/>
  </conditionalFormatting>
  <conditionalFormatting sqref="B44:B47">
    <cfRule type="duplicateValues" dxfId="470" priority="407"/>
  </conditionalFormatting>
  <conditionalFormatting sqref="B44:B47">
    <cfRule type="duplicateValues" dxfId="469" priority="404"/>
    <cfRule type="duplicateValues" dxfId="468" priority="405"/>
    <cfRule type="duplicateValues" dxfId="467" priority="406"/>
  </conditionalFormatting>
  <conditionalFormatting sqref="B44:B47">
    <cfRule type="duplicateValues" dxfId="466" priority="402"/>
    <cfRule type="duplicateValues" dxfId="465" priority="403"/>
  </conditionalFormatting>
  <conditionalFormatting sqref="B44:B47">
    <cfRule type="duplicateValues" dxfId="464" priority="399"/>
    <cfRule type="duplicateValues" dxfId="463" priority="400"/>
    <cfRule type="duplicateValues" dxfId="462" priority="401"/>
  </conditionalFormatting>
  <conditionalFormatting sqref="E44:E47">
    <cfRule type="duplicateValues" dxfId="461" priority="397"/>
    <cfRule type="duplicateValues" dxfId="460" priority="398"/>
  </conditionalFormatting>
  <conditionalFormatting sqref="E44:E47">
    <cfRule type="duplicateValues" dxfId="459" priority="395"/>
    <cfRule type="duplicateValues" dxfId="458" priority="396"/>
  </conditionalFormatting>
  <conditionalFormatting sqref="E44:E47">
    <cfRule type="duplicateValues" dxfId="457" priority="394"/>
  </conditionalFormatting>
  <conditionalFormatting sqref="E44:E47">
    <cfRule type="duplicateValues" dxfId="456" priority="391"/>
    <cfRule type="duplicateValues" dxfId="455" priority="392"/>
    <cfRule type="duplicateValues" dxfId="454" priority="393"/>
  </conditionalFormatting>
  <conditionalFormatting sqref="E44:E47">
    <cfRule type="duplicateValues" dxfId="453" priority="388"/>
    <cfRule type="duplicateValues" dxfId="452" priority="389"/>
    <cfRule type="duplicateValues" dxfId="451" priority="390"/>
  </conditionalFormatting>
  <conditionalFormatting sqref="E44:E47">
    <cfRule type="duplicateValues" dxfId="450" priority="387"/>
  </conditionalFormatting>
  <conditionalFormatting sqref="E44:E47">
    <cfRule type="duplicateValues" dxfId="449" priority="386"/>
  </conditionalFormatting>
  <conditionalFormatting sqref="B44:B47">
    <cfRule type="duplicateValues" dxfId="448" priority="383"/>
    <cfRule type="duplicateValues" dxfId="447" priority="384"/>
    <cfRule type="duplicateValues" dxfId="446" priority="385"/>
  </conditionalFormatting>
  <conditionalFormatting sqref="B44:B47">
    <cfRule type="duplicateValues" dxfId="445" priority="382"/>
  </conditionalFormatting>
  <conditionalFormatting sqref="B44:B47">
    <cfRule type="duplicateValues" dxfId="444" priority="381"/>
  </conditionalFormatting>
  <conditionalFormatting sqref="B44:B47">
    <cfRule type="duplicateValues" dxfId="443" priority="378"/>
    <cfRule type="duplicateValues" dxfId="442" priority="379"/>
    <cfRule type="duplicateValues" dxfId="441" priority="380"/>
  </conditionalFormatting>
  <conditionalFormatting sqref="B44:B47">
    <cfRule type="duplicateValues" dxfId="440" priority="376"/>
    <cfRule type="duplicateValues" dxfId="439" priority="377"/>
  </conditionalFormatting>
  <conditionalFormatting sqref="E44:E47">
    <cfRule type="duplicateValues" dxfId="438" priority="375"/>
  </conditionalFormatting>
  <conditionalFormatting sqref="E44:E47">
    <cfRule type="duplicateValues" dxfId="437" priority="373"/>
    <cfRule type="duplicateValues" dxfId="436" priority="374"/>
  </conditionalFormatting>
  <conditionalFormatting sqref="E44:E47">
    <cfRule type="duplicateValues" dxfId="435" priority="370"/>
    <cfRule type="duplicateValues" dxfId="434" priority="371"/>
    <cfRule type="duplicateValues" dxfId="433" priority="372"/>
  </conditionalFormatting>
  <conditionalFormatting sqref="E44:E47">
    <cfRule type="duplicateValues" dxfId="432" priority="364"/>
    <cfRule type="duplicateValues" dxfId="431" priority="365"/>
    <cfRule type="duplicateValues" dxfId="430" priority="366"/>
    <cfRule type="duplicateValues" dxfId="429" priority="367"/>
    <cfRule type="duplicateValues" dxfId="428" priority="368"/>
    <cfRule type="duplicateValues" dxfId="427" priority="369"/>
  </conditionalFormatting>
  <conditionalFormatting sqref="B44:B47">
    <cfRule type="duplicateValues" dxfId="426" priority="363"/>
  </conditionalFormatting>
  <conditionalFormatting sqref="B44:B47">
    <cfRule type="duplicateValues" dxfId="425" priority="360"/>
    <cfRule type="duplicateValues" dxfId="424" priority="361"/>
    <cfRule type="duplicateValues" dxfId="423" priority="362"/>
  </conditionalFormatting>
  <conditionalFormatting sqref="B44:B47">
    <cfRule type="duplicateValues" dxfId="422" priority="358"/>
    <cfRule type="duplicateValues" dxfId="421" priority="359"/>
  </conditionalFormatting>
  <conditionalFormatting sqref="E44:E47">
    <cfRule type="duplicateValues" dxfId="420" priority="357"/>
  </conditionalFormatting>
  <conditionalFormatting sqref="B44:B47">
    <cfRule type="duplicateValues" dxfId="419" priority="356"/>
  </conditionalFormatting>
  <conditionalFormatting sqref="E88:E1048576 E1:E84">
    <cfRule type="duplicateValues" dxfId="418" priority="254"/>
  </conditionalFormatting>
  <conditionalFormatting sqref="B88:B1048576 B1:B74">
    <cfRule type="duplicateValues" dxfId="417" priority="253"/>
  </conditionalFormatting>
  <conditionalFormatting sqref="B88:B1048576 B1:B4">
    <cfRule type="duplicateValues" dxfId="416" priority="327693"/>
  </conditionalFormatting>
  <conditionalFormatting sqref="B88:B1048576">
    <cfRule type="duplicateValues" dxfId="415" priority="327702"/>
  </conditionalFormatting>
  <conditionalFormatting sqref="B88:B1048576 B1:B4">
    <cfRule type="duplicateValues" dxfId="414" priority="327705"/>
    <cfRule type="duplicateValues" dxfId="413" priority="327706"/>
    <cfRule type="duplicateValues" dxfId="412" priority="327707"/>
  </conditionalFormatting>
  <conditionalFormatting sqref="B88:B1048576 B1:B4">
    <cfRule type="duplicateValues" dxfId="411" priority="327717"/>
    <cfRule type="duplicateValues" dxfId="410" priority="327718"/>
  </conditionalFormatting>
  <conditionalFormatting sqref="B88:B1048576">
    <cfRule type="duplicateValues" dxfId="409" priority="327725"/>
    <cfRule type="duplicateValues" dxfId="408" priority="327726"/>
    <cfRule type="duplicateValues" dxfId="407" priority="327727"/>
  </conditionalFormatting>
  <conditionalFormatting sqref="E88:E1048576 E1:E84">
    <cfRule type="duplicateValues" dxfId="406" priority="327734"/>
    <cfRule type="duplicateValues" dxfId="405" priority="327735"/>
  </conditionalFormatting>
  <conditionalFormatting sqref="E88:E1048576 E5:E84">
    <cfRule type="duplicateValues" dxfId="404" priority="327744"/>
    <cfRule type="duplicateValues" dxfId="403" priority="327745"/>
  </conditionalFormatting>
  <conditionalFormatting sqref="E88:E1048576 E5:E84">
    <cfRule type="duplicateValues" dxfId="402" priority="327754"/>
  </conditionalFormatting>
  <conditionalFormatting sqref="E88:E1048576 E1:E84">
    <cfRule type="duplicateValues" dxfId="401" priority="327759"/>
    <cfRule type="duplicateValues" dxfId="400" priority="327760"/>
    <cfRule type="duplicateValues" dxfId="399" priority="327761"/>
  </conditionalFormatting>
  <conditionalFormatting sqref="E88:E1048576 E5:E84">
    <cfRule type="duplicateValues" dxfId="398" priority="327774"/>
    <cfRule type="duplicateValues" dxfId="397" priority="327775"/>
    <cfRule type="duplicateValues" dxfId="396" priority="327776"/>
  </conditionalFormatting>
  <conditionalFormatting sqref="E88:E1048576 E63:E84">
    <cfRule type="duplicateValues" dxfId="395" priority="327789"/>
  </conditionalFormatting>
  <conditionalFormatting sqref="B88:B1048576">
    <cfRule type="duplicateValues" dxfId="394" priority="327796"/>
    <cfRule type="duplicateValues" dxfId="393" priority="327797"/>
    <cfRule type="duplicateValues" dxfId="392" priority="327798"/>
  </conditionalFormatting>
  <conditionalFormatting sqref="B88:B1048576">
    <cfRule type="duplicateValues" dxfId="391" priority="327802"/>
  </conditionalFormatting>
  <conditionalFormatting sqref="B88:B1048576">
    <cfRule type="duplicateValues" dxfId="390" priority="327808"/>
  </conditionalFormatting>
  <conditionalFormatting sqref="B88:B1048576 B1:B47">
    <cfRule type="duplicateValues" dxfId="389" priority="327815"/>
    <cfRule type="duplicateValues" dxfId="388" priority="327816"/>
  </conditionalFormatting>
  <conditionalFormatting sqref="B88:B1048576">
    <cfRule type="duplicateValues" dxfId="387" priority="240"/>
  </conditionalFormatting>
  <conditionalFormatting sqref="B75">
    <cfRule type="duplicateValues" dxfId="386" priority="239"/>
  </conditionalFormatting>
  <conditionalFormatting sqref="B75">
    <cfRule type="duplicateValues" dxfId="385" priority="238"/>
  </conditionalFormatting>
  <conditionalFormatting sqref="B75">
    <cfRule type="duplicateValues" dxfId="384" priority="235"/>
    <cfRule type="duplicateValues" dxfId="383" priority="236"/>
    <cfRule type="duplicateValues" dxfId="382" priority="237"/>
  </conditionalFormatting>
  <conditionalFormatting sqref="B75">
    <cfRule type="duplicateValues" dxfId="381" priority="233"/>
    <cfRule type="duplicateValues" dxfId="380" priority="234"/>
  </conditionalFormatting>
  <conditionalFormatting sqref="B75">
    <cfRule type="duplicateValues" dxfId="379" priority="230"/>
    <cfRule type="duplicateValues" dxfId="378" priority="231"/>
    <cfRule type="duplicateValues" dxfId="377" priority="232"/>
  </conditionalFormatting>
  <conditionalFormatting sqref="B75">
    <cfRule type="duplicateValues" dxfId="376" priority="227"/>
    <cfRule type="duplicateValues" dxfId="375" priority="228"/>
    <cfRule type="duplicateValues" dxfId="374" priority="229"/>
  </conditionalFormatting>
  <conditionalFormatting sqref="B75">
    <cfRule type="duplicateValues" dxfId="373" priority="226"/>
  </conditionalFormatting>
  <conditionalFormatting sqref="B75">
    <cfRule type="duplicateValues" dxfId="372" priority="225"/>
  </conditionalFormatting>
  <conditionalFormatting sqref="B75">
    <cfRule type="duplicateValues" dxfId="371" priority="222"/>
    <cfRule type="duplicateValues" dxfId="370" priority="223"/>
    <cfRule type="duplicateValues" dxfId="369" priority="224"/>
  </conditionalFormatting>
  <conditionalFormatting sqref="B75">
    <cfRule type="duplicateValues" dxfId="368" priority="220"/>
    <cfRule type="duplicateValues" dxfId="367" priority="221"/>
  </conditionalFormatting>
  <conditionalFormatting sqref="B75">
    <cfRule type="duplicateValues" dxfId="366" priority="219"/>
  </conditionalFormatting>
  <conditionalFormatting sqref="B75">
    <cfRule type="duplicateValues" dxfId="365" priority="216"/>
    <cfRule type="duplicateValues" dxfId="364" priority="217"/>
    <cfRule type="duplicateValues" dxfId="363" priority="218"/>
  </conditionalFormatting>
  <conditionalFormatting sqref="B75">
    <cfRule type="duplicateValues" dxfId="362" priority="214"/>
    <cfRule type="duplicateValues" dxfId="361" priority="215"/>
  </conditionalFormatting>
  <conditionalFormatting sqref="B75">
    <cfRule type="duplicateValues" dxfId="360" priority="213"/>
  </conditionalFormatting>
  <conditionalFormatting sqref="B75">
    <cfRule type="duplicateValues" dxfId="359" priority="211"/>
    <cfRule type="duplicateValues" dxfId="358" priority="212"/>
  </conditionalFormatting>
  <conditionalFormatting sqref="B75">
    <cfRule type="duplicateValues" dxfId="357" priority="210"/>
  </conditionalFormatting>
  <conditionalFormatting sqref="B75">
    <cfRule type="duplicateValues" dxfId="356" priority="209"/>
  </conditionalFormatting>
  <conditionalFormatting sqref="E75:E84">
    <cfRule type="duplicateValues" dxfId="355" priority="208"/>
  </conditionalFormatting>
  <conditionalFormatting sqref="E75:E84">
    <cfRule type="duplicateValues" dxfId="354" priority="206"/>
    <cfRule type="duplicateValues" dxfId="353" priority="207"/>
  </conditionalFormatting>
  <conditionalFormatting sqref="E75:E84">
    <cfRule type="duplicateValues" dxfId="352" priority="204"/>
    <cfRule type="duplicateValues" dxfId="351" priority="205"/>
  </conditionalFormatting>
  <conditionalFormatting sqref="E75:E84">
    <cfRule type="duplicateValues" dxfId="350" priority="203"/>
  </conditionalFormatting>
  <conditionalFormatting sqref="E75:E84">
    <cfRule type="duplicateValues" dxfId="349" priority="200"/>
    <cfRule type="duplicateValues" dxfId="348" priority="201"/>
    <cfRule type="duplicateValues" dxfId="347" priority="202"/>
  </conditionalFormatting>
  <conditionalFormatting sqref="E75:E84">
    <cfRule type="duplicateValues" dxfId="346" priority="197"/>
    <cfRule type="duplicateValues" dxfId="345" priority="198"/>
    <cfRule type="duplicateValues" dxfId="344" priority="199"/>
  </conditionalFormatting>
  <conditionalFormatting sqref="E75:E84">
    <cfRule type="duplicateValues" dxfId="343" priority="196"/>
  </conditionalFormatting>
  <conditionalFormatting sqref="E75:E84">
    <cfRule type="duplicateValues" dxfId="342" priority="195"/>
  </conditionalFormatting>
  <conditionalFormatting sqref="E75:E84">
    <cfRule type="duplicateValues" dxfId="341" priority="194"/>
  </conditionalFormatting>
  <conditionalFormatting sqref="E75:E84">
    <cfRule type="duplicateValues" dxfId="340" priority="192"/>
    <cfRule type="duplicateValues" dxfId="339" priority="193"/>
  </conditionalFormatting>
  <conditionalFormatting sqref="E75:E84">
    <cfRule type="duplicateValues" dxfId="338" priority="189"/>
    <cfRule type="duplicateValues" dxfId="337" priority="190"/>
    <cfRule type="duplicateValues" dxfId="336" priority="191"/>
  </conditionalFormatting>
  <conditionalFormatting sqref="E75:E84">
    <cfRule type="duplicateValues" dxfId="335" priority="183"/>
    <cfRule type="duplicateValues" dxfId="334" priority="184"/>
    <cfRule type="duplicateValues" dxfId="333" priority="185"/>
    <cfRule type="duplicateValues" dxfId="332" priority="186"/>
    <cfRule type="duplicateValues" dxfId="331" priority="187"/>
    <cfRule type="duplicateValues" dxfId="330" priority="188"/>
  </conditionalFormatting>
  <conditionalFormatting sqref="E75:E84">
    <cfRule type="duplicateValues" dxfId="329" priority="182"/>
  </conditionalFormatting>
  <conditionalFormatting sqref="E75:E84">
    <cfRule type="duplicateValues" dxfId="328" priority="181"/>
  </conditionalFormatting>
  <conditionalFormatting sqref="E76">
    <cfRule type="duplicateValues" dxfId="327" priority="180"/>
  </conditionalFormatting>
  <conditionalFormatting sqref="E76">
    <cfRule type="duplicateValues" dxfId="326" priority="178"/>
    <cfRule type="duplicateValues" dxfId="325" priority="179"/>
  </conditionalFormatting>
  <conditionalFormatting sqref="E76">
    <cfRule type="duplicateValues" dxfId="324" priority="172"/>
    <cfRule type="duplicateValues" dxfId="323" priority="173"/>
    <cfRule type="duplicateValues" dxfId="322" priority="174"/>
    <cfRule type="duplicateValues" dxfId="321" priority="175"/>
    <cfRule type="duplicateValues" dxfId="320" priority="176"/>
    <cfRule type="duplicateValues" dxfId="319" priority="177"/>
  </conditionalFormatting>
  <conditionalFormatting sqref="E76">
    <cfRule type="duplicateValues" dxfId="318" priority="171"/>
  </conditionalFormatting>
  <conditionalFormatting sqref="E76">
    <cfRule type="duplicateValues" dxfId="317" priority="169"/>
    <cfRule type="duplicateValues" dxfId="316" priority="170"/>
  </conditionalFormatting>
  <conditionalFormatting sqref="E76">
    <cfRule type="duplicateValues" dxfId="315" priority="167"/>
    <cfRule type="duplicateValues" dxfId="314" priority="168"/>
  </conditionalFormatting>
  <conditionalFormatting sqref="E76">
    <cfRule type="duplicateValues" dxfId="313" priority="166"/>
  </conditionalFormatting>
  <conditionalFormatting sqref="E76">
    <cfRule type="duplicateValues" dxfId="312" priority="163"/>
    <cfRule type="duplicateValues" dxfId="311" priority="164"/>
    <cfRule type="duplicateValues" dxfId="310" priority="165"/>
  </conditionalFormatting>
  <conditionalFormatting sqref="E76">
    <cfRule type="duplicateValues" dxfId="309" priority="160"/>
    <cfRule type="duplicateValues" dxfId="308" priority="161"/>
    <cfRule type="duplicateValues" dxfId="307" priority="162"/>
  </conditionalFormatting>
  <conditionalFormatting sqref="E76">
    <cfRule type="duplicateValues" dxfId="306" priority="159"/>
  </conditionalFormatting>
  <conditionalFormatting sqref="E76">
    <cfRule type="duplicateValues" dxfId="305" priority="158"/>
  </conditionalFormatting>
  <conditionalFormatting sqref="E76">
    <cfRule type="duplicateValues" dxfId="304" priority="157"/>
  </conditionalFormatting>
  <conditionalFormatting sqref="E76">
    <cfRule type="duplicateValues" dxfId="303" priority="155"/>
    <cfRule type="duplicateValues" dxfId="302" priority="156"/>
  </conditionalFormatting>
  <conditionalFormatting sqref="E76">
    <cfRule type="duplicateValues" dxfId="301" priority="152"/>
    <cfRule type="duplicateValues" dxfId="300" priority="153"/>
    <cfRule type="duplicateValues" dxfId="299" priority="154"/>
  </conditionalFormatting>
  <conditionalFormatting sqref="E76">
    <cfRule type="duplicateValues" dxfId="298" priority="146"/>
    <cfRule type="duplicateValues" dxfId="297" priority="147"/>
    <cfRule type="duplicateValues" dxfId="296" priority="148"/>
    <cfRule type="duplicateValues" dxfId="295" priority="149"/>
    <cfRule type="duplicateValues" dxfId="294" priority="150"/>
    <cfRule type="duplicateValues" dxfId="293" priority="151"/>
  </conditionalFormatting>
  <conditionalFormatting sqref="E76">
    <cfRule type="duplicateValues" dxfId="292" priority="145"/>
  </conditionalFormatting>
  <conditionalFormatting sqref="E76">
    <cfRule type="duplicateValues" dxfId="291" priority="144"/>
  </conditionalFormatting>
  <conditionalFormatting sqref="B76">
    <cfRule type="duplicateValues" dxfId="290" priority="143"/>
  </conditionalFormatting>
  <conditionalFormatting sqref="B76">
    <cfRule type="duplicateValues" dxfId="289" priority="142"/>
  </conditionalFormatting>
  <conditionalFormatting sqref="B76">
    <cfRule type="duplicateValues" dxfId="288" priority="139"/>
    <cfRule type="duplicateValues" dxfId="287" priority="140"/>
    <cfRule type="duplicateValues" dxfId="286" priority="141"/>
  </conditionalFormatting>
  <conditionalFormatting sqref="B76">
    <cfRule type="duplicateValues" dxfId="285" priority="137"/>
    <cfRule type="duplicateValues" dxfId="284" priority="138"/>
  </conditionalFormatting>
  <conditionalFormatting sqref="B76">
    <cfRule type="duplicateValues" dxfId="283" priority="134"/>
    <cfRule type="duplicateValues" dxfId="282" priority="135"/>
    <cfRule type="duplicateValues" dxfId="281" priority="136"/>
  </conditionalFormatting>
  <conditionalFormatting sqref="B76">
    <cfRule type="duplicateValues" dxfId="280" priority="131"/>
    <cfRule type="duplicateValues" dxfId="279" priority="132"/>
    <cfRule type="duplicateValues" dxfId="278" priority="133"/>
  </conditionalFormatting>
  <conditionalFormatting sqref="B76">
    <cfRule type="duplicateValues" dxfId="277" priority="130"/>
  </conditionalFormatting>
  <conditionalFormatting sqref="B76">
    <cfRule type="duplicateValues" dxfId="276" priority="129"/>
  </conditionalFormatting>
  <conditionalFormatting sqref="B76">
    <cfRule type="duplicateValues" dxfId="275" priority="126"/>
    <cfRule type="duplicateValues" dxfId="274" priority="127"/>
    <cfRule type="duplicateValues" dxfId="273" priority="128"/>
  </conditionalFormatting>
  <conditionalFormatting sqref="B76">
    <cfRule type="duplicateValues" dxfId="272" priority="124"/>
    <cfRule type="duplicateValues" dxfId="271" priority="125"/>
  </conditionalFormatting>
  <conditionalFormatting sqref="B76">
    <cfRule type="duplicateValues" dxfId="270" priority="123"/>
  </conditionalFormatting>
  <conditionalFormatting sqref="B76">
    <cfRule type="duplicateValues" dxfId="269" priority="120"/>
    <cfRule type="duplicateValues" dxfId="268" priority="121"/>
    <cfRule type="duplicateValues" dxfId="267" priority="122"/>
  </conditionalFormatting>
  <conditionalFormatting sqref="B76">
    <cfRule type="duplicateValues" dxfId="266" priority="118"/>
    <cfRule type="duplicateValues" dxfId="265" priority="119"/>
  </conditionalFormatting>
  <conditionalFormatting sqref="B76">
    <cfRule type="duplicateValues" dxfId="264" priority="117"/>
  </conditionalFormatting>
  <conditionalFormatting sqref="B76">
    <cfRule type="duplicateValues" dxfId="263" priority="115"/>
    <cfRule type="duplicateValues" dxfId="262" priority="116"/>
  </conditionalFormatting>
  <conditionalFormatting sqref="B76">
    <cfRule type="duplicateValues" dxfId="261" priority="114"/>
  </conditionalFormatting>
  <conditionalFormatting sqref="B76">
    <cfRule type="duplicateValues" dxfId="260" priority="113"/>
  </conditionalFormatting>
  <conditionalFormatting sqref="B77:B84">
    <cfRule type="duplicateValues" dxfId="259" priority="112"/>
  </conditionalFormatting>
  <conditionalFormatting sqref="B77:B84">
    <cfRule type="duplicateValues" dxfId="258" priority="111"/>
  </conditionalFormatting>
  <conditionalFormatting sqref="B77:B84">
    <cfRule type="duplicateValues" dxfId="257" priority="108"/>
    <cfRule type="duplicateValues" dxfId="256" priority="109"/>
    <cfRule type="duplicateValues" dxfId="255" priority="110"/>
  </conditionalFormatting>
  <conditionalFormatting sqref="B77:B84">
    <cfRule type="duplicateValues" dxfId="254" priority="106"/>
    <cfRule type="duplicateValues" dxfId="253" priority="107"/>
  </conditionalFormatting>
  <conditionalFormatting sqref="B77:B84">
    <cfRule type="duplicateValues" dxfId="252" priority="103"/>
    <cfRule type="duplicateValues" dxfId="251" priority="104"/>
    <cfRule type="duplicateValues" dxfId="250" priority="105"/>
  </conditionalFormatting>
  <conditionalFormatting sqref="B77:B84">
    <cfRule type="duplicateValues" dxfId="249" priority="100"/>
    <cfRule type="duplicateValues" dxfId="248" priority="101"/>
    <cfRule type="duplicateValues" dxfId="247" priority="102"/>
  </conditionalFormatting>
  <conditionalFormatting sqref="B77:B84">
    <cfRule type="duplicateValues" dxfId="246" priority="99"/>
  </conditionalFormatting>
  <conditionalFormatting sqref="B77:B84">
    <cfRule type="duplicateValues" dxfId="245" priority="98"/>
  </conditionalFormatting>
  <conditionalFormatting sqref="B77:B84">
    <cfRule type="duplicateValues" dxfId="244" priority="95"/>
    <cfRule type="duplicateValues" dxfId="243" priority="96"/>
    <cfRule type="duplicateValues" dxfId="242" priority="97"/>
  </conditionalFormatting>
  <conditionalFormatting sqref="B77:B84">
    <cfRule type="duplicateValues" dxfId="241" priority="93"/>
    <cfRule type="duplicateValues" dxfId="240" priority="94"/>
  </conditionalFormatting>
  <conditionalFormatting sqref="B77:B84">
    <cfRule type="duplicateValues" dxfId="239" priority="92"/>
  </conditionalFormatting>
  <conditionalFormatting sqref="B77:B84">
    <cfRule type="duplicateValues" dxfId="238" priority="89"/>
    <cfRule type="duplicateValues" dxfId="237" priority="90"/>
    <cfRule type="duplicateValues" dxfId="236" priority="91"/>
  </conditionalFormatting>
  <conditionalFormatting sqref="B77:B84">
    <cfRule type="duplicateValues" dxfId="235" priority="87"/>
    <cfRule type="duplicateValues" dxfId="234" priority="88"/>
  </conditionalFormatting>
  <conditionalFormatting sqref="B77:B84">
    <cfRule type="duplicateValues" dxfId="233" priority="86"/>
  </conditionalFormatting>
  <conditionalFormatting sqref="B77:B84">
    <cfRule type="duplicateValues" dxfId="232" priority="84"/>
    <cfRule type="duplicateValues" dxfId="231" priority="85"/>
  </conditionalFormatting>
  <conditionalFormatting sqref="B77:B84">
    <cfRule type="duplicateValues" dxfId="230" priority="83"/>
  </conditionalFormatting>
  <conditionalFormatting sqref="B77:B84">
    <cfRule type="duplicateValues" dxfId="229" priority="82"/>
  </conditionalFormatting>
  <conditionalFormatting sqref="B48:B62">
    <cfRule type="duplicateValues" dxfId="228" priority="328894"/>
  </conditionalFormatting>
  <conditionalFormatting sqref="B48:B62">
    <cfRule type="duplicateValues" dxfId="227" priority="328898"/>
    <cfRule type="duplicateValues" dxfId="226" priority="328899"/>
    <cfRule type="duplicateValues" dxfId="225" priority="328900"/>
  </conditionalFormatting>
  <conditionalFormatting sqref="B48:B62">
    <cfRule type="duplicateValues" dxfId="224" priority="328904"/>
    <cfRule type="duplicateValues" dxfId="223" priority="328905"/>
  </conditionalFormatting>
  <conditionalFormatting sqref="B63:B74">
    <cfRule type="duplicateValues" dxfId="222" priority="328942"/>
  </conditionalFormatting>
  <conditionalFormatting sqref="B63:B74">
    <cfRule type="duplicateValues" dxfId="221" priority="328946"/>
    <cfRule type="duplicateValues" dxfId="220" priority="328947"/>
    <cfRule type="duplicateValues" dxfId="219" priority="328948"/>
  </conditionalFormatting>
  <conditionalFormatting sqref="B63:B74">
    <cfRule type="duplicateValues" dxfId="218" priority="328952"/>
    <cfRule type="duplicateValues" dxfId="217" priority="328953"/>
  </conditionalFormatting>
  <conditionalFormatting sqref="E48:E74">
    <cfRule type="duplicateValues" dxfId="216" priority="329052"/>
  </conditionalFormatting>
  <conditionalFormatting sqref="E48:E74">
    <cfRule type="duplicateValues" dxfId="215" priority="329054"/>
    <cfRule type="duplicateValues" dxfId="214" priority="329055"/>
  </conditionalFormatting>
  <conditionalFormatting sqref="E48:E74">
    <cfRule type="duplicateValues" dxfId="213" priority="329058"/>
    <cfRule type="duplicateValues" dxfId="212" priority="329059"/>
    <cfRule type="duplicateValues" dxfId="211" priority="329060"/>
  </conditionalFormatting>
  <conditionalFormatting sqref="E48:E74">
    <cfRule type="duplicateValues" dxfId="210" priority="329064"/>
    <cfRule type="duplicateValues" dxfId="209" priority="329065"/>
    <cfRule type="duplicateValues" dxfId="208" priority="329066"/>
    <cfRule type="duplicateValues" dxfId="207" priority="329067"/>
    <cfRule type="duplicateValues" dxfId="206" priority="329068"/>
    <cfRule type="duplicateValues" dxfId="205" priority="329069"/>
  </conditionalFormatting>
  <conditionalFormatting sqref="B25:B43">
    <cfRule type="duplicateValues" dxfId="204" priority="329136"/>
  </conditionalFormatting>
  <conditionalFormatting sqref="E25:E43">
    <cfRule type="duplicateValues" dxfId="203" priority="329138"/>
  </conditionalFormatting>
  <conditionalFormatting sqref="B25:B43">
    <cfRule type="duplicateValues" dxfId="202" priority="329140"/>
    <cfRule type="duplicateValues" dxfId="201" priority="329141"/>
    <cfRule type="duplicateValues" dxfId="200" priority="329142"/>
  </conditionalFormatting>
  <conditionalFormatting sqref="B25:B43">
    <cfRule type="duplicateValues" dxfId="199" priority="329146"/>
    <cfRule type="duplicateValues" dxfId="198" priority="329147"/>
  </conditionalFormatting>
  <conditionalFormatting sqref="E25:E43">
    <cfRule type="duplicateValues" dxfId="197" priority="329150"/>
    <cfRule type="duplicateValues" dxfId="196" priority="329151"/>
  </conditionalFormatting>
  <conditionalFormatting sqref="E25:E43">
    <cfRule type="duplicateValues" dxfId="195" priority="329154"/>
    <cfRule type="duplicateValues" dxfId="194" priority="329155"/>
    <cfRule type="duplicateValues" dxfId="193" priority="329156"/>
  </conditionalFormatting>
  <conditionalFormatting sqref="E25:E43">
    <cfRule type="duplicateValues" dxfId="192" priority="329160"/>
    <cfRule type="duplicateValues" dxfId="191" priority="329161"/>
    <cfRule type="duplicateValues" dxfId="190" priority="329162"/>
    <cfRule type="duplicateValues" dxfId="189" priority="329163"/>
    <cfRule type="duplicateValues" dxfId="188" priority="329164"/>
    <cfRule type="duplicateValues" dxfId="187" priority="329165"/>
  </conditionalFormatting>
  <conditionalFormatting sqref="E85:E88">
    <cfRule type="duplicateValues" dxfId="186" priority="329304"/>
  </conditionalFormatting>
  <conditionalFormatting sqref="E85:E88">
    <cfRule type="duplicateValues" dxfId="185" priority="329305"/>
    <cfRule type="duplicateValues" dxfId="184" priority="329306"/>
  </conditionalFormatting>
  <conditionalFormatting sqref="E85:E88">
    <cfRule type="duplicateValues" dxfId="183" priority="329307"/>
    <cfRule type="duplicateValues" dxfId="182" priority="329308"/>
    <cfRule type="duplicateValues" dxfId="181" priority="329309"/>
  </conditionalFormatting>
  <conditionalFormatting sqref="E85:E88">
    <cfRule type="duplicateValues" dxfId="180" priority="329310"/>
    <cfRule type="duplicateValues" dxfId="179" priority="329311"/>
    <cfRule type="duplicateValues" dxfId="178" priority="329312"/>
    <cfRule type="duplicateValues" dxfId="177" priority="329313"/>
    <cfRule type="duplicateValues" dxfId="176" priority="329314"/>
    <cfRule type="duplicateValues" dxfId="175" priority="329315"/>
  </conditionalFormatting>
  <conditionalFormatting sqref="B85:B88">
    <cfRule type="duplicateValues" dxfId="174" priority="329316"/>
  </conditionalFormatting>
  <conditionalFormatting sqref="B85:B88">
    <cfRule type="duplicateValues" dxfId="173" priority="329317"/>
    <cfRule type="duplicateValues" dxfId="172" priority="329318"/>
    <cfRule type="duplicateValues" dxfId="171" priority="329319"/>
  </conditionalFormatting>
  <conditionalFormatting sqref="B85:B88">
    <cfRule type="duplicateValues" dxfId="170" priority="329320"/>
    <cfRule type="duplicateValues" dxfId="169" priority="329321"/>
  </conditionalFormatting>
  <conditionalFormatting sqref="B5:B24">
    <cfRule type="duplicateValues" dxfId="168" priority="329353"/>
  </conditionalFormatting>
  <conditionalFormatting sqref="E5:E24">
    <cfRule type="duplicateValues" dxfId="167" priority="329354"/>
  </conditionalFormatting>
  <conditionalFormatting sqref="B5:B24">
    <cfRule type="duplicateValues" dxfId="166" priority="329355"/>
    <cfRule type="duplicateValues" dxfId="165" priority="329356"/>
    <cfRule type="duplicateValues" dxfId="164" priority="329357"/>
  </conditionalFormatting>
  <conditionalFormatting sqref="B5:B24">
    <cfRule type="duplicateValues" dxfId="163" priority="329358"/>
    <cfRule type="duplicateValues" dxfId="162" priority="329359"/>
  </conditionalFormatting>
  <conditionalFormatting sqref="E5:E24">
    <cfRule type="duplicateValues" dxfId="161" priority="329360"/>
    <cfRule type="duplicateValues" dxfId="160" priority="329361"/>
  </conditionalFormatting>
  <conditionalFormatting sqref="E5:E24">
    <cfRule type="duplicateValues" dxfId="159" priority="329362"/>
    <cfRule type="duplicateValues" dxfId="158" priority="329363"/>
    <cfRule type="duplicateValues" dxfId="157" priority="329364"/>
  </conditionalFormatting>
  <conditionalFormatting sqref="E5:E24">
    <cfRule type="duplicateValues" dxfId="156" priority="329365"/>
    <cfRule type="duplicateValues" dxfId="155" priority="329366"/>
    <cfRule type="duplicateValues" dxfId="154" priority="329367"/>
    <cfRule type="duplicateValues" dxfId="153" priority="329368"/>
    <cfRule type="duplicateValues" dxfId="152" priority="329369"/>
    <cfRule type="duplicateValues" dxfId="151" priority="329370"/>
  </conditionalFormatting>
  <conditionalFormatting sqref="E5:E84">
    <cfRule type="duplicateValues" dxfId="150" priority="329371"/>
  </conditionalFormatting>
  <conditionalFormatting sqref="E5:E84">
    <cfRule type="duplicateValues" dxfId="149" priority="329372"/>
    <cfRule type="duplicateValues" dxfId="148" priority="329373"/>
  </conditionalFormatting>
  <conditionalFormatting sqref="E5:E84">
    <cfRule type="duplicateValues" dxfId="147" priority="329374"/>
    <cfRule type="duplicateValues" dxfId="146" priority="329375"/>
    <cfRule type="duplicateValues" dxfId="145" priority="329376"/>
    <cfRule type="duplicateValues" dxfId="144" priority="329377"/>
    <cfRule type="duplicateValues" dxfId="143" priority="329378"/>
    <cfRule type="duplicateValues" dxfId="142" priority="329379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5" t="s">
        <v>0</v>
      </c>
      <c r="B1" s="15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7" t="s">
        <v>8</v>
      </c>
      <c r="B9" s="158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9" t="s">
        <v>9</v>
      </c>
      <c r="B14" s="16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A43" zoomScale="80" zoomScaleNormal="80" workbookViewId="0">
      <selection activeCell="G14" sqref="G14"/>
    </sheetView>
  </sheetViews>
  <sheetFormatPr baseColWidth="10" defaultColWidth="52.7109375" defaultRowHeight="15" x14ac:dyDescent="0.25"/>
  <cols>
    <col min="1" max="1" width="25.7109375" style="87" bestFit="1" customWidth="1"/>
    <col min="2" max="2" width="22.140625" style="87" bestFit="1" customWidth="1"/>
    <col min="3" max="3" width="62.85546875" style="87" bestFit="1" customWidth="1"/>
    <col min="4" max="4" width="39.28515625" style="87" bestFit="1" customWidth="1"/>
    <col min="5" max="5" width="33" style="110" customWidth="1"/>
    <col min="6" max="6" width="13.5703125" style="87" customWidth="1"/>
    <col min="7" max="16384" width="52.7109375" style="87"/>
  </cols>
  <sheetData>
    <row r="1" spans="1:5" ht="22.5" x14ac:dyDescent="0.25">
      <c r="A1" s="133" t="s">
        <v>2479</v>
      </c>
      <c r="B1" s="134"/>
      <c r="C1" s="134"/>
      <c r="D1" s="134"/>
      <c r="E1" s="135"/>
    </row>
    <row r="2" spans="1:5" ht="22.5" x14ac:dyDescent="0.25">
      <c r="A2" s="133" t="s">
        <v>2158</v>
      </c>
      <c r="B2" s="134"/>
      <c r="C2" s="134"/>
      <c r="D2" s="134"/>
      <c r="E2" s="135"/>
    </row>
    <row r="3" spans="1:5" ht="25.5" x14ac:dyDescent="0.25">
      <c r="A3" s="142" t="s">
        <v>2479</v>
      </c>
      <c r="B3" s="143"/>
      <c r="C3" s="143"/>
      <c r="D3" s="143"/>
      <c r="E3" s="144"/>
    </row>
    <row r="4" spans="1:5" x14ac:dyDescent="0.25">
      <c r="B4" s="110"/>
    </row>
    <row r="5" spans="1:5" ht="18.75" thickBot="1" x14ac:dyDescent="0.3">
      <c r="A5" s="88" t="s">
        <v>2423</v>
      </c>
      <c r="B5" s="109" t="s">
        <v>2507</v>
      </c>
      <c r="C5" s="89"/>
      <c r="D5" s="90"/>
      <c r="E5" s="91"/>
    </row>
    <row r="6" spans="1:5" ht="18.75" thickBot="1" x14ac:dyDescent="0.3">
      <c r="A6" s="88" t="s">
        <v>2424</v>
      </c>
      <c r="B6" s="109" t="s">
        <v>2508</v>
      </c>
      <c r="C6" s="89"/>
      <c r="D6" s="90"/>
      <c r="E6" s="91"/>
    </row>
    <row r="7" spans="1:5" ht="15.75" thickBot="1" x14ac:dyDescent="0.3">
      <c r="B7" s="110"/>
    </row>
    <row r="8" spans="1:5" ht="18.75" thickBot="1" x14ac:dyDescent="0.3">
      <c r="A8" s="136" t="s">
        <v>2425</v>
      </c>
      <c r="B8" s="137"/>
      <c r="C8" s="137"/>
      <c r="D8" s="137"/>
      <c r="E8" s="138"/>
    </row>
    <row r="9" spans="1:5" ht="18" x14ac:dyDescent="0.25">
      <c r="A9" s="92" t="s">
        <v>15</v>
      </c>
      <c r="B9" s="97" t="s">
        <v>2426</v>
      </c>
      <c r="C9" s="93" t="s">
        <v>46</v>
      </c>
      <c r="D9" s="93" t="s">
        <v>2433</v>
      </c>
      <c r="E9" s="93" t="s">
        <v>2427</v>
      </c>
    </row>
    <row r="10" spans="1:5" ht="18" x14ac:dyDescent="0.25">
      <c r="A10" s="100" t="e">
        <f>VLOOKUP(B10,'[1]LISTADO ATM'!$A$2:$C$817,3,0)</f>
        <v>#N/A</v>
      </c>
      <c r="B10" s="100"/>
      <c r="C10" s="115" t="e">
        <f>VLOOKUP(B10,'[1]LISTADO ATM'!$A$2:$B$816,2,0)</f>
        <v>#N/A</v>
      </c>
      <c r="D10" s="101" t="s">
        <v>2485</v>
      </c>
      <c r="E10" s="121"/>
    </row>
    <row r="11" spans="1:5" ht="18.75" thickBot="1" x14ac:dyDescent="0.3">
      <c r="A11" s="100" t="e">
        <f>VLOOKUP(B11,'[1]LISTADO ATM'!$A$2:$C$817,3,0)</f>
        <v>#N/A</v>
      </c>
      <c r="B11" s="100"/>
      <c r="C11" s="115" t="e">
        <f>VLOOKUP(B11,'[1]LISTADO ATM'!$A$2:$B$816,2,0)</f>
        <v>#N/A</v>
      </c>
      <c r="D11" s="101" t="s">
        <v>2485</v>
      </c>
      <c r="E11" s="121"/>
    </row>
    <row r="12" spans="1:5" ht="18.75" thickBot="1" x14ac:dyDescent="0.3">
      <c r="A12" s="96" t="s">
        <v>2428</v>
      </c>
      <c r="B12" s="120">
        <f>COUNT(B10:B11)</f>
        <v>0</v>
      </c>
      <c r="C12" s="139"/>
      <c r="D12" s="140"/>
      <c r="E12" s="141"/>
    </row>
    <row r="13" spans="1:5" ht="15.75" thickBot="1" x14ac:dyDescent="0.3">
      <c r="B13" s="110"/>
    </row>
    <row r="14" spans="1:5" ht="18.75" thickBot="1" x14ac:dyDescent="0.3">
      <c r="A14" s="136" t="s">
        <v>2430</v>
      </c>
      <c r="B14" s="137"/>
      <c r="C14" s="137"/>
      <c r="D14" s="137"/>
      <c r="E14" s="138"/>
    </row>
    <row r="15" spans="1:5" ht="18" x14ac:dyDescent="0.25">
      <c r="A15" s="92" t="s">
        <v>15</v>
      </c>
      <c r="B15" s="97" t="s">
        <v>2426</v>
      </c>
      <c r="C15" s="93" t="s">
        <v>46</v>
      </c>
      <c r="D15" s="93" t="s">
        <v>2433</v>
      </c>
      <c r="E15" s="93" t="s">
        <v>2427</v>
      </c>
    </row>
    <row r="16" spans="1:5" ht="18" x14ac:dyDescent="0.25">
      <c r="A16" s="100" t="str">
        <f>VLOOKUP(B16,'[1]LISTADO ATM'!$A$2:$C$817,3,0)</f>
        <v>DISTRITO NACIONAL</v>
      </c>
      <c r="B16" s="100">
        <v>318</v>
      </c>
      <c r="C16" s="115" t="str">
        <f>VLOOKUP(B16,'[1]LISTADO ATM'!$A$2:$B$816,2,0)</f>
        <v>ATM Autoservicio Lope de Vega</v>
      </c>
      <c r="D16" s="102" t="s">
        <v>2455</v>
      </c>
      <c r="E16" s="100">
        <v>335770457</v>
      </c>
    </row>
    <row r="17" spans="1:5" ht="18" x14ac:dyDescent="0.25">
      <c r="A17" s="100" t="str">
        <f>VLOOKUP(B17,'[1]LISTADO ATM'!$A$2:$C$817,3,0)</f>
        <v>ESTE</v>
      </c>
      <c r="B17" s="100">
        <v>158</v>
      </c>
      <c r="C17" s="115" t="str">
        <f>VLOOKUP(B17,'[1]LISTADO ATM'!$A$2:$B$816,2,0)</f>
        <v xml:space="preserve">ATM Oficina Romana Norte </v>
      </c>
      <c r="D17" s="116" t="s">
        <v>2455</v>
      </c>
      <c r="E17" s="121">
        <v>335769631</v>
      </c>
    </row>
    <row r="18" spans="1:5" ht="18" x14ac:dyDescent="0.25">
      <c r="A18" s="100" t="str">
        <f>VLOOKUP(B18,'[1]LISTADO ATM'!$A$2:$C$817,3,0)</f>
        <v>DISTRITO NACIONAL</v>
      </c>
      <c r="B18" s="100">
        <v>554</v>
      </c>
      <c r="C18" s="115" t="str">
        <f>VLOOKUP(B18,'[1]LISTADO ATM'!$A$2:$B$816,2,0)</f>
        <v xml:space="preserve">ATM Oficina Isabel La Católica I </v>
      </c>
      <c r="D18" s="116" t="s">
        <v>2455</v>
      </c>
      <c r="E18" s="100">
        <v>335770459</v>
      </c>
    </row>
    <row r="19" spans="1:5" ht="18" x14ac:dyDescent="0.25">
      <c r="A19" s="100" t="str">
        <f>VLOOKUP(B19,'[1]LISTADO ATM'!$A$2:$C$817,3,0)</f>
        <v>DISTRITO NACIONAL</v>
      </c>
      <c r="B19" s="100">
        <v>377</v>
      </c>
      <c r="C19" s="115" t="str">
        <f>VLOOKUP(B19,'[1]LISTADO ATM'!$A$2:$B$816,2,0)</f>
        <v>ATM Estación del Metro Eduardo Brito</v>
      </c>
      <c r="D19" s="116" t="s">
        <v>2455</v>
      </c>
      <c r="E19" s="100">
        <v>335769464</v>
      </c>
    </row>
    <row r="20" spans="1:5" ht="18" x14ac:dyDescent="0.25">
      <c r="A20" s="100" t="str">
        <f>VLOOKUP(B20,'[1]LISTADO ATM'!$A$2:$C$817,3,0)</f>
        <v>DISTRITO NACIONAL</v>
      </c>
      <c r="B20" s="100">
        <v>642</v>
      </c>
      <c r="C20" s="115" t="str">
        <f>VLOOKUP(B20,'[1]LISTADO ATM'!$A$2:$B$816,2,0)</f>
        <v xml:space="preserve">ATM OMSA Sto. Dgo. </v>
      </c>
      <c r="D20" s="116" t="s">
        <v>2455</v>
      </c>
      <c r="E20" s="100">
        <v>335770465</v>
      </c>
    </row>
    <row r="21" spans="1:5" ht="18" x14ac:dyDescent="0.25">
      <c r="A21" s="100" t="str">
        <f>VLOOKUP(B21,'[1]LISTADO ATM'!$A$2:$C$817,3,0)</f>
        <v>DISTRITO NACIONAL</v>
      </c>
      <c r="B21" s="100">
        <v>753</v>
      </c>
      <c r="C21" s="115" t="str">
        <f>VLOOKUP(B21,'[1]LISTADO ATM'!$A$2:$B$816,2,0)</f>
        <v xml:space="preserve">ATM S/M Nacional Tiradentes </v>
      </c>
      <c r="D21" s="116" t="s">
        <v>2455</v>
      </c>
      <c r="E21" s="100">
        <v>335770471</v>
      </c>
    </row>
    <row r="22" spans="1:5" ht="18" x14ac:dyDescent="0.25">
      <c r="A22" s="100" t="str">
        <f>VLOOKUP(B22,'[1]LISTADO ATM'!$A$2:$C$817,3,0)</f>
        <v>NORTE</v>
      </c>
      <c r="B22" s="100">
        <v>950</v>
      </c>
      <c r="C22" s="115" t="str">
        <f>VLOOKUP(B22,'[1]LISTADO ATM'!$A$2:$B$816,2,0)</f>
        <v xml:space="preserve">ATM Oficina Monterrico </v>
      </c>
      <c r="D22" s="116" t="s">
        <v>2455</v>
      </c>
      <c r="E22" s="100">
        <v>335770479</v>
      </c>
    </row>
    <row r="23" spans="1:5" ht="18" x14ac:dyDescent="0.25">
      <c r="A23" s="100" t="str">
        <f>VLOOKUP(B23,'[1]LISTADO ATM'!$A$2:$C$817,3,0)</f>
        <v>ESTE</v>
      </c>
      <c r="B23" s="100">
        <v>660</v>
      </c>
      <c r="C23" s="115" t="str">
        <f>VLOOKUP(B23,'[1]LISTADO ATM'!$A$2:$B$816,2,0)</f>
        <v>ATM Oficina Romana Norte II</v>
      </c>
      <c r="D23" s="116" t="s">
        <v>2455</v>
      </c>
      <c r="E23" s="121">
        <v>335769632</v>
      </c>
    </row>
    <row r="24" spans="1:5" ht="18" x14ac:dyDescent="0.25">
      <c r="A24" s="100" t="str">
        <f>VLOOKUP(B24,'[1]LISTADO ATM'!$A$2:$C$817,3,0)</f>
        <v>ESTE</v>
      </c>
      <c r="B24" s="100">
        <v>742</v>
      </c>
      <c r="C24" s="115" t="str">
        <f>VLOOKUP(B24,'[1]LISTADO ATM'!$A$2:$B$816,2,0)</f>
        <v xml:space="preserve">ATM Oficina Plaza del Rey (La Romana) </v>
      </c>
      <c r="D24" s="116" t="s">
        <v>2455</v>
      </c>
      <c r="E24" s="121">
        <v>335769625</v>
      </c>
    </row>
    <row r="25" spans="1:5" ht="18" x14ac:dyDescent="0.25">
      <c r="A25" s="100" t="str">
        <f>VLOOKUP(B25,'[1]LISTADO ATM'!$A$2:$C$817,3,0)</f>
        <v>DISTRITO NACIONAL</v>
      </c>
      <c r="B25" s="100">
        <v>743</v>
      </c>
      <c r="C25" s="115" t="str">
        <f>VLOOKUP(B25,'[1]LISTADO ATM'!$A$2:$B$816,2,0)</f>
        <v xml:space="preserve">ATM Oficina Los Frailes </v>
      </c>
      <c r="D25" s="116" t="s">
        <v>2455</v>
      </c>
      <c r="E25" s="100">
        <v>335769350</v>
      </c>
    </row>
    <row r="26" spans="1:5" ht="18" x14ac:dyDescent="0.25">
      <c r="A26" s="100" t="str">
        <f>VLOOKUP(B26,'[1]LISTADO ATM'!$A$2:$C$817,3,0)</f>
        <v>DISTRITO NACIONAL</v>
      </c>
      <c r="B26" s="100">
        <v>678</v>
      </c>
      <c r="C26" s="115" t="str">
        <f>VLOOKUP(B26,'[1]LISTADO ATM'!$A$2:$B$816,2,0)</f>
        <v>ATM Eco Petroleo San Isidro</v>
      </c>
      <c r="D26" s="116" t="s">
        <v>2455</v>
      </c>
      <c r="E26" s="100">
        <v>335770367</v>
      </c>
    </row>
    <row r="27" spans="1:5" ht="18" x14ac:dyDescent="0.25">
      <c r="A27" s="100" t="str">
        <f>VLOOKUP(B27,'[1]LISTADO ATM'!$A$2:$C$817,3,0)</f>
        <v>DISTRITO NACIONAL</v>
      </c>
      <c r="B27" s="100">
        <v>927</v>
      </c>
      <c r="C27" s="115" t="str">
        <f>VLOOKUP(B27,'[1]LISTADO ATM'!$A$2:$B$816,2,0)</f>
        <v>ATM S/M Bravo La Esperilla</v>
      </c>
      <c r="D27" s="116" t="s">
        <v>2455</v>
      </c>
      <c r="E27" s="100">
        <v>335770376</v>
      </c>
    </row>
    <row r="28" spans="1:5" ht="18" x14ac:dyDescent="0.25">
      <c r="A28" s="100" t="str">
        <f>VLOOKUP(B28,'[1]LISTADO ATM'!$A$2:$C$817,3,0)</f>
        <v>DISTRITO NACIONAL</v>
      </c>
      <c r="B28" s="100">
        <v>559</v>
      </c>
      <c r="C28" s="115" t="str">
        <f>VLOOKUP(B28,'[1]LISTADO ATM'!$A$2:$B$816,2,0)</f>
        <v xml:space="preserve">ATM UNP Metro I </v>
      </c>
      <c r="D28" s="116" t="s">
        <v>2455</v>
      </c>
      <c r="E28" s="100">
        <v>335770605</v>
      </c>
    </row>
    <row r="29" spans="1:5" ht="18" x14ac:dyDescent="0.25">
      <c r="A29" s="100" t="str">
        <f>VLOOKUP(B29,'[1]LISTADO ATM'!$A$2:$C$817,3,0)</f>
        <v>ESTE</v>
      </c>
      <c r="B29" s="100">
        <v>429</v>
      </c>
      <c r="C29" s="115" t="str">
        <f>VLOOKUP(B29,'[1]LISTADO ATM'!$A$2:$B$816,2,0)</f>
        <v xml:space="preserve">ATM Oficina Jumbo La Romana </v>
      </c>
      <c r="D29" s="116" t="s">
        <v>2455</v>
      </c>
      <c r="E29" s="100">
        <v>335769613</v>
      </c>
    </row>
    <row r="30" spans="1:5" ht="18" x14ac:dyDescent="0.25">
      <c r="A30" s="100" t="str">
        <f>VLOOKUP(B30,'[1]LISTADO ATM'!$A$2:$C$817,3,0)</f>
        <v>ESTE</v>
      </c>
      <c r="B30" s="100">
        <v>330</v>
      </c>
      <c r="C30" s="115" t="str">
        <f>VLOOKUP(B30,'[1]LISTADO ATM'!$A$2:$B$816,2,0)</f>
        <v xml:space="preserve">ATM Oficina Boulevard (Higuey) </v>
      </c>
      <c r="D30" s="116" t="s">
        <v>2455</v>
      </c>
      <c r="E30" s="100">
        <v>335770618</v>
      </c>
    </row>
    <row r="31" spans="1:5" ht="18" x14ac:dyDescent="0.25">
      <c r="A31" s="100" t="str">
        <f>VLOOKUP(B31,'[1]LISTADO ATM'!$A$2:$C$817,3,0)</f>
        <v>DISTRITO NACIONAL</v>
      </c>
      <c r="B31" s="100">
        <v>560</v>
      </c>
      <c r="C31" s="115" t="str">
        <f>VLOOKUP(B31,'[1]LISTADO ATM'!$A$2:$B$816,2,0)</f>
        <v xml:space="preserve">ATM Junta Central Electoral </v>
      </c>
      <c r="D31" s="116" t="s">
        <v>2455</v>
      </c>
      <c r="E31" s="100">
        <v>335770667</v>
      </c>
    </row>
    <row r="32" spans="1:5" ht="18" x14ac:dyDescent="0.25">
      <c r="A32" s="100" t="str">
        <f>VLOOKUP(B32,'[1]LISTADO ATM'!$A$2:$C$817,3,0)</f>
        <v>DISTRITO NACIONAL</v>
      </c>
      <c r="B32" s="100">
        <v>238</v>
      </c>
      <c r="C32" s="115" t="str">
        <f>VLOOKUP(B32,'[1]LISTADO ATM'!$A$2:$B$816,2,0)</f>
        <v xml:space="preserve">ATM Multicentro La Sirena Charles de Gaulle </v>
      </c>
      <c r="D32" s="116" t="s">
        <v>2455</v>
      </c>
      <c r="E32" s="100">
        <v>335770049</v>
      </c>
    </row>
    <row r="33" spans="1:5" ht="18" x14ac:dyDescent="0.25">
      <c r="A33" s="100" t="str">
        <f>VLOOKUP(B33,'[1]LISTADO ATM'!$A$2:$C$817,3,0)</f>
        <v>ESTE</v>
      </c>
      <c r="B33" s="100">
        <v>963</v>
      </c>
      <c r="C33" s="115" t="str">
        <f>VLOOKUP(B33,'[1]LISTADO ATM'!$A$2:$B$816,2,0)</f>
        <v xml:space="preserve">ATM Multiplaza La Romana </v>
      </c>
      <c r="D33" s="116" t="s">
        <v>2455</v>
      </c>
      <c r="E33" s="100">
        <v>335770305</v>
      </c>
    </row>
    <row r="34" spans="1:5" ht="18" x14ac:dyDescent="0.25">
      <c r="A34" s="100" t="str">
        <f>VLOOKUP(B34,'[1]LISTADO ATM'!$A$2:$C$817,3,0)</f>
        <v>SUR</v>
      </c>
      <c r="B34" s="100">
        <v>592</v>
      </c>
      <c r="C34" s="115" t="str">
        <f>VLOOKUP(B34,'[1]LISTADO ATM'!$A$2:$B$816,2,0)</f>
        <v xml:space="preserve">ATM Centro de Caja San Cristóbal I </v>
      </c>
      <c r="D34" s="116" t="s">
        <v>2455</v>
      </c>
      <c r="E34" s="100">
        <v>335770685</v>
      </c>
    </row>
    <row r="35" spans="1:5" ht="18" x14ac:dyDescent="0.25">
      <c r="A35" s="100" t="str">
        <f>VLOOKUP(B35,'[1]LISTADO ATM'!$A$2:$C$817,3,0)</f>
        <v>NORTE</v>
      </c>
      <c r="B35" s="100">
        <v>687</v>
      </c>
      <c r="C35" s="115" t="str">
        <f>VLOOKUP(B35,'[1]LISTADO ATM'!$A$2:$B$816,2,0)</f>
        <v>ATM Oficina Monterrico II</v>
      </c>
      <c r="D35" s="116" t="s">
        <v>2455</v>
      </c>
      <c r="E35" s="100">
        <v>335770688</v>
      </c>
    </row>
    <row r="36" spans="1:5" ht="18" x14ac:dyDescent="0.25">
      <c r="A36" s="100" t="str">
        <f>VLOOKUP(B36,'[1]LISTADO ATM'!$A$2:$C$817,3,0)</f>
        <v>NORTE</v>
      </c>
      <c r="B36" s="100">
        <v>171</v>
      </c>
      <c r="C36" s="115" t="str">
        <f>VLOOKUP(B36,'[1]LISTADO ATM'!$A$2:$B$816,2,0)</f>
        <v xml:space="preserve">ATM Oficina Moca </v>
      </c>
      <c r="D36" s="116" t="s">
        <v>2455</v>
      </c>
      <c r="E36" s="100">
        <v>335770689</v>
      </c>
    </row>
    <row r="37" spans="1:5" ht="18" x14ac:dyDescent="0.25">
      <c r="A37" s="100" t="str">
        <f>VLOOKUP(B37,'[1]LISTADO ATM'!$A$2:$C$817,3,0)</f>
        <v>SUR</v>
      </c>
      <c r="B37" s="100">
        <v>995</v>
      </c>
      <c r="C37" s="115" t="s">
        <v>2510</v>
      </c>
      <c r="D37" s="116" t="s">
        <v>2455</v>
      </c>
      <c r="E37" s="100">
        <v>335770696</v>
      </c>
    </row>
    <row r="38" spans="1:5" ht="18" x14ac:dyDescent="0.25">
      <c r="A38" s="100" t="e">
        <f>VLOOKUP(B38,'[1]LISTADO ATM'!$A$2:$C$817,3,0)</f>
        <v>#N/A</v>
      </c>
      <c r="B38" s="100"/>
      <c r="C38" s="115" t="e">
        <f>VLOOKUP(B38,'[1]LISTADO ATM'!$A$2:$B$816,2,0)</f>
        <v>#N/A</v>
      </c>
      <c r="D38" s="116" t="s">
        <v>2455</v>
      </c>
      <c r="E38" s="100"/>
    </row>
    <row r="39" spans="1:5" ht="18.75" thickBot="1" x14ac:dyDescent="0.3">
      <c r="A39" s="100" t="e">
        <f>VLOOKUP(B39,'[1]LISTADO ATM'!$A$2:$C$817,3,0)</f>
        <v>#N/A</v>
      </c>
      <c r="B39" s="100"/>
      <c r="C39" s="115" t="e">
        <f>VLOOKUP(B39,'[1]LISTADO ATM'!$A$2:$B$816,2,0)</f>
        <v>#N/A</v>
      </c>
      <c r="D39" s="116" t="s">
        <v>2455</v>
      </c>
      <c r="E39" s="100"/>
    </row>
    <row r="40" spans="1:5" ht="18.75" thickBot="1" x14ac:dyDescent="0.3">
      <c r="A40" s="117" t="s">
        <v>2428</v>
      </c>
      <c r="B40" s="120">
        <f>COUNT(B16:B39)</f>
        <v>22</v>
      </c>
      <c r="C40" s="118"/>
      <c r="D40" s="118"/>
      <c r="E40" s="118"/>
    </row>
    <row r="41" spans="1:5" ht="15.75" thickBot="1" x14ac:dyDescent="0.3">
      <c r="B41" s="110"/>
    </row>
    <row r="42" spans="1:5" ht="18.75" thickBot="1" x14ac:dyDescent="0.3">
      <c r="A42" s="136" t="s">
        <v>2431</v>
      </c>
      <c r="B42" s="137"/>
      <c r="C42" s="137"/>
      <c r="D42" s="137"/>
      <c r="E42" s="138"/>
    </row>
    <row r="43" spans="1:5" ht="18" x14ac:dyDescent="0.25">
      <c r="A43" s="92" t="s">
        <v>15</v>
      </c>
      <c r="B43" s="97" t="s">
        <v>2426</v>
      </c>
      <c r="C43" s="93" t="s">
        <v>46</v>
      </c>
      <c r="D43" s="93" t="s">
        <v>2433</v>
      </c>
      <c r="E43" s="93" t="s">
        <v>2427</v>
      </c>
    </row>
    <row r="44" spans="1:5" ht="18" x14ac:dyDescent="0.25">
      <c r="A44" s="100" t="str">
        <f>VLOOKUP(B44,'[1]LISTADO ATM'!$A$2:$C$817,3,0)</f>
        <v>NORTE</v>
      </c>
      <c r="B44" s="100">
        <v>882</v>
      </c>
      <c r="C44" s="115" t="str">
        <f>VLOOKUP(B44,'[1]LISTADO ATM'!$A$2:$B$816,2,0)</f>
        <v xml:space="preserve">ATM Oficina Moca II </v>
      </c>
      <c r="D44" s="100" t="s">
        <v>2459</v>
      </c>
      <c r="E44" s="100">
        <v>335770676</v>
      </c>
    </row>
    <row r="45" spans="1:5" ht="18" x14ac:dyDescent="0.25">
      <c r="A45" s="100" t="str">
        <f>VLOOKUP(B45,'[1]LISTADO ATM'!$A$2:$C$817,3,0)</f>
        <v>DISTRITO NACIONAL</v>
      </c>
      <c r="B45" s="100">
        <v>355</v>
      </c>
      <c r="C45" s="115" t="str">
        <f>VLOOKUP(B45,'[1]LISTADO ATM'!$A$2:$B$816,2,0)</f>
        <v xml:space="preserve">ATM UNP Metro II </v>
      </c>
      <c r="D45" s="100" t="s">
        <v>2459</v>
      </c>
      <c r="E45" s="121">
        <v>335769628</v>
      </c>
    </row>
    <row r="46" spans="1:5" ht="18" x14ac:dyDescent="0.25">
      <c r="A46" s="100" t="str">
        <f>VLOOKUP(B46,'[1]LISTADO ATM'!$A$2:$C$817,3,0)</f>
        <v>DISTRITO NACIONAL</v>
      </c>
      <c r="B46" s="100">
        <v>577</v>
      </c>
      <c r="C46" s="115" t="str">
        <f>VLOOKUP(B46,'[1]LISTADO ATM'!$A$2:$B$816,2,0)</f>
        <v xml:space="preserve">ATM Olé Ave. Duarte </v>
      </c>
      <c r="D46" s="100" t="s">
        <v>2459</v>
      </c>
      <c r="E46" s="121">
        <v>335769635</v>
      </c>
    </row>
    <row r="47" spans="1:5" ht="18" x14ac:dyDescent="0.25">
      <c r="A47" s="100" t="str">
        <f>VLOOKUP(B47,'[1]LISTADO ATM'!$A$2:$C$817,3,0)</f>
        <v>ESTE</v>
      </c>
      <c r="B47" s="100">
        <v>673</v>
      </c>
      <c r="C47" s="115" t="str">
        <f>VLOOKUP(B47,'[1]LISTADO ATM'!$A$2:$B$816,2,0)</f>
        <v>ATM Clínica Dr. Cruz Jiminián</v>
      </c>
      <c r="D47" s="100" t="s">
        <v>2459</v>
      </c>
      <c r="E47" s="121">
        <v>335769626</v>
      </c>
    </row>
    <row r="48" spans="1:5" ht="18" x14ac:dyDescent="0.25">
      <c r="A48" s="100" t="str">
        <f>VLOOKUP(B48,'[1]LISTADO ATM'!$A$2:$C$817,3,0)</f>
        <v>DISTRITO NACIONAL</v>
      </c>
      <c r="B48" s="100">
        <v>719</v>
      </c>
      <c r="C48" s="115" t="str">
        <f>VLOOKUP(B48,'[1]LISTADO ATM'!$A$2:$B$816,2,0)</f>
        <v xml:space="preserve">ATM Ayuntamiento Municipal San Luís </v>
      </c>
      <c r="D48" s="100" t="s">
        <v>2459</v>
      </c>
      <c r="E48" s="121">
        <v>335769547</v>
      </c>
    </row>
    <row r="49" spans="1:5" ht="18" x14ac:dyDescent="0.25">
      <c r="A49" s="100" t="str">
        <f>VLOOKUP(B49,'[1]LISTADO ATM'!$A$2:$C$817,3,0)</f>
        <v>DISTRITO NACIONAL</v>
      </c>
      <c r="B49" s="100">
        <v>958</v>
      </c>
      <c r="C49" s="115" t="str">
        <f>VLOOKUP(B49,'[1]LISTADO ATM'!$A$2:$B$816,2,0)</f>
        <v xml:space="preserve">ATM Olé Aut. San Isidro </v>
      </c>
      <c r="D49" s="100" t="s">
        <v>2459</v>
      </c>
      <c r="E49" s="100">
        <v>335770494</v>
      </c>
    </row>
    <row r="50" spans="1:5" ht="18" x14ac:dyDescent="0.25">
      <c r="A50" s="100" t="e">
        <f>VLOOKUP(B50,'[1]LISTADO ATM'!$A$2:$C$817,3,0)</f>
        <v>#N/A</v>
      </c>
      <c r="B50" s="100">
        <v>600</v>
      </c>
      <c r="C50" s="115" t="e">
        <f>VLOOKUP(B50,'[1]LISTADO ATM'!$A$2:$B$816,2,0)</f>
        <v>#N/A</v>
      </c>
      <c r="D50" s="100" t="s">
        <v>2459</v>
      </c>
      <c r="E50" s="121">
        <v>335770500</v>
      </c>
    </row>
    <row r="51" spans="1:5" ht="18" x14ac:dyDescent="0.25">
      <c r="A51" s="100" t="str">
        <f>VLOOKUP(B51,'[1]LISTADO ATM'!$A$2:$C$817,3,0)</f>
        <v>DISTRITO NACIONAL</v>
      </c>
      <c r="B51" s="100">
        <v>354</v>
      </c>
      <c r="C51" s="115" t="str">
        <f>VLOOKUP(B51,'[1]LISTADO ATM'!$A$2:$B$816,2,0)</f>
        <v xml:space="preserve">ATM Oficina Núñez de Cáceres II </v>
      </c>
      <c r="D51" s="100" t="s">
        <v>2459</v>
      </c>
      <c r="E51" s="122">
        <v>335770665</v>
      </c>
    </row>
    <row r="52" spans="1:5" ht="18" x14ac:dyDescent="0.25">
      <c r="A52" s="100" t="str">
        <f>VLOOKUP(B52,'[1]LISTADO ATM'!$A$2:$C$817,3,0)</f>
        <v>DISTRITO NACIONAL</v>
      </c>
      <c r="B52" s="100">
        <v>860</v>
      </c>
      <c r="C52" s="115" t="str">
        <f>VLOOKUP(B52,'[1]LISTADO ATM'!$A$2:$B$816,2,0)</f>
        <v xml:space="preserve">ATM Oficina Bella Vista 27 de Febrero I </v>
      </c>
      <c r="D52" s="100" t="s">
        <v>2459</v>
      </c>
      <c r="E52" s="122">
        <v>335770668</v>
      </c>
    </row>
    <row r="53" spans="1:5" ht="18" x14ac:dyDescent="0.25">
      <c r="A53" s="100" t="str">
        <f>VLOOKUP(B53,'[1]LISTADO ATM'!$A$2:$C$817,3,0)</f>
        <v>DISTRITO NACIONAL</v>
      </c>
      <c r="B53" s="100">
        <v>302</v>
      </c>
      <c r="C53" s="115" t="str">
        <f>VLOOKUP(B53,'[1]LISTADO ATM'!$A$2:$B$816,2,0)</f>
        <v xml:space="preserve">ATM S/M Aprezio Los Mameyes  </v>
      </c>
      <c r="D53" s="100" t="s">
        <v>2459</v>
      </c>
      <c r="E53" s="122">
        <v>335770692</v>
      </c>
    </row>
    <row r="54" spans="1:5" ht="18" x14ac:dyDescent="0.25">
      <c r="A54" s="100" t="str">
        <f>VLOOKUP(B54,'[1]LISTADO ATM'!$A$2:$C$817,3,0)</f>
        <v>DISTRITO NACIONAL</v>
      </c>
      <c r="B54" s="100">
        <v>826</v>
      </c>
      <c r="C54" s="115" t="str">
        <f>VLOOKUP(B54,'[1]LISTADO ATM'!$A$2:$B$816,2,0)</f>
        <v xml:space="preserve">ATM Oficina Diamond Plaza II </v>
      </c>
      <c r="D54" s="100" t="s">
        <v>2459</v>
      </c>
      <c r="E54" s="122">
        <v>335770695</v>
      </c>
    </row>
    <row r="55" spans="1:5" ht="18.75" thickBot="1" x14ac:dyDescent="0.3">
      <c r="A55" s="100" t="e">
        <f>VLOOKUP(B55,'[1]LISTADO ATM'!$A$2:$C$817,3,0)</f>
        <v>#N/A</v>
      </c>
      <c r="B55" s="100"/>
      <c r="C55" s="115" t="e">
        <f>VLOOKUP(B55,'[1]LISTADO ATM'!$A$2:$B$816,2,0)</f>
        <v>#N/A</v>
      </c>
      <c r="D55" s="100" t="s">
        <v>2459</v>
      </c>
      <c r="E55" s="122"/>
    </row>
    <row r="56" spans="1:5" ht="18.75" thickBot="1" x14ac:dyDescent="0.3">
      <c r="A56" s="96" t="s">
        <v>2428</v>
      </c>
      <c r="B56" s="120">
        <f>COUNT(B44:B55)</f>
        <v>11</v>
      </c>
      <c r="C56" s="94"/>
      <c r="D56" s="94"/>
      <c r="E56" s="95"/>
    </row>
    <row r="57" spans="1:5" ht="15.75" thickBot="1" x14ac:dyDescent="0.3">
      <c r="B57" s="110"/>
    </row>
    <row r="58" spans="1:5" ht="18.75" thickBot="1" x14ac:dyDescent="0.3">
      <c r="A58" s="149" t="s">
        <v>2429</v>
      </c>
      <c r="B58" s="150"/>
    </row>
    <row r="59" spans="1:5" ht="18.75" thickBot="1" x14ac:dyDescent="0.3">
      <c r="A59" s="145">
        <f>+B40+B56</f>
        <v>33</v>
      </c>
      <c r="B59" s="146"/>
    </row>
    <row r="60" spans="1:5" ht="15.75" thickBot="1" x14ac:dyDescent="0.3">
      <c r="B60" s="110"/>
    </row>
    <row r="61" spans="1:5" ht="18.75" thickBot="1" x14ac:dyDescent="0.3">
      <c r="A61" s="136" t="s">
        <v>2432</v>
      </c>
      <c r="B61" s="137"/>
      <c r="C61" s="137"/>
      <c r="D61" s="137"/>
      <c r="E61" s="138"/>
    </row>
    <row r="62" spans="1:5" ht="18" x14ac:dyDescent="0.25">
      <c r="A62" s="92" t="s">
        <v>15</v>
      </c>
      <c r="B62" s="97" t="s">
        <v>2426</v>
      </c>
      <c r="C62" s="97" t="s">
        <v>46</v>
      </c>
      <c r="D62" s="147" t="s">
        <v>2433</v>
      </c>
      <c r="E62" s="148"/>
    </row>
    <row r="63" spans="1:5" ht="18" x14ac:dyDescent="0.25">
      <c r="A63" s="100" t="str">
        <f>VLOOKUP(B63,'[1]LISTADO ATM'!$A$2:$C$817,3,0)</f>
        <v>DISTRITO NACIONAL</v>
      </c>
      <c r="B63" s="100">
        <v>175</v>
      </c>
      <c r="C63" s="115" t="str">
        <f>VLOOKUP(B63,'[1]LISTADO ATM'!$A$2:$B$816,2,0)</f>
        <v xml:space="preserve">ATM Dirección de Ingeniería </v>
      </c>
      <c r="D63" s="131" t="s">
        <v>2476</v>
      </c>
      <c r="E63" s="132"/>
    </row>
    <row r="64" spans="1:5" ht="18" x14ac:dyDescent="0.25">
      <c r="A64" s="100" t="str">
        <f>VLOOKUP(B64,'[1]LISTADO ATM'!$A$2:$C$817,3,0)</f>
        <v>DISTRITO NACIONAL</v>
      </c>
      <c r="B64" s="100">
        <v>835</v>
      </c>
      <c r="C64" s="115" t="str">
        <f>VLOOKUP(B64,'[1]LISTADO ATM'!$A$2:$B$816,2,0)</f>
        <v xml:space="preserve">ATM UNP Megacentro </v>
      </c>
      <c r="D64" s="131" t="s">
        <v>2476</v>
      </c>
      <c r="E64" s="132"/>
    </row>
    <row r="65" spans="1:5" ht="18" x14ac:dyDescent="0.25">
      <c r="A65" s="100" t="str">
        <f>VLOOKUP(B65,'[1]LISTADO ATM'!$A$2:$C$817,3,0)</f>
        <v>NORTE</v>
      </c>
      <c r="B65" s="100">
        <v>857</v>
      </c>
      <c r="C65" s="115" t="str">
        <f>VLOOKUP(B65,'[1]LISTADO ATM'!$A$2:$B$816,2,0)</f>
        <v xml:space="preserve">ATM Oficina Los Alamos </v>
      </c>
      <c r="D65" s="131" t="s">
        <v>2476</v>
      </c>
      <c r="E65" s="132"/>
    </row>
    <row r="66" spans="1:5" ht="18" x14ac:dyDescent="0.25">
      <c r="A66" s="100" t="str">
        <f>VLOOKUP(B66,'[1]LISTADO ATM'!$A$2:$C$817,3,0)</f>
        <v>DISTRITO NACIONAL</v>
      </c>
      <c r="B66" s="100">
        <v>415</v>
      </c>
      <c r="C66" s="115" t="str">
        <f>VLOOKUP(B66,'[1]LISTADO ATM'!$A$2:$B$816,2,0)</f>
        <v xml:space="preserve">ATM Autobanco San Martín I </v>
      </c>
      <c r="D66" s="131" t="s">
        <v>2509</v>
      </c>
      <c r="E66" s="132"/>
    </row>
    <row r="67" spans="1:5" ht="18" x14ac:dyDescent="0.25">
      <c r="A67" s="100" t="str">
        <f>VLOOKUP(B67,'[1]LISTADO ATM'!$A$2:$C$817,3,0)</f>
        <v>DISTRITO NACIONAL</v>
      </c>
      <c r="B67" s="100">
        <v>461</v>
      </c>
      <c r="C67" s="115" t="str">
        <f>VLOOKUP(B67,'[1]LISTADO ATM'!$A$2:$B$816,2,0)</f>
        <v xml:space="preserve">ATM Autobanco Sarasota I </v>
      </c>
      <c r="D67" s="131" t="s">
        <v>2476</v>
      </c>
      <c r="E67" s="132"/>
    </row>
    <row r="68" spans="1:5" ht="18" x14ac:dyDescent="0.25">
      <c r="A68" s="100" t="str">
        <f>VLOOKUP(B68,'[1]LISTADO ATM'!$A$2:$C$817,3,0)</f>
        <v>DISTRITO NACIONAL</v>
      </c>
      <c r="B68" s="100">
        <v>494</v>
      </c>
      <c r="C68" s="115" t="str">
        <f>VLOOKUP(B68,'[1]LISTADO ATM'!$A$2:$B$816,2,0)</f>
        <v xml:space="preserve">ATM Oficina Blue Mall </v>
      </c>
      <c r="D68" s="131" t="s">
        <v>2476</v>
      </c>
      <c r="E68" s="132"/>
    </row>
    <row r="69" spans="1:5" ht="18" x14ac:dyDescent="0.25">
      <c r="A69" s="100" t="str">
        <f>VLOOKUP(B69,'[1]LISTADO ATM'!$A$2:$C$817,3,0)</f>
        <v>DISTRITO NACIONAL</v>
      </c>
      <c r="B69" s="100">
        <v>557</v>
      </c>
      <c r="C69" s="115" t="str">
        <f>VLOOKUP(B69,'[1]LISTADO ATM'!$A$2:$B$816,2,0)</f>
        <v xml:space="preserve">ATM Multicentro La Sirena Ave. Mella </v>
      </c>
      <c r="D69" s="131" t="s">
        <v>2509</v>
      </c>
      <c r="E69" s="132"/>
    </row>
    <row r="70" spans="1:5" ht="18" x14ac:dyDescent="0.25">
      <c r="A70" s="100" t="str">
        <f>VLOOKUP(B70,'[1]LISTADO ATM'!$A$2:$C$817,3,0)</f>
        <v>NORTE</v>
      </c>
      <c r="B70" s="100">
        <v>752</v>
      </c>
      <c r="C70" s="115" t="str">
        <f>VLOOKUP(B70,'[1]LISTADO ATM'!$A$2:$B$816,2,0)</f>
        <v xml:space="preserve">ATM UNP Las Carolinas (La Vega) </v>
      </c>
      <c r="D70" s="131" t="s">
        <v>2509</v>
      </c>
      <c r="E70" s="132"/>
    </row>
    <row r="71" spans="1:5" ht="18" x14ac:dyDescent="0.25">
      <c r="A71" s="100" t="str">
        <f>VLOOKUP(B71,'[1]LISTADO ATM'!$A$2:$C$817,3,0)</f>
        <v>DISTRITO NACIONAL</v>
      </c>
      <c r="B71" s="100">
        <v>839</v>
      </c>
      <c r="C71" s="115" t="str">
        <f>VLOOKUP(B71,'[1]LISTADO ATM'!$A$2:$B$816,2,0)</f>
        <v xml:space="preserve">ATM INAPA </v>
      </c>
      <c r="D71" s="131" t="s">
        <v>2476</v>
      </c>
      <c r="E71" s="132"/>
    </row>
    <row r="72" spans="1:5" ht="18" x14ac:dyDescent="0.25">
      <c r="A72" s="100" t="str">
        <f>VLOOKUP(B72,'[1]LISTADO ATM'!$A$2:$C$817,3,0)</f>
        <v>ESTE</v>
      </c>
      <c r="B72" s="100">
        <v>842</v>
      </c>
      <c r="C72" s="115" t="str">
        <f>VLOOKUP(B72,'[1]LISTADO ATM'!$A$2:$B$816,2,0)</f>
        <v xml:space="preserve">ATM Plaza Orense II (La Romana) </v>
      </c>
      <c r="D72" s="131" t="s">
        <v>2476</v>
      </c>
      <c r="E72" s="132"/>
    </row>
    <row r="73" spans="1:5" ht="18" x14ac:dyDescent="0.25">
      <c r="A73" s="100" t="str">
        <f>VLOOKUP(B73,'[1]LISTADO ATM'!$A$2:$C$817,3,0)</f>
        <v>NORTE</v>
      </c>
      <c r="B73" s="100">
        <v>888</v>
      </c>
      <c r="C73" s="115" t="str">
        <f>VLOOKUP(B73,'[1]LISTADO ATM'!$A$2:$B$816,2,0)</f>
        <v>ATM Oficina galeria 56 II (SFM)</v>
      </c>
      <c r="D73" s="131" t="s">
        <v>2509</v>
      </c>
      <c r="E73" s="132"/>
    </row>
    <row r="74" spans="1:5" ht="18" x14ac:dyDescent="0.25">
      <c r="A74" s="100" t="str">
        <f>VLOOKUP(B74,'[1]LISTADO ATM'!$A$2:$C$817,3,0)</f>
        <v>NORTE</v>
      </c>
      <c r="B74" s="100">
        <v>649</v>
      </c>
      <c r="C74" s="115" t="str">
        <f>VLOOKUP(B74,'[1]LISTADO ATM'!$A$2:$B$816,2,0)</f>
        <v xml:space="preserve">ATM Oficina Galería 56 (San Francisco de Macorís) </v>
      </c>
      <c r="D74" s="131" t="s">
        <v>2476</v>
      </c>
      <c r="E74" s="132"/>
    </row>
    <row r="75" spans="1:5" ht="18" x14ac:dyDescent="0.25">
      <c r="A75" s="100" t="e">
        <f>VLOOKUP(B75,'[1]LISTADO ATM'!$A$2:$C$817,3,0)</f>
        <v>#N/A</v>
      </c>
      <c r="B75" s="100"/>
      <c r="C75" s="115" t="e">
        <f>VLOOKUP(B75,'[1]LISTADO ATM'!$A$2:$B$816,2,0)</f>
        <v>#N/A</v>
      </c>
      <c r="D75" s="123"/>
      <c r="E75" s="124"/>
    </row>
    <row r="76" spans="1:5" ht="18" x14ac:dyDescent="0.25">
      <c r="A76" s="100" t="e">
        <f>VLOOKUP(B76,'[1]LISTADO ATM'!$A$2:$C$817,3,0)</f>
        <v>#N/A</v>
      </c>
      <c r="B76" s="100"/>
      <c r="C76" s="115" t="e">
        <f>VLOOKUP(B76,'[1]LISTADO ATM'!$A$2:$B$816,2,0)</f>
        <v>#N/A</v>
      </c>
      <c r="D76" s="123"/>
      <c r="E76" s="124"/>
    </row>
    <row r="77" spans="1:5" ht="18" x14ac:dyDescent="0.25">
      <c r="A77" s="100" t="e">
        <f>VLOOKUP(B77,'[1]LISTADO ATM'!$A$2:$C$817,3,0)</f>
        <v>#N/A</v>
      </c>
      <c r="B77" s="100"/>
      <c r="C77" s="115" t="e">
        <f>VLOOKUP(B77,'[1]LISTADO ATM'!$A$2:$B$816,2,0)</f>
        <v>#N/A</v>
      </c>
      <c r="D77" s="123"/>
      <c r="E77" s="124"/>
    </row>
    <row r="78" spans="1:5" ht="18.75" thickBot="1" x14ac:dyDescent="0.3">
      <c r="A78" s="100" t="e">
        <f>VLOOKUP(B78,'[1]LISTADO ATM'!$A$2:$C$817,3,0)</f>
        <v>#N/A</v>
      </c>
      <c r="B78" s="100"/>
      <c r="C78" s="115" t="e">
        <f>VLOOKUP(B78,'[1]LISTADO ATM'!$A$2:$B$816,2,0)</f>
        <v>#N/A</v>
      </c>
      <c r="D78" s="123"/>
      <c r="E78" s="124"/>
    </row>
    <row r="79" spans="1:5" ht="18.75" thickBot="1" x14ac:dyDescent="0.3">
      <c r="A79" s="96" t="s">
        <v>2428</v>
      </c>
      <c r="B79" s="120">
        <f>COUNT(B63:B78)</f>
        <v>12</v>
      </c>
      <c r="C79" s="94"/>
      <c r="D79" s="94"/>
      <c r="E79" s="95"/>
    </row>
  </sheetData>
  <mergeCells count="23">
    <mergeCell ref="D64:E64"/>
    <mergeCell ref="D65:E65"/>
    <mergeCell ref="A2:E2"/>
    <mergeCell ref="A3:E3"/>
    <mergeCell ref="D63:E63"/>
    <mergeCell ref="A59:B59"/>
    <mergeCell ref="A61:E61"/>
    <mergeCell ref="D62:E62"/>
    <mergeCell ref="A58:B58"/>
    <mergeCell ref="A1:E1"/>
    <mergeCell ref="A8:E8"/>
    <mergeCell ref="C12:E12"/>
    <mergeCell ref="A14:E14"/>
    <mergeCell ref="A42:E42"/>
    <mergeCell ref="D71:E71"/>
    <mergeCell ref="D72:E72"/>
    <mergeCell ref="D73:E73"/>
    <mergeCell ref="D74:E74"/>
    <mergeCell ref="D66:E66"/>
    <mergeCell ref="D67:E67"/>
    <mergeCell ref="D69:E69"/>
    <mergeCell ref="D68:E68"/>
    <mergeCell ref="D70:E70"/>
  </mergeCells>
  <phoneticPr fontId="47" type="noConversion"/>
  <conditionalFormatting sqref="B18">
    <cfRule type="duplicateValues" dxfId="141" priority="135"/>
  </conditionalFormatting>
  <conditionalFormatting sqref="B46">
    <cfRule type="duplicateValues" dxfId="140" priority="132"/>
  </conditionalFormatting>
  <conditionalFormatting sqref="B45">
    <cfRule type="duplicateValues" dxfId="139" priority="131"/>
  </conditionalFormatting>
  <conditionalFormatting sqref="B63 B44">
    <cfRule type="duplicateValues" dxfId="138" priority="124"/>
  </conditionalFormatting>
  <conditionalFormatting sqref="B57:B61 B13:B14 B16:B17 B41:B42 B19 B1:B8">
    <cfRule type="duplicateValues" dxfId="137" priority="123"/>
  </conditionalFormatting>
  <conditionalFormatting sqref="B57:B61">
    <cfRule type="duplicateValues" dxfId="136" priority="122"/>
  </conditionalFormatting>
  <conditionalFormatting sqref="B57:B61">
    <cfRule type="duplicateValues" dxfId="135" priority="136"/>
  </conditionalFormatting>
  <conditionalFormatting sqref="E26">
    <cfRule type="duplicateValues" dxfId="134" priority="110"/>
  </conditionalFormatting>
  <conditionalFormatting sqref="E26">
    <cfRule type="duplicateValues" dxfId="133" priority="109"/>
  </conditionalFormatting>
  <conditionalFormatting sqref="E26">
    <cfRule type="duplicateValues" dxfId="132" priority="107"/>
    <cfRule type="duplicateValues" dxfId="131" priority="108"/>
  </conditionalFormatting>
  <conditionalFormatting sqref="E26">
    <cfRule type="duplicateValues" dxfId="130" priority="106"/>
  </conditionalFormatting>
  <conditionalFormatting sqref="E26">
    <cfRule type="duplicateValues" dxfId="129" priority="111"/>
  </conditionalFormatting>
  <conditionalFormatting sqref="E26">
    <cfRule type="duplicateValues" dxfId="128" priority="112"/>
  </conditionalFormatting>
  <conditionalFormatting sqref="B23">
    <cfRule type="duplicateValues" dxfId="127" priority="141"/>
  </conditionalFormatting>
  <conditionalFormatting sqref="B57:B61 B41:B42 B44:B46 B63 B13:B14 B1:B8 B16:B39 B10:B11">
    <cfRule type="duplicateValues" dxfId="126" priority="145"/>
  </conditionalFormatting>
  <conditionalFormatting sqref="B57:B61 B41:B42 B63 B13:B14 B1:B8 B44:B55 B16:B39 B10:B11">
    <cfRule type="duplicateValues" dxfId="125" priority="146"/>
    <cfRule type="duplicateValues" dxfId="124" priority="147"/>
  </conditionalFormatting>
  <conditionalFormatting sqref="E29">
    <cfRule type="duplicateValues" dxfId="123" priority="74"/>
  </conditionalFormatting>
  <conditionalFormatting sqref="E29">
    <cfRule type="duplicateValues" dxfId="122" priority="75"/>
    <cfRule type="duplicateValues" dxfId="121" priority="76"/>
  </conditionalFormatting>
  <conditionalFormatting sqref="B1:B1048576">
    <cfRule type="duplicateValues" dxfId="120" priority="44"/>
  </conditionalFormatting>
  <conditionalFormatting sqref="B64:B78">
    <cfRule type="duplicateValues" dxfId="119" priority="327255"/>
  </conditionalFormatting>
  <conditionalFormatting sqref="B64:B78">
    <cfRule type="duplicateValues" dxfId="118" priority="327256"/>
    <cfRule type="duplicateValues" dxfId="117" priority="327257"/>
  </conditionalFormatting>
  <conditionalFormatting sqref="B57:B61 B41:B42 B13:B14 B1:B8 B44:B55 B16:B39 B10:B11 B63:B78">
    <cfRule type="duplicateValues" dxfId="116" priority="327258"/>
  </conditionalFormatting>
  <conditionalFormatting sqref="E78:E79 E1:E65">
    <cfRule type="duplicateValues" dxfId="115" priority="327642"/>
    <cfRule type="duplicateValues" dxfId="114" priority="327643"/>
  </conditionalFormatting>
  <conditionalFormatting sqref="E33">
    <cfRule type="duplicateValues" dxfId="113" priority="29"/>
  </conditionalFormatting>
  <conditionalFormatting sqref="E33">
    <cfRule type="duplicateValues" dxfId="112" priority="30"/>
    <cfRule type="duplicateValues" dxfId="111" priority="31"/>
  </conditionalFormatting>
  <conditionalFormatting sqref="E33">
    <cfRule type="duplicateValues" dxfId="110" priority="32"/>
  </conditionalFormatting>
  <conditionalFormatting sqref="E33">
    <cfRule type="duplicateValues" dxfId="109" priority="33"/>
    <cfRule type="duplicateValues" dxfId="108" priority="34"/>
  </conditionalFormatting>
  <conditionalFormatting sqref="E33">
    <cfRule type="duplicateValues" dxfId="107" priority="35"/>
  </conditionalFormatting>
  <conditionalFormatting sqref="E33">
    <cfRule type="duplicateValues" dxfId="106" priority="36"/>
    <cfRule type="duplicateValues" dxfId="105" priority="37"/>
  </conditionalFormatting>
  <conditionalFormatting sqref="E78:E1048576 E1:E65">
    <cfRule type="duplicateValues" dxfId="104" priority="28"/>
  </conditionalFormatting>
  <conditionalFormatting sqref="E66">
    <cfRule type="duplicateValues" dxfId="103" priority="26"/>
    <cfRule type="duplicateValues" dxfId="102" priority="27"/>
  </conditionalFormatting>
  <conditionalFormatting sqref="E66">
    <cfRule type="duplicateValues" dxfId="101" priority="25"/>
  </conditionalFormatting>
  <conditionalFormatting sqref="E67">
    <cfRule type="duplicateValues" dxfId="100" priority="23"/>
    <cfRule type="duplicateValues" dxfId="99" priority="24"/>
  </conditionalFormatting>
  <conditionalFormatting sqref="E67">
    <cfRule type="duplicateValues" dxfId="98" priority="22"/>
  </conditionalFormatting>
  <conditionalFormatting sqref="E69">
    <cfRule type="duplicateValues" dxfId="97" priority="20"/>
    <cfRule type="duplicateValues" dxfId="96" priority="21"/>
  </conditionalFormatting>
  <conditionalFormatting sqref="E69">
    <cfRule type="duplicateValues" dxfId="95" priority="19"/>
  </conditionalFormatting>
  <conditionalFormatting sqref="E68">
    <cfRule type="duplicateValues" dxfId="94" priority="17"/>
    <cfRule type="duplicateValues" dxfId="93" priority="18"/>
  </conditionalFormatting>
  <conditionalFormatting sqref="E68">
    <cfRule type="duplicateValues" dxfId="92" priority="16"/>
  </conditionalFormatting>
  <conditionalFormatting sqref="E70">
    <cfRule type="duplicateValues" dxfId="91" priority="14"/>
    <cfRule type="duplicateValues" dxfId="90" priority="15"/>
  </conditionalFormatting>
  <conditionalFormatting sqref="E70">
    <cfRule type="duplicateValues" dxfId="89" priority="13"/>
  </conditionalFormatting>
  <conditionalFormatting sqref="E71">
    <cfRule type="duplicateValues" dxfId="88" priority="11"/>
    <cfRule type="duplicateValues" dxfId="87" priority="12"/>
  </conditionalFormatting>
  <conditionalFormatting sqref="E71">
    <cfRule type="duplicateValues" dxfId="86" priority="10"/>
  </conditionalFormatting>
  <conditionalFormatting sqref="E72 E75:E77">
    <cfRule type="duplicateValues" dxfId="85" priority="8"/>
    <cfRule type="duplicateValues" dxfId="84" priority="9"/>
  </conditionalFormatting>
  <conditionalFormatting sqref="E72 E75:E77">
    <cfRule type="duplicateValues" dxfId="83" priority="7"/>
  </conditionalFormatting>
  <conditionalFormatting sqref="E73">
    <cfRule type="duplicateValues" dxfId="82" priority="5"/>
    <cfRule type="duplicateValues" dxfId="81" priority="6"/>
  </conditionalFormatting>
  <conditionalFormatting sqref="E73">
    <cfRule type="duplicateValues" dxfId="80" priority="4"/>
  </conditionalFormatting>
  <conditionalFormatting sqref="E74">
    <cfRule type="duplicateValues" dxfId="79" priority="2"/>
    <cfRule type="duplicateValues" dxfId="78" priority="3"/>
  </conditionalFormatting>
  <conditionalFormatting sqref="E74">
    <cfRule type="duplicateValues" dxfId="77" priority="1"/>
  </conditionalFormatting>
  <conditionalFormatting sqref="E10:E11">
    <cfRule type="duplicateValues" dxfId="76" priority="328275"/>
  </conditionalFormatting>
  <conditionalFormatting sqref="E10:E11">
    <cfRule type="duplicateValues" dxfId="75" priority="328276"/>
    <cfRule type="duplicateValues" dxfId="74" priority="328277"/>
  </conditionalFormatting>
  <conditionalFormatting sqref="B10:B11">
    <cfRule type="duplicateValues" dxfId="73" priority="328299"/>
  </conditionalFormatting>
  <conditionalFormatting sqref="E10:E11">
    <cfRule type="duplicateValues" dxfId="72" priority="328300"/>
  </conditionalFormatting>
  <conditionalFormatting sqref="E10:E11">
    <cfRule type="duplicateValues" dxfId="71" priority="328301"/>
    <cfRule type="duplicateValues" dxfId="70" priority="328302"/>
  </conditionalFormatting>
  <conditionalFormatting sqref="B10:B11">
    <cfRule type="duplicateValues" dxfId="69" priority="328303"/>
  </conditionalFormatting>
  <conditionalFormatting sqref="B10:B11">
    <cfRule type="duplicateValues" dxfId="68" priority="328304"/>
    <cfRule type="duplicateValues" dxfId="67" priority="328305"/>
  </conditionalFormatting>
  <conditionalFormatting sqref="B20:B22">
    <cfRule type="duplicateValues" dxfId="66" priority="328312"/>
  </conditionalFormatting>
  <conditionalFormatting sqref="B50:B55">
    <cfRule type="duplicateValues" dxfId="65" priority="329103"/>
  </conditionalFormatting>
  <conditionalFormatting sqref="B50:B55">
    <cfRule type="duplicateValues" dxfId="64" priority="329110"/>
    <cfRule type="duplicateValues" dxfId="63" priority="329111"/>
  </conditionalFormatting>
  <conditionalFormatting sqref="B47:B55">
    <cfRule type="duplicateValues" dxfId="62" priority="329152"/>
  </conditionalFormatting>
  <conditionalFormatting sqref="E44:E55">
    <cfRule type="duplicateValues" dxfId="61" priority="329153"/>
  </conditionalFormatting>
  <conditionalFormatting sqref="E44:E55">
    <cfRule type="duplicateValues" dxfId="60" priority="329154"/>
    <cfRule type="duplicateValues" dxfId="59" priority="329155"/>
  </conditionalFormatting>
  <conditionalFormatting sqref="B24:B39">
    <cfRule type="duplicateValues" dxfId="58" priority="329206"/>
  </conditionalFormatting>
  <conditionalFormatting sqref="E16:E39">
    <cfRule type="duplicateValues" dxfId="57" priority="329208"/>
  </conditionalFormatting>
  <conditionalFormatting sqref="E16:E39">
    <cfRule type="duplicateValues" dxfId="56" priority="329210"/>
    <cfRule type="duplicateValues" dxfId="55" priority="32921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9">
        <v>384</v>
      </c>
      <c r="B268" s="119" t="s">
        <v>2499</v>
      </c>
      <c r="C268" s="119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8">
        <v>581</v>
      </c>
      <c r="B431" s="98" t="s">
        <v>1606</v>
      </c>
      <c r="C431" s="98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1" t="s">
        <v>2437</v>
      </c>
      <c r="B1" s="152"/>
      <c r="C1" s="152"/>
      <c r="D1" s="152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1" t="s">
        <v>2447</v>
      </c>
      <c r="B25" s="152"/>
      <c r="C25" s="152"/>
      <c r="D25" s="152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3" t="s">
        <v>58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126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107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106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106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105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104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65.5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64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64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70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23.15079861111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3" t="s">
        <v>2489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7" customFormat="1" ht="15.75" x14ac:dyDescent="0.25">
      <c r="A407" s="111">
        <v>576</v>
      </c>
      <c r="B407" s="112" t="s">
        <v>2492</v>
      </c>
      <c r="C407" s="112" t="s">
        <v>2493</v>
      </c>
      <c r="D407" s="32" t="s">
        <v>72</v>
      </c>
      <c r="E407" s="112" t="s">
        <v>90</v>
      </c>
      <c r="F407" s="112"/>
      <c r="G407" s="112"/>
      <c r="H407" s="112"/>
      <c r="I407" s="112"/>
      <c r="J407" s="112"/>
      <c r="K407" s="112"/>
      <c r="L407" s="112"/>
      <c r="M407" s="112"/>
      <c r="N407" s="112"/>
      <c r="O407" s="112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2020-11-25T18:10:47Z</cp:lastPrinted>
  <dcterms:created xsi:type="dcterms:W3CDTF">2014-10-01T23:18:29Z</dcterms:created>
  <dcterms:modified xsi:type="dcterms:W3CDTF">2021-01-23T14:00:44Z</dcterms:modified>
</cp:coreProperties>
</file>