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" i="1" l="1"/>
  <c r="F104" i="1"/>
  <c r="G104" i="1"/>
  <c r="H104" i="1"/>
  <c r="I104" i="1"/>
  <c r="J104" i="1"/>
  <c r="K104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F20" i="1" l="1"/>
  <c r="G20" i="1"/>
  <c r="H20" i="1"/>
  <c r="I20" i="1"/>
  <c r="J20" i="1"/>
  <c r="K20" i="1"/>
  <c r="F89" i="1"/>
  <c r="G89" i="1"/>
  <c r="H89" i="1"/>
  <c r="I89" i="1"/>
  <c r="J89" i="1"/>
  <c r="K89" i="1"/>
  <c r="A89" i="1"/>
  <c r="A20" i="1"/>
  <c r="B39" i="16"/>
  <c r="B64" i="16"/>
  <c r="C63" i="16"/>
  <c r="A63" i="16"/>
  <c r="C62" i="16"/>
  <c r="A62" i="16"/>
  <c r="C61" i="16"/>
  <c r="A61" i="16"/>
  <c r="C60" i="16"/>
  <c r="A60" i="16"/>
  <c r="C59" i="16"/>
  <c r="A59" i="16"/>
  <c r="B52" i="16"/>
  <c r="A55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8" i="1"/>
  <c r="A87" i="1"/>
  <c r="A86" i="1"/>
  <c r="A85" i="1" l="1"/>
  <c r="A84" i="1"/>
  <c r="A83" i="1"/>
  <c r="A82" i="1"/>
  <c r="A8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A51" i="1"/>
  <c r="A50" i="1"/>
  <c r="A49" i="1"/>
  <c r="A48" i="1"/>
  <c r="A47" i="1"/>
  <c r="A46" i="1"/>
  <c r="A45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F44" i="1"/>
  <c r="G44" i="1"/>
  <c r="H44" i="1"/>
  <c r="I44" i="1"/>
  <c r="J44" i="1"/>
  <c r="K44" i="1"/>
  <c r="A43" i="1" l="1"/>
  <c r="F43" i="1"/>
  <c r="G43" i="1"/>
  <c r="H43" i="1"/>
  <c r="I43" i="1"/>
  <c r="J43" i="1"/>
  <c r="K43" i="1"/>
  <c r="A42" i="1"/>
  <c r="A41" i="1"/>
  <c r="A40" i="1"/>
  <c r="A39" i="1"/>
  <c r="A38" i="1"/>
  <c r="A3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A19" i="1" l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<sst xmlns="http://schemas.openxmlformats.org/spreadsheetml/2006/main" count="13352" uniqueCount="2530">
  <si>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</si>
  <si>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</si>
  <si>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</si>
  <si>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</si>
  <si>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</si>
  <si>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</si>
  <si>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</si>
  <si>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</si>
  <si>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</si>
  <si>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</si>
  <si>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</si>
  <si>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</si>
  <si>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</si>
  <si>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</si>
  <si>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</si>
  <si>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</si>
  <si>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</si>
  <si>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</si>
  <si>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</si>
  <si>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</si>
  <si>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</si>
  <si>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</si>
  <si>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</si>
  <si>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</si>
  <si>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</si>
  <si>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</si>
  <si>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</si>
  <si>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</si>
  <si>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</si>
  <si>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</si>
  <si>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</si>
  <si>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</si>
  <si>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</si>
  <si>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</si>
  <si>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</si>
  <si>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</si>
  <si>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</si>
  <si>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</si>
  <si>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</si>
  <si>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</si>
  <si>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</si>
  <si>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</si>
  <si>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</si>
  <si>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</si>
  <si>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</si>
  <si>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</si>
  <si>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</si>
  <si>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</si>
  <si>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</si>
  <si>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</si>
  <si>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</si>
  <si>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</si>
  <si>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</si>
  <si>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</si>
  <si>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</si>
  <si>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</si>
  <si>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</si>
  <si>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</si>
  <si>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</si>
  <si>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</si>
  <si>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</si>
  <si>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</si>
  <si>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</si>
  <si>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</si>
  <si>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</si>
  <si>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</si>
  <si>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</si>
  <si>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</si>
  <si>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</si>
  <si>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</si>
  <si>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</si>
  <si>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</si>
  <si>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</si>
  <si>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</si>
  <si>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</si>
  <si>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</si>
  <si>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</si>
  <si>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</si>
  <si>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</si>
  <si>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</si>
  <si>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</si>
  <si>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</si>
  <si>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</si>
  <si>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</si>
  <si>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</si>
  <si>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</si>
  <si>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</si>
  <si>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</si>
  <si>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</si>
  <si>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</si>
  <si>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</si>
  <si>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</si>
  <si>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</si>
  <si>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</si>
  <si>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</si>
  <si>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</si>
  <si>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</si>
  <si>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</si>
  <si>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</si>
  <si>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</si>
  <si>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</si>
  <si>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</si>
  <si>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</si>
  <si>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</si>
  <si>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</si>
  <si>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</si>
  <si>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</si>
  <si>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</si>
  <si>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</si>
  <si>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</si>
  <si>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</si>
  <si>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</si>
  <si>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</si>
  <si>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</si>
  <si>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</si>
  <si>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</si>
  <si>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</si>
  <si>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</si>
  <si>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</si>
  <si>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</si>
  <si>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</si>
  <si>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</si>
  <si>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</si>
  <si>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</si>
  <si>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</si>
  <si>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</si>
  <si>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</si>
  <si>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</si>
  <si>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</si>
  <si>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</si>
  <si>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</si>
  <si>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</si>
  <si>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</si>
  <si>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</si>
  <si>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</si>
  <si>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</si>
  <si>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</si>
  <si>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</si>
  <si>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</si>
  <si>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</si>
  <si>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</si>
  <si>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</si>
  <si>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</si>
  <si>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</si>
  <si>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</si>
  <si>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</si>
  <si>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</si>
  <si>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</si>
  <si>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</si>
  <si>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</si>
  <si>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</si>
  <si>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</si>
  <si>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</si>
  <si>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</si>
  <si>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</si>
  <si>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</si>
  <si>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</si>
  <si>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</si>
  <si>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</si>
  <si>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</si>
  <si>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</si>
  <si>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</si>
  <si>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</si>
  <si>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</si>
  <si>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</si>
  <si>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</si>
  <si>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</si>
  <si>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</si>
  <si>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</si>
  <si>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</si>
  <si>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</si>
  <si>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</si>
  <si>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</si>
  <si>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</si>
  <si>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</si>
  <si>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</si>
  <si>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</si>
  <si>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</si>
  <si>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</si>
  <si>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</si>
  <si>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</si>
  <si>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</si>
  <si>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</si>
  <si>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</si>
  <si>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</si>
  <si>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</si>
  <si>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</si>
  <si>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</si>
  <si>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</si>
  <si>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</si>
  <si>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</si>
  <si>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</si>
  <si>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</si>
  <si>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</si>
  <si>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</si>
  <si>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</si>
  <si>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</si>
  <si>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</si>
  <si>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</si>
  <si>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</si>
  <si>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</si>
  <si>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</si>
  <si>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</si>
  <si>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</si>
  <si>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</si>
  <si>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</si>
  <si>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</si>
  <si>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</si>
  <si>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</si>
  <si>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</si>
  <si>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</si>
  <si>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</si>
  <si>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</si>
  <si>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</si>
  <si>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</si>
  <si>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</si>
  <si>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</si>
  <si>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</si>
  <si>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</si>
  <si>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</si>
  <si>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</si>
  <si>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</si>
  <si>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</si>
  <si>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</si>
  <si>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</si>
  <si>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</si>
  <si>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</si>
  <si>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</si>
  <si>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</si>
  <si>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</si>
  <si>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</si>
  <si>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</si>
  <si>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</si>
  <si>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</si>
  <si>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</si>
  <si>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</si>
  <si>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</si>
  <si>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</si>
  <si>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</si>
  <si>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</si>
  <si>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</si>
  <si>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</si>
  <si>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</si>
  <si>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</si>
  <si>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</si>
  <si>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</si>
  <si>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</si>
  <si>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</si>
  <si>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</si>
  <si>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</si>
  <si>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</si>
  <si>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</si>
  <si>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</si>
  <si>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</si>
  <si>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</si>
  <si>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</si>
  <si>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</si>
  <si>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</si>
  <si>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</si>
  <si>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</si>
  <si>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</si>
  <si>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</si>
  <si>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</si>
  <si>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</si>
  <si>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</si>
  <si>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</si>
  <si>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</si>
  <si>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</si>
  <si>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</si>
  <si>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</si>
  <si>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</si>
  <si>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</si>
  <si>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</si>
  <si>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</si>
  <si>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</si>
  <si>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</si>
  <si>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</si>
  <si>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</si>
  <si>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</si>
  <si>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</si>
  <si>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</si>
  <si>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</si>
  <si>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</si>
  <si>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</si>
  <si>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</si>
  <si>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</si>
  <si>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</si>
  <si>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</si>
  <si>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</si>
  <si>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</si>
  <si>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</si>
  <si>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</si>
  <si>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</si>
  <si>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</si>
  <si>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</si>
  <si>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</si>
  <si>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</si>
  <si>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</si>
  <si>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</si>
  <si>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</si>
  <si>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</si>
  <si>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</si>
  <si>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</si>
  <si>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</si>
  <si>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</si>
  <si>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</si>
  <si>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</si>
  <si>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</si>
  <si>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</si>
  <si>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</si>
  <si>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</si>
  <si>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</si>
  <si>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</si>
  <si>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</si>
  <si>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</si>
  <si>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</si>
  <si>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</si>
  <si>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</si>
  <si>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</si>
  <si>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</si>
  <si>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</si>
  <si>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</si>
  <si>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</si>
  <si>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</si>
  <si>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</si>
  <si>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</si>
  <si>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</si>
  <si>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</si>
  <si>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</si>
  <si>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</si>
  <si>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</si>
  <si>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</si>
  <si>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</si>
  <si>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</si>
  <si>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</si>
  <si>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</si>
  <si>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</si>
  <si>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</si>
  <si>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</si>
  <si>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</si>
  <si>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</si>
  <si>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</si>
  <si>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</si>
  <si>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</si>
  <si>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</si>
  <si>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</si>
  <si>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</si>
  <si>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</si>
  <si>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</si>
  <si>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</si>
  <si>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</si>
  <si>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</si>
  <si>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</si>
  <si>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</si>
  <si>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</si>
  <si>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</si>
  <si>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</si>
  <si>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</si>
  <si>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</si>
  <si>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</si>
  <si>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</si>
  <si>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</si>
  <si>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</si>
  <si>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</si>
  <si>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</si>
  <si>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</si>
  <si>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</si>
  <si>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</si>
  <si>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</si>
  <si>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</si>
  <si>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</si>
  <si>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</si>
  <si>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</si>
  <si>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</si>
  <si>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</si>
  <si>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</si>
  <si>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</si>
  <si>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</si>
  <si>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</si>
  <si>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</si>
  <si>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</si>
  <si>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</si>
  <si>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</si>
  <si>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</si>
  <si>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</si>
  <si>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</si>
  <si>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</si>
  <si>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</si>
  <si>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</si>
  <si>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</si>
  <si>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</si>
  <si>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</si>
  <si>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</si>
  <si>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</si>
  <si>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</si>
  <si>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</si>
  <si>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</si>
  <si>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</si>
  <si>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</si>
  <si>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</si>
  <si>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</si>
  <si>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</si>
  <si>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</si>
  <si>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</si>
  <si>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</si>
  <si>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</si>
  <si>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</si>
  <si>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</si>
  <si>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</si>
  <si>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</si>
  <si>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</si>
  <si>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</si>
  <si>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</si>
  <si>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</si>
  <si>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</si>
  <si>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</si>
  <si>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</si>
  <si>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</si>
  <si>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</si>
  <si>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</si>
  <si>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</si>
  <si>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</si>
  <si>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</si>
  <si>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</si>
  <si>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</si>
  <si>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</si>
  <si>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</si>
  <si>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</si>
  <si>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</si>
  <si>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</si>
  <si>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</si>
  <si>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</si>
  <si>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</si>
  <si>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</si>
  <si>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</si>
  <si>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</si>
  <si>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</si>
  <si>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</si>
  <si>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</si>
  <si>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</si>
  <si>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</si>
  <si>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</si>
  <si>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</si>
  <si>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</si>
  <si>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</si>
  <si>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</si>
  <si>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</si>
  <si>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</si>
  <si>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</si>
  <si>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</si>
  <si>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</si>
  <si>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</si>
  <si>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</si>
  <si>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</si>
  <si>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</si>
  <si>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</si>
  <si>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</si>
  <si>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</si>
  <si>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</si>
  <si>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</si>
  <si>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</si>
  <si>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</si>
  <si>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</si>
  <si>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</si>
  <si>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</si>
  <si>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</si>
  <si>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</si>
  <si>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</si>
  <si>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</si>
  <si>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</si>
  <si>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</si>
  <si>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</si>
  <si>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</si>
  <si>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</si>
  <si>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</si>
  <si>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</si>
  <si>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</si>
  <si>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</si>
  <si>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</si>
  <si>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</si>
  <si>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</si>
  <si>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</si>
  <si>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</si>
  <si>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</si>
  <si>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</si>
  <si>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</si>
  <si>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</si>
  <si>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</si>
  <si>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</si>
  <si>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</si>
  <si>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</si>
  <si>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</si>
  <si>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</si>
  <si>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</si>
  <si>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</si>
  <si>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</si>
  <si>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</si>
  <si>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</si>
  <si>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</si>
  <si>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</si>
  <si>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</si>
  <si>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</si>
  <si>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</si>
  <si>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</si>
  <si>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</si>
  <si>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</si>
  <si>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</si>
  <si>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</si>
  <si>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</si>
  <si>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</si>
  <si>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</si>
  <si>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</si>
  <si>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</si>
  <si>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</si>
  <si>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</si>
  <si>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</si>
  <si>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</si>
  <si>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</si>
  <si>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</si>
  <si>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</si>
  <si>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</si>
  <si>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</si>
  <si>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</si>
  <si>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</si>
  <si>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</si>
  <si>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</si>
  <si>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</si>
  <si>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</si>
  <si>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</si>
  <si>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</si>
  <si>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</si>
  <si>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</si>
  <si>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</si>
  <si>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</si>
  <si>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</si>
  <si>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</si>
  <si>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</si>
  <si>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</si>
  <si>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</si>
  <si>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</si>
  <si>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</si>
  <si>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</si>
  <si>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</si>
  <si>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</si>
  <si>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</si>
  <si>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</si>
  <si>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</si>
  <si>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</si>
  <si>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</si>
  <si>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</si>
  <si>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</si>
  <si>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</si>
  <si>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</si>
  <si>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</si>
  <si>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</si>
  <si>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</si>
  <si>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</si>
  <si>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</si>
  <si>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</si>
  <si>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</si>
  <si>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</si>
  <si>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</si>
  <si>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</si>
  <si>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</si>
  <si>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</si>
  <si>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</si>
  <si>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</si>
  <si>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</si>
  <si>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</si>
  <si>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</si>
  <si>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</si>
  <si>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</si>
  <si>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</si>
  <si>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</si>
  <si>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</si>
  <si>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</si>
  <si>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</si>
  <si>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</si>
  <si>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</si>
  <si>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</si>
  <si>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</si>
  <si>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</si>
  <si>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</si>
  <si>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</si>
  <si>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</si>
  <si>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</si>
  <si>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</si>
  <si>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</si>
  <si>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</si>
  <si>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</si>
  <si>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</si>
  <si>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</si>
  <si>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</si>
  <si>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</si>
  <si>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</si>
  <si>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</si>
  <si>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</si>
  <si>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</si>
  <si>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</si>
  <si>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</si>
  <si>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</si>
  <si>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</si>
  <si>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</si>
  <si>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</si>
  <si>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</si>
  <si>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</si>
  <si>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</si>
  <si>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</si>
  <si>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</si>
  <si>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</si>
  <si>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</si>
  <si>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</si>
  <si>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</si>
  <si>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</si>
  <si>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</si>
  <si>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</si>
  <si>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</si>
  <si>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</si>
  <si>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</si>
  <si>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</si>
  <si>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</si>
  <si>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</si>
  <si>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</si>
  <si>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</si>
  <si>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</si>
  <si>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</si>
  <si>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</si>
  <si>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</si>
  <si>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</si>
  <si>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</si>
  <si>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</si>
  <si>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</si>
  <si>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</si>
  <si>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</si>
  <si>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</si>
  <si>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</si>
  <si>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</si>
  <si>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</si>
  <si>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</si>
  <si>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</si>
  <si>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</si>
  <si>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</si>
  <si>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</si>
  <si>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</si>
  <si>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</si>
  <si>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</si>
  <si>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</si>
  <si>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</si>
  <si>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</si>
  <si>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</si>
  <si>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</si>
  <si>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</si>
  <si>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</si>
  <si>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</si>
  <si>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</si>
  <si>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</si>
  <si>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</si>
  <si>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</si>
  <si>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</si>
  <si>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</si>
  <si>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</si>
  <si>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</si>
  <si>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</si>
  <si>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</si>
  <si>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</si>
  <si>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</si>
  <si>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</si>
  <si>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</si>
  <si>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</si>
  <si>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</si>
  <si>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</si>
  <si>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</si>
  <si>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</si>
  <si>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</si>
  <si>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</si>
  <si>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</si>
  <si>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</si>
  <si>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</si>
  <si>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</si>
  <si>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</si>
  <si>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</si>
  <si>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</si>
  <si>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</si>
  <si>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</si>
  <si>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</si>
  <si>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</si>
  <si>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</si>
  <si>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</si>
  <si>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</si>
  <si>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</si>
  <si>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</si>
  <si>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</si>
  <si>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</si>
  <si>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</si>
  <si>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</si>
  <si>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</si>
  <si>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</si>
  <si>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</si>
  <si>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</si>
  <si>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</si>
  <si>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</si>
  <si>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</si>
  <si>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</si>
  <si>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</si>
  <si>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</si>
  <si>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</si>
  <si>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</si>
  <si>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</si>
  <si>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</si>
  <si>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</si>
  <si>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</si>
  <si>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</si>
  <si>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</si>
  <si>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</si>
  <si>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</si>
  <si>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</si>
  <si>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</si>
  <si>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</si>
  <si>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</si>
  <si>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</si>
  <si>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</si>
  <si>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</si>
  <si>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</si>
  <si>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</si>
  <si>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</si>
  <si>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</si>
  <si>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</si>
  <si>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</si>
  <si>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</si>
  <si>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</si>
  <si>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</si>
  <si>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</si>
  <si>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</si>
  <si>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</si>
  <si>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</si>
  <si>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</si>
  <si>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</si>
  <si>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</si>
  <si>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</si>
  <si>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</si>
  <si>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</si>
  <si>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</si>
  <si>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</si>
  <si>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</si>
  <si>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</si>
  <si>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</si>
  <si>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</si>
  <si>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</si>
  <si>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</si>
  <si>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</si>
  <si>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</si>
  <si>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</si>
  <si>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</si>
  <si>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</si>
  <si>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</si>
  <si>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</si>
  <si>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</si>
  <si>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</si>
  <si>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</si>
  <si>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</si>
  <si>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</si>
  <si>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</si>
  <si>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</si>
  <si>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</si>
  <si>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</si>
  <si>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</si>
  <si>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</si>
  <si>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</si>
  <si>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</si>
  <si>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</si>
  <si>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</si>
  <si>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</si>
  <si>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</si>
  <si>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</si>
  <si>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</si>
  <si>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</si>
  <si>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</si>
  <si>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</si>
  <si>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</si>
  <si>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</si>
  <si>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</si>
  <si>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</si>
  <si>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</si>
  <si>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</si>
  <si>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</si>
  <si>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</si>
  <si>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</si>
  <si>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</si>
  <si>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</si>
  <si>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</si>
  <si>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</si>
  <si>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</si>
  <si>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</si>
  <si>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</si>
  <si>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</si>
  <si>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</si>
  <si>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</si>
  <si>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</si>
  <si>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</si>
  <si>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</si>
  <si>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</si>
  <si>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</si>
  <si>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</si>
  <si>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</si>
  <si>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</si>
  <si>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</si>
  <si>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</si>
  <si>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</si>
  <si>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</si>
  <si>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</si>
  <si>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</si>
  <si>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</si>
  <si>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</si>
  <si>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</si>
  <si>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</si>
  <si>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</si>
  <si>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</si>
  <si>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</si>
  <si>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</si>
  <si>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</si>
  <si>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</si>
  <si>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</si>
  <si>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</si>
  <si>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</si>
  <si>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</si>
  <si>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</si>
  <si>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</si>
  <si>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</si>
  <si>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</si>
  <si>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</si>
  <si>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</si>
  <si>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</si>
  <si>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</si>
  <si>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</si>
  <si>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</si>
  <si>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</si>
  <si>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</si>
  <si>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</si>
  <si>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</si>
  <si>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</si>
  <si>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</si>
  <si>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</si>
  <si>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</si>
  <si>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</si>
  <si>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</si>
  <si>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</si>
  <si>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</si>
  <si>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</si>
  <si>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</si>
  <si>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</si>
  <si>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</si>
  <si>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</si>
  <si>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</si>
  <si>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</si>
  <si>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</si>
  <si>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</si>
  <si>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</si>
  <si>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</si>
  <si>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</si>
  <si>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</si>
  <si>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</si>
  <si>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</si>
  <si>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</si>
  <si>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</si>
  <si>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</si>
  <si>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</si>
  <si>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</si>
  <si>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</si>
  <si>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</si>
  <si>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</si>
  <si>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</si>
  <si>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</si>
  <si>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</si>
  <si>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</si>
  <si>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</si>
  <si>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</si>
  <si>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</si>
  <si>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</si>
  <si>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</si>
  <si>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</si>
  <si>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</si>
  <si>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</si>
  <si>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</si>
  <si>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</si>
  <si>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</si>
  <si>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</si>
  <si>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</si>
  <si>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</si>
  <si>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</si>
  <si>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</si>
  <si>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</si>
  <si>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</si>
  <si>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</si>
  <si>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</si>
  <si>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</si>
  <si>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</si>
  <si>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</si>
  <si>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</si>
  <si>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</si>
  <si>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</si>
  <si>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</si>
  <si>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</si>
  <si>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</si>
  <si>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</si>
  <si>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</si>
  <si>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</si>
  <si>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</si>
  <si>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</si>
  <si>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</si>
  <si>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</si>
  <si>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</si>
  <si>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</si>
  <si>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</si>
  <si>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</si>
  <si>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</si>
  <si>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</si>
  <si>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</si>
  <si>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</si>
  <si>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</si>
  <si>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</si>
  <si>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</si>
  <si>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</si>
  <si>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</si>
  <si>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</si>
  <si>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</si>
  <si>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</si>
  <si>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</si>
  <si>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</si>
  <si>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</si>
  <si>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</si>
  <si>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</si>
  <si>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</si>
  <si>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</si>
  <si>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</si>
  <si>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</si>
  <si>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</si>
  <si>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</si>
  <si>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</si>
  <si>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</si>
  <si>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</si>
  <si>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</si>
  <si>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</si>
  <si>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</si>
  <si>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</si>
  <si>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</si>
  <si>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</si>
  <si>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</si>
  <si>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</si>
  <si>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</si>
  <si>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</si>
  <si>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</si>
  <si>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</si>
  <si>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</si>
  <si>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</si>
  <si>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</si>
  <si>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</si>
  <si>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</si>
  <si>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</si>
  <si>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</si>
  <si>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</si>
  <si>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</si>
  <si>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</si>
  <si>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</si>
  <si>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</si>
  <si>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</si>
  <si>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</si>
  <si>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</si>
  <si>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</si>
  <si>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</si>
  <si>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</si>
  <si>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</si>
  <si>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</si>
  <si>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</si>
  <si>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</si>
  <si>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</si>
  <si>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</si>
  <si>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</si>
  <si>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</si>
  <si>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</si>
  <si>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</si>
  <si>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</si>
  <si>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</si>
  <si>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</si>
  <si>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</si>
  <si>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</si>
  <si>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</si>
  <si>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</si>
  <si>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</si>
  <si>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</si>
  <si>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</si>
  <si>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</si>
  <si>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</si>
  <si>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</si>
  <si>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</si>
  <si>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</si>
  <si>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</si>
  <si>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</si>
  <si>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</si>
  <si>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</si>
  <si>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</si>
  <si>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</si>
  <si>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</si>
  <si>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</si>
  <si>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</si>
  <si>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</si>
  <si>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</si>
  <si>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</si>
  <si>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</si>
  <si>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</si>
  <si>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</si>
  <si>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</si>
  <si>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</si>
  <si>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</si>
  <si>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</si>
  <si>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</si>
  <si>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</si>
  <si>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</si>
  <si>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</si>
  <si>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</si>
  <si>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</si>
  <si>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</si>
  <si>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</si>
  <si>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</si>
  <si>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</si>
  <si>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</si>
  <si>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</si>
  <si>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</si>
  <si>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</si>
  <si>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</si>
  <si>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</si>
  <si>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</si>
  <si>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</si>
  <si>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</si>
  <si>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</si>
  <si>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</si>
  <si>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</si>
  <si>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</si>
  <si>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</si>
  <si>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</si>
  <si>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</si>
  <si>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</si>
  <si>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</si>
  <si>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</si>
  <si>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</si>
  <si>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</si>
  <si>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</si>
  <si>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</si>
  <si>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</si>
  <si>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</si>
  <si>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</si>
  <si>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</si>
  <si>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</si>
  <si>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</si>
  <si>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</si>
  <si>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</si>
  <si>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</si>
  <si>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</si>
  <si>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</si>
  <si>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</si>
  <si>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</si>
  <si>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</si>
  <si>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</si>
  <si>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</si>
  <si>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</si>
  <si>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</si>
  <si>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</si>
  <si>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</si>
  <si>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</si>
  <si>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</si>
  <si>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</si>
  <si>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</si>
  <si>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</si>
  <si>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</si>
  <si>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</si>
  <si>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</si>
  <si>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</si>
  <si>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</si>
  <si>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</si>
  <si>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</si>
  <si>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</si>
  <si>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</si>
  <si>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</si>
  <si>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</si>
  <si>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</si>
  <si>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</si>
  <si>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</si>
  <si>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</si>
  <si>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</si>
  <si>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</si>
  <si>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</si>
  <si>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</si>
  <si>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</si>
  <si>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</si>
  <si>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</si>
  <si>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</si>
  <si>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</si>
  <si>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</si>
  <si>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</si>
  <si>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</si>
  <si>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</si>
  <si>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</si>
  <si>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</si>
  <si>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</si>
  <si>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</si>
  <si>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</si>
  <si>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</si>
  <si>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</si>
  <si>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</si>
  <si>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</si>
  <si>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</si>
  <si>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</si>
  <si>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</si>
  <si>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</si>
  <si>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</si>
  <si>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</si>
  <si>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</si>
  <si>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</si>
  <si>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</si>
  <si>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</si>
  <si>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</si>
  <si>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</si>
  <si>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</si>
  <si>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</si>
  <si>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</si>
  <si>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</si>
  <si>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</si>
  <si>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</si>
  <si>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</si>
  <si>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</si>
  <si>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</si>
  <si>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</si>
  <si>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</si>
  <si>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</si>
  <si>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</si>
  <si>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</si>
  <si>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</si>
  <si>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</si>
  <si>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</si>
  <si>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</si>
  <si>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</si>
  <si>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</si>
  <si>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</si>
  <si>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</si>
  <si>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</si>
  <si>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</si>
  <si>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</si>
  <si>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</si>
  <si>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</si>
  <si>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</si>
  <si>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</si>
  <si>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</si>
  <si>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</si>
  <si>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</si>
  <si>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</si>
  <si>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</si>
  <si>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</si>
  <si>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</si>
  <si>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</si>
  <si>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</si>
  <si>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</si>
  <si>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</si>
  <si>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</si>
  <si>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</si>
  <si>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</si>
  <si>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</si>
  <si>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</si>
  <si>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</si>
  <si>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</si>
  <si>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</si>
  <si>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</si>
  <si>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</si>
  <si>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</si>
  <si>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</si>
  <si>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</si>
  <si>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</si>
  <si>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</si>
  <si>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</si>
  <si>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</si>
  <si>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</si>
  <si>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</si>
  <si>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</si>
  <si>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</si>
  <si>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</si>
  <si>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</si>
  <si>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</si>
  <si>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</si>
  <si>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</si>
  <si>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</si>
  <si>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</si>
  <si>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</si>
  <si>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</si>
  <si>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</si>
  <si>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</si>
  <si>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</si>
  <si>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</si>
  <si>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</si>
  <si>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</si>
  <si>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</si>
  <si>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</si>
  <si>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</si>
  <si>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</si>
  <si>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</si>
  <si>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</si>
  <si>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</si>
  <si>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</si>
  <si>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</si>
  <si>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</si>
  <si>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</si>
  <si>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</si>
  <si>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</si>
  <si>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</si>
  <si>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</si>
  <si>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</si>
  <si>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</si>
  <si>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</si>
  <si>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</si>
  <si>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</si>
  <si>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</si>
  <si>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</si>
  <si>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</si>
  <si>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</si>
  <si>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</si>
  <si>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</si>
  <si>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</si>
  <si>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</si>
  <si>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</si>
  <si>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</si>
  <si>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</si>
  <si>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</si>
  <si>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</si>
  <si>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</si>
  <si>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</si>
  <si>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</si>
  <si>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</si>
  <si>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</si>
  <si>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</si>
  <si>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</si>
  <si>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</si>
  <si>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</si>
  <si>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</si>
  <si>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</si>
  <si>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</si>
  <si>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</si>
  <si>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</si>
  <si>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</si>
  <si>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</si>
  <si>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</si>
  <si>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</si>
  <si>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</si>
  <si>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</si>
  <si>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</si>
  <si>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</si>
  <si>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</si>
  <si>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</si>
  <si>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</si>
  <si>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</si>
  <si>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</si>
  <si>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</si>
  <si>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</si>
  <si>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</si>
  <si>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</si>
  <si>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</si>
  <si>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</si>
  <si>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</si>
  <si>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</si>
  <si>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</si>
  <si>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</si>
  <si>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</si>
  <si>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</si>
  <si>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</si>
  <si>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</si>
  <si>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</si>
  <si>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</si>
  <si>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</si>
  <si>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</si>
  <si>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</si>
  <si>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</si>
  <si>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</si>
  <si>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</si>
  <si>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</si>
  <si>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</si>
  <si>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</si>
  <si>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</si>
  <si>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</si>
  <si>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</si>
  <si>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</si>
  <si>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</si>
  <si>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</si>
  <si>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</si>
  <si>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</si>
  <si>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</si>
  <si>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</si>
  <si>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</si>
  <si>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</si>
  <si>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</si>
  <si>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</si>
  <si>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</si>
  <si>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</si>
  <si>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</si>
  <si>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</si>
  <si>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</si>
  <si>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</si>
  <si>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</si>
  <si>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</si>
  <si>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</si>
  <si>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</si>
  <si>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</si>
  <si>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</si>
  <si>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</si>
  <si>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</si>
  <si>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</si>
  <si>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</si>
  <si>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</si>
  <si>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</si>
  <si>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</si>
  <si>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</si>
  <si>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</si>
  <si>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</si>
  <si>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</si>
  <si>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</si>
  <si>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</si>
  <si>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</si>
  <si>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</si>
  <si>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</si>
  <si>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</si>
  <si>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</si>
  <si>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</si>
  <si>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</si>
  <si>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</si>
  <si>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</si>
  <si>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</si>
  <si>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</si>
  <si>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</si>
  <si>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</si>
  <si>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</si>
  <si>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</si>
  <si>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</si>
  <si>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</si>
  <si>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</si>
  <si>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</si>
  <si>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</si>
  <si>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</si>
  <si>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</si>
  <si>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</si>
  <si>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</si>
  <si>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</si>
  <si>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</si>
  <si>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</si>
  <si>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</si>
  <si>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</si>
  <si>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</si>
  <si>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</si>
  <si>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</si>
  <si>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</si>
  <si>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</si>
  <si>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</si>
  <si>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</si>
  <si>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</si>
  <si>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</si>
  <si>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</si>
  <si>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</si>
  <si>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</si>
  <si>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</si>
  <si>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</si>
  <si>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</si>
  <si>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</si>
  <si>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</si>
  <si>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</si>
  <si>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</si>
  <si>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</si>
  <si>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</si>
  <si>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</si>
  <si>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</si>
  <si>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</si>
  <si>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</si>
  <si>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</si>
  <si>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</si>
  <si>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</si>
  <si>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</si>
  <si>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</si>
  <si>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</si>
  <si>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</si>
  <si>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</si>
  <si>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</si>
  <si>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</si>
  <si>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</si>
  <si>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</si>
  <si>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</si>
  <si>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</si>
  <si>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</si>
  <si>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</si>
  <si>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</si>
  <si>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</si>
  <si>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</si>
  <si>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</si>
  <si>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</si>
  <si>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</si>
  <si>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</si>
  <si>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</si>
  <si>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</si>
  <si>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</si>
  <si>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</si>
  <si>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</si>
  <si>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</si>
  <si>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</si>
  <si>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</si>
  <si>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</si>
  <si>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</si>
  <si>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</si>
  <si>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</si>
  <si>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</si>
  <si>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</si>
  <si>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</si>
  <si>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</si>
  <si>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</si>
  <si>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</si>
  <si>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</si>
  <si>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</si>
  <si>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</si>
  <si>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</si>
  <si>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</si>
  <si>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</si>
  <si>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</si>
  <si>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</si>
  <si>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</si>
  <si>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</si>
  <si>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</si>
  <si>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</si>
  <si>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</si>
  <si>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</si>
  <si>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</si>
  <si>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</si>
  <si>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</si>
  <si>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</si>
  <si>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</si>
  <si>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</si>
  <si>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</si>
  <si>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</si>
  <si>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</si>
  <si>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</si>
  <si>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</si>
  <si>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</si>
  <si>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</si>
  <si>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</si>
  <si>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</si>
  <si>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</si>
  <si>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</si>
  <si>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</si>
  <si>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</si>
  <si>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</si>
  <si>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</si>
  <si>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</si>
  <si>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</si>
  <si>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</si>
  <si>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</si>
  <si>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</si>
  <si>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</si>
  <si>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</si>
  <si>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</si>
  <si>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</si>
  <si>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</si>
  <si>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</si>
  <si>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</si>
  <si>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</si>
  <si>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</si>
  <si>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</si>
  <si>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</si>
  <si>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</si>
  <si>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</si>
  <si>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</si>
  <si>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</si>
  <si>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</si>
  <si>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</si>
  <si>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</si>
  <si>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</si>
  <si>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</si>
  <si>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</si>
  <si>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</si>
  <si>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</si>
  <si>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</si>
  <si>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</si>
  <si>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</si>
  <si>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</si>
  <si>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</si>
  <si>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</si>
  <si>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</si>
  <si>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</si>
  <si>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</si>
  <si>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</si>
  <si>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</si>
  <si>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</si>
  <si>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</si>
  <si>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</si>
  <si>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</si>
  <si>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</si>
  <si>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</si>
  <si>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</si>
  <si>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</si>
  <si>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</si>
  <si>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</si>
  <si>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</si>
  <si>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</si>
  <si>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</si>
  <si>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</si>
  <si>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</si>
  <si>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</si>
  <si>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</si>
  <si>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</si>
  <si>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</si>
  <si>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</si>
  <si>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</si>
  <si>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</si>
  <si>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</si>
  <si>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</si>
  <si>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</si>
  <si>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</si>
  <si>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</si>
  <si>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</si>
  <si>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</si>
  <si>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</si>
  <si>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</si>
  <si>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</si>
  <si>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</si>
  <si>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</si>
  <si>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</si>
  <si>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</si>
  <si>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</si>
  <si>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</si>
  <si>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</si>
  <si>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</si>
  <si>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</si>
  <si>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</si>
  <si>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</si>
  <si>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</si>
  <si>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</si>
  <si>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</si>
  <si>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</si>
  <si>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</si>
  <si>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</si>
  <si>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</si>
  <si>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</si>
  <si>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</si>
  <si>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</si>
  <si>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</si>
  <si>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</si>
  <si>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</si>
  <si>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</si>
  <si>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</si>
  <si>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</si>
  <si>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</si>
  <si>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</si>
  <si>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</si>
  <si>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</si>
  <si>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</si>
  <si>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</si>
  <si>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</si>
  <si>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</si>
  <si>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</si>
  <si>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</si>
  <si>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</si>
  <si>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</si>
  <si>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</si>
  <si>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</si>
  <si>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</si>
  <si>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</si>
  <si>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</si>
  <si>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</si>
  <si>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</si>
  <si>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</si>
  <si>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</si>
  <si>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</si>
  <si>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</si>
  <si>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</si>
  <si>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</si>
  <si>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</si>
  <si>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</si>
  <si>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</si>
  <si>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</si>
  <si>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</si>
  <si>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</si>
  <si>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</si>
  <si>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</si>
  <si>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</si>
  <si>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</si>
  <si>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</si>
  <si>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</si>
  <si>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</si>
  <si>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</si>
  <si>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</si>
  <si>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</si>
  <si>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</si>
  <si>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</si>
  <si>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</si>
  <si>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</si>
  <si>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</si>
  <si>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</si>
  <si>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</si>
  <si>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</si>
  <si>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</si>
  <si>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</si>
  <si>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</si>
  <si>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</si>
  <si>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</si>
  <si>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</si>
  <si>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</si>
  <si>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</si>
  <si>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</si>
  <si>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</si>
  <si>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</si>
  <si>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</si>
  <si>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</si>
  <si>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</si>
  <si>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</si>
  <si>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</si>
  <si>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</si>
  <si>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</si>
  <si>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</si>
  <si>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</si>
  <si>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</si>
  <si>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</si>
  <si>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</si>
  <si>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</si>
  <si>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</si>
  <si>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</si>
  <si>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</si>
  <si>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</si>
  <si>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</si>
  <si>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</si>
  <si>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</si>
  <si>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</si>
  <si>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</si>
  <si>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</si>
  <si>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</si>
  <si>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</si>
  <si>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</si>
  <si>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</si>
  <si>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</si>
  <si>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</si>
  <si>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</si>
  <si>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</si>
  <si>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</si>
  <si>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</si>
  <si>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</si>
  <si>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</si>
  <si>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</si>
  <si>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</si>
  <si>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</si>
  <si>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</si>
  <si>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</si>
  <si>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</si>
  <si>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</si>
  <si>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</si>
  <si>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</si>
  <si>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</si>
  <si>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</si>
  <si>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</si>
  <si>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</si>
  <si>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</si>
  <si>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</si>
  <si>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</si>
  <si>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</si>
  <si>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</si>
  <si>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</si>
  <si>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</si>
  <si>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</si>
  <si>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</si>
  <si>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</si>
  <si>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</si>
  <si>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</si>
  <si>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</si>
  <si>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</si>
  <si>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</si>
  <si>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</si>
  <si>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</si>
  <si>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</si>
  <si>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</si>
  <si>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</si>
  <si>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</si>
  <si>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</si>
  <si>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</si>
  <si>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</si>
  <si>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</si>
  <si>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</si>
  <si>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</si>
  <si>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</si>
  <si>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</si>
  <si>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</si>
  <si>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</si>
  <si>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</si>
  <si>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</si>
  <si>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</si>
  <si>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</si>
  <si>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</si>
  <si>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</si>
  <si>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</si>
  <si>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</si>
  <si>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</si>
  <si>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</si>
  <si>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</si>
  <si>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</si>
  <si>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</si>
  <si>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</si>
  <si>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</si>
  <si>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</si>
  <si>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</si>
  <si>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</si>
  <si>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</si>
  <si>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</si>
  <si>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</si>
  <si>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</si>
  <si>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</si>
  <si>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</si>
  <si>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</si>
  <si>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</si>
  <si>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</si>
  <si>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</si>
  <si>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</si>
  <si>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</si>
  <si>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</si>
  <si>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</si>
  <si>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</si>
  <si>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</si>
  <si>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</si>
  <si>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</si>
  <si>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</si>
  <si>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</si>
  <si>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</si>
  <si>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</si>
  <si>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</si>
  <si>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</si>
  <si>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</si>
  <si>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</si>
  <si>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</si>
  <si>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</si>
  <si>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</si>
  <si>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</si>
  <si>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</si>
  <si>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</si>
  <si>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</si>
  <si>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</si>
  <si>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</si>
  <si>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</si>
  <si>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</si>
  <si>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</si>
  <si>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</si>
  <si>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</si>
  <si>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</si>
  <si>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</si>
  <si>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</si>
  <si>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</si>
  <si>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</si>
  <si>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</si>
  <si>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</si>
  <si>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</si>
  <si>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</si>
  <si>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</si>
  <si>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</si>
  <si>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</si>
  <si>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</si>
  <si>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</si>
  <si>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</si>
  <si>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</si>
  <si>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</si>
  <si>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</si>
  <si>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</si>
  <si>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</si>
  <si>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</si>
  <si>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</si>
  <si>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</si>
  <si>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</si>
  <si>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</si>
  <si>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</si>
  <si>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</si>
  <si>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</si>
  <si>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</si>
  <si>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</si>
  <si>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</si>
  <si>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</si>
  <si>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</si>
  <si>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</si>
  <si>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</si>
  <si>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</si>
  <si>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</si>
  <si>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</si>
  <si>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</si>
  <si>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</si>
  <si>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</si>
  <si>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</si>
  <si>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</si>
  <si>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</si>
  <si>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</si>
  <si>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</si>
  <si>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</si>
  <si>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</si>
  <si>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</si>
  <si>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</si>
  <si>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</si>
  <si>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</si>
  <si>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</si>
  <si>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</si>
  <si>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</si>
  <si>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</si>
  <si>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</si>
  <si>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</si>
  <si>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</si>
  <si>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</si>
  <si>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</si>
  <si>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</si>
  <si>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</si>
  <si>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</si>
  <si>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</si>
  <si>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</si>
  <si>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</si>
  <si>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</si>
  <si>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</si>
  <si>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</si>
  <si>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</si>
  <si>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</si>
  <si>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</si>
  <si>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</si>
  <si>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</si>
  <si>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</si>
  <si>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</si>
  <si>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</si>
  <si>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</si>
  <si>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</si>
  <si>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</si>
  <si>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</si>
  <si>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</si>
  <si>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</si>
  <si>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</si>
  <si>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</si>
  <si>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</si>
  <si>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</si>
  <si>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</si>
  <si>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</si>
  <si>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</si>
  <si>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</si>
  <si>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</si>
  <si>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</si>
  <si>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</si>
  <si>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</si>
  <si>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</si>
  <si>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</si>
  <si>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</si>
  <si>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</si>
  <si>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</si>
  <si>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</si>
  <si>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</si>
  <si>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</si>
  <si>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</si>
  <si>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</si>
  <si>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</si>
  <si>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</si>
  <si>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</si>
  <si>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</si>
  <si>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</si>
  <si>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</si>
  <si>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</si>
  <si>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</si>
  <si>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</si>
  <si>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</si>
  <si>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</si>
  <si>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</si>
  <si>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</si>
  <si>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</si>
  <si>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</si>
  <si>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</si>
  <si>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</si>
  <si>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</si>
  <si>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</si>
  <si>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</si>
  <si>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</si>
  <si>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</si>
  <si>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</si>
  <si>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</si>
  <si>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</si>
  <si>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</si>
  <si>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</si>
  <si>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</si>
  <si>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</si>
  <si>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</si>
  <si>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</si>
  <si>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</si>
  <si>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</si>
  <si>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</si>
  <si>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</si>
  <si>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</si>
  <si>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</si>
  <si>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</si>
  <si>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</si>
  <si>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</si>
  <si>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</si>
  <si>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</si>
  <si>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</si>
  <si>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</si>
  <si>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</si>
  <si>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</si>
  <si>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</si>
  <si>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</si>
  <si>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</si>
  <si>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</si>
  <si>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</si>
  <si>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</si>
  <si>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</si>
  <si>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</si>
  <si>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</si>
  <si>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</si>
  <si>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</si>
  <si>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</si>
  <si>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</si>
  <si>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</si>
  <si>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</si>
  <si>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</si>
  <si>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</si>
  <si>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</si>
  <si>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</si>
  <si>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</si>
  <si>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</si>
  <si>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</si>
  <si>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</si>
  <si>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</si>
  <si>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</si>
  <si>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</si>
  <si>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</si>
  <si>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</si>
  <si>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</si>
  <si>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</si>
  <si>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</si>
  <si>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</si>
  <si>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</si>
  <si>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</si>
  <si>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</si>
  <si>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</si>
  <si>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</si>
  <si>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</si>
  <si>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</si>
  <si>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</si>
  <si>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</si>
  <si>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</si>
  <si>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</si>
  <si>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</si>
  <si>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</si>
  <si>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</si>
  <si>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</si>
  <si>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</si>
  <si>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</si>
  <si>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</si>
  <si>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</si>
  <si>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</si>
  <si>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</si>
  <si>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</si>
  <si>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</si>
  <si>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</si>
  <si>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</si>
  <si>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</si>
  <si>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</si>
  <si>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</si>
  <si>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</si>
  <si>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</si>
  <si>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</si>
  <si>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</si>
  <si>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</si>
  <si>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</si>
  <si>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</si>
  <si>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</si>
  <si>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</si>
  <si>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</si>
  <si>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</si>
  <si>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</si>
  <si>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</si>
  <si>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</si>
  <si>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</si>
  <si>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</si>
  <si>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</si>
  <si>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</si>
  <si>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</si>
  <si>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</si>
  <si>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</si>
  <si>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</si>
  <si>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</si>
  <si>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</si>
  <si>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</si>
  <si>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</si>
  <si>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</si>
  <si>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</si>
  <si>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</si>
  <si>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</si>
  <si>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</si>
  <si>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</si>
  <si>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</si>
  <si>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</si>
  <si>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</si>
  <si>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</si>
  <si>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</si>
  <si>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</si>
  <si>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</si>
  <si>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</si>
  <si>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</si>
  <si>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</si>
  <si>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</si>
  <si>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</si>
  <si>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</si>
  <si>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</si>
  <si>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</si>
  <si>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</si>
  <si>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</si>
  <si>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</si>
  <si>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</si>
  <si>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</si>
  <si>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</si>
  <si>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</si>
  <si>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</si>
  <si>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</si>
  <si>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</si>
  <si>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</si>
  <si>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</si>
  <si>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</si>
  <si>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</si>
  <si>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</si>
  <si>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</si>
  <si>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</si>
  <si>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</si>
  <si>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</si>
  <si>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</si>
  <si>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</si>
  <si>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</si>
  <si>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</si>
  <si>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</si>
  <si>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</si>
  <si>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</si>
  <si>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</si>
  <si>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</si>
  <si>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</si>
  <si>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</si>
  <si>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</si>
  <si>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</si>
  <si>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</si>
  <si>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</si>
  <si>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</si>
  <si>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</si>
  <si>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</si>
  <si>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</si>
  <si>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</si>
  <si>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</si>
  <si>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</si>
  <si>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</si>
  <si>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</si>
  <si>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</si>
  <si>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</si>
  <si>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</si>
  <si>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</si>
  <si>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</si>
  <si>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</si>
  <si>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</si>
  <si>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</si>
  <si>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</si>
  <si>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</si>
  <si>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</si>
  <si>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</si>
  <si>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</si>
  <si>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</si>
  <si>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</si>
  <si>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</si>
  <si>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</si>
  <si>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</si>
  <si>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</si>
  <si>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</si>
  <si>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</si>
  <si>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</si>
  <si>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</si>
  <si>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</si>
  <si>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</si>
  <si>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</si>
  <si>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</si>
  <si>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</si>
  <si>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</si>
  <si>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</si>
  <si>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</si>
  <si>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</si>
  <si>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</si>
  <si>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</si>
  <si>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</si>
  <si>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</si>
  <si>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</si>
  <si>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</si>
  <si>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</si>
  <si>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</si>
  <si>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</si>
  <si>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</si>
  <si>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</si>
  <si>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</si>
  <si>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</si>
  <si>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</si>
  <si>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</si>
  <si>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</si>
  <si>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</si>
  <si>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</si>
  <si>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</si>
  <si>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</si>
  <si>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</si>
  <si>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</si>
  <si>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</si>
  <si>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</si>
  <si>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</si>
  <si>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</si>
  <si>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</si>
  <si>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</si>
  <si>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</si>
  <si>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</si>
  <si>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</si>
  <si>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</si>
  <si>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</si>
  <si>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</si>
  <si>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</si>
  <si>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</si>
  <si>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</si>
  <si>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</si>
  <si>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</si>
  <si>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</si>
  <si>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</si>
  <si>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</si>
  <si>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</si>
  <si>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</si>
  <si>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</si>
  <si>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</si>
  <si>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</si>
  <si>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</si>
  <si>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</si>
  <si>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</si>
  <si>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</si>
  <si>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</si>
  <si>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</si>
  <si>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</si>
  <si>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</si>
  <si>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</si>
  <si>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</si>
  <si>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</si>
  <si>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</si>
  <si>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</si>
  <si>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</si>
  <si>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</si>
  <si>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</si>
  <si>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</si>
  <si>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</si>
  <si>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</si>
  <si>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</si>
  <si>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</si>
  <si>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</si>
  <si>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</si>
  <si>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</si>
  <si>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</si>
  <si>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</si>
  <si>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</si>
  <si>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</si>
  <si>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</si>
  <si>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</si>
  <si>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</si>
  <si>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</si>
  <si>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</si>
  <si>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</si>
  <si>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</si>
  <si>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</si>
  <si>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</si>
  <si>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</si>
  <si>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</si>
  <si>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</si>
  <si>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</si>
  <si>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</si>
  <si>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</si>
  <si>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</si>
  <si>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</si>
  <si>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</si>
  <si>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</si>
  <si>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</si>
  <si>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</si>
  <si>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</si>
  <si>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</si>
  <si>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</si>
  <si>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</si>
  <si>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</si>
  <si>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</si>
  <si>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</si>
  <si>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</si>
  <si>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</si>
  <si>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</si>
  <si>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</si>
  <si>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</si>
  <si>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</si>
  <si>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</si>
  <si>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</si>
  <si>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</si>
  <si>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</si>
  <si>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</si>
  <si>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</si>
  <si>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</si>
  <si>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</si>
  <si>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</si>
  <si>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</si>
  <si>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</si>
  <si>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</si>
  <si>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</si>
  <si>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</si>
  <si>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</si>
  <si>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</si>
  <si>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</si>
  <si>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</si>
  <si>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</si>
  <si>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</si>
  <si>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</si>
  <si>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</si>
  <si>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</si>
  <si>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</si>
  <si>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</si>
  <si>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</si>
  <si>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</si>
  <si>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</si>
  <si>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</si>
  <si>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</si>
  <si>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</si>
  <si>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</si>
  <si>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</si>
  <si>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</si>
  <si>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</si>
  <si>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</si>
  <si>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</si>
  <si>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</si>
  <si>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</si>
  <si>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</si>
  <si>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</si>
  <si>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</si>
  <si>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</si>
  <si>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</si>
  <si>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</si>
  <si>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</si>
  <si>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</si>
  <si>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</si>
  <si>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</si>
  <si>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</si>
  <si>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</si>
  <si>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</si>
  <si>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</si>
  <si>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</si>
  <si>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</si>
  <si>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</si>
  <si>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</si>
  <si>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</si>
  <si>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</si>
  <si>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</si>
  <si>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</si>
  <si>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</si>
  <si>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</si>
  <si>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</si>
  <si>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</si>
  <si>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</si>
  <si>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</si>
  <si>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</si>
  <si>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</si>
  <si>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</si>
  <si>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</si>
  <si>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</si>
  <si>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</si>
  <si>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</si>
  <si>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</si>
  <si>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</si>
  <si>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</si>
  <si>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</si>
  <si>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</si>
  <si>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</si>
  <si>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</si>
  <si>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</si>
  <si>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</si>
  <si>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</si>
  <si>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</si>
  <si>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</si>
  <si>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</si>
  <si>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</si>
  <si>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</si>
  <si>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</si>
  <si>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</si>
  <si>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</si>
  <si>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</si>
  <si>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</si>
  <si>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</si>
  <si>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</si>
  <si>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</si>
  <si>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</si>
  <si>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</si>
  <si>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</si>
  <si>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</si>
  <si>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</si>
  <si>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</si>
  <si>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</si>
  <si>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</si>
  <si>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</si>
  <si>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</si>
  <si>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</si>
  <si>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</si>
  <si>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</si>
  <si>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</si>
  <si>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</si>
  <si>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</si>
  <si>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</si>
  <si>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</si>
  <si>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</si>
  <si>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</si>
  <si>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</si>
  <si>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</si>
  <si>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</si>
  <si>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</si>
  <si>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</si>
  <si>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</si>
  <si>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</si>
  <si>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</si>
  <si>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</si>
  <si>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</si>
  <si>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</si>
  <si>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</si>
  <si>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</si>
  <si>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</si>
  <si>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</si>
  <si>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</si>
  <si>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</si>
  <si>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</si>
  <si>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</si>
  <si>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</si>
  <si>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</si>
  <si>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</si>
  <si>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</si>
  <si>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</si>
  <si>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</si>
  <si>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</si>
  <si>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</si>
  <si>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</si>
  <si>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</si>
  <si>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</si>
  <si>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</si>
  <si>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</si>
  <si>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</si>
  <si>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</si>
  <si>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</si>
  <si>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</si>
  <si>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</si>
  <si>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</si>
  <si>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</si>
  <si>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</si>
  <si>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</si>
  <si>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</si>
  <si>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</si>
  <si>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</si>
  <si>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</si>
  <si>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</si>
  <si>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</si>
  <si>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</si>
  <si>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</si>
  <si>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</si>
  <si>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</si>
  <si>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</si>
  <si>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</si>
  <si>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</si>
  <si>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</si>
  <si>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</si>
  <si>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</si>
  <si>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</si>
  <si>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</si>
  <si>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</si>
  <si>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</si>
  <si>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</si>
  <si>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</si>
  <si>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</si>
  <si>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</si>
  <si>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</si>
  <si>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</si>
  <si>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</si>
  <si>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</si>
  <si>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</si>
  <si>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</si>
  <si>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</si>
  <si>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</si>
  <si>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</si>
  <si>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</si>
  <si>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</si>
  <si>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</si>
  <si>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</si>
  <si>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</si>
  <si>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</si>
  <si>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</si>
  <si>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</si>
  <si>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</si>
  <si>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</si>
  <si>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</si>
  <si>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</si>
  <si>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</si>
  <si>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</si>
  <si>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</si>
  <si>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</si>
  <si>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</si>
  <si>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</si>
  <si>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</si>
  <si>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</si>
  <si>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</si>
  <si>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</si>
  <si>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</si>
  <si>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</si>
  <si>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</si>
  <si>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</si>
  <si>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</si>
  <si>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</si>
  <si>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</si>
  <si>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</si>
  <si>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</si>
  <si>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</si>
  <si>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</si>
  <si>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</si>
  <si>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</si>
  <si>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</si>
  <si>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</si>
  <si>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</si>
  <si>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</si>
  <si>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</si>
  <si>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</si>
  <si>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</si>
  <si>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</si>
  <si>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</si>
  <si>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</si>
  <si>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</si>
  <si>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</si>
  <si>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</si>
  <si>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</si>
  <si>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</si>
  <si>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</si>
  <si>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</si>
  <si>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</si>
  <si>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</si>
  <si>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</si>
  <si>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</si>
  <si>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</si>
  <si>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</si>
  <si>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</si>
  <si>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</si>
  <si>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</si>
  <si>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</si>
  <si>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</si>
  <si>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</si>
  <si>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</si>
  <si>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</si>
  <si>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</si>
  <si>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</si>
  <si>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</si>
  <si>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</si>
  <si>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</si>
  <si>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</si>
  <si>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</si>
  <si>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</si>
  <si>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</si>
  <si>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</si>
  <si>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</si>
  <si>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</si>
  <si>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</si>
  <si>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</si>
  <si>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</si>
  <si>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</si>
  <si>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</si>
  <si>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</si>
  <si>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</si>
  <si>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</si>
  <si>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</si>
  <si>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</si>
  <si>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</si>
  <si>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</si>
  <si>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</si>
  <si>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</si>
  <si>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</si>
  <si>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</si>
  <si>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</si>
  <si>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</si>
  <si>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</si>
  <si>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</si>
  <si>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</si>
  <si>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</si>
  <si>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</si>
  <si>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</si>
  <si>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</si>
  <si>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</si>
  <si>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</si>
  <si>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</si>
  <si>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</si>
  <si>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</si>
  <si>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</si>
  <si>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</si>
  <si>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</si>
  <si>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</si>
  <si>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</si>
  <si>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</si>
  <si>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</si>
  <si>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</si>
  <si>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</si>
  <si>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</si>
  <si>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</si>
  <si>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</si>
  <si>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</si>
  <si>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</si>
  <si>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</si>
  <si>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</si>
  <si>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</si>
  <si>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</si>
  <si>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</si>
  <si>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</si>
  <si>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335771008</t>
  </si>
  <si>
    <t>335771007</t>
  </si>
  <si>
    <t>335771006</t>
  </si>
  <si>
    <t>24/1/2021 17:00 PM</t>
  </si>
  <si>
    <t>En Servicio</t>
  </si>
  <si>
    <t>335771026</t>
  </si>
  <si>
    <t>335771025</t>
  </si>
  <si>
    <t>335771024</t>
  </si>
  <si>
    <t>335771023</t>
  </si>
  <si>
    <t>335771022</t>
  </si>
  <si>
    <t>335771021</t>
  </si>
  <si>
    <t>335771020</t>
  </si>
  <si>
    <t>335771019</t>
  </si>
  <si>
    <t>335771015</t>
  </si>
  <si>
    <t>335771014</t>
  </si>
  <si>
    <t>335771013</t>
  </si>
  <si>
    <t>335771012</t>
  </si>
  <si>
    <t>335771011</t>
  </si>
  <si>
    <t>335771010</t>
  </si>
  <si>
    <t>CARGA EXITOSA</t>
  </si>
  <si>
    <t>CLOSED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</si>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</sst>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1" fontId="46" fillId="0" borderId="0" xfId="0" applyNumberFormat="1" applyFont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63"/>
      <tableStyleElement type="headerRow" dxfId="962"/>
      <tableStyleElement type="totalRow" dxfId="961"/>
      <tableStyleElement type="firstColumn" dxfId="960"/>
      <tableStyleElement type="lastColumn" dxfId="959"/>
      <tableStyleElement type="firstRowStripe" dxfId="958"/>
      <tableStyleElement type="firstColumnStripe" dxfId="9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7"/>
  <sheetViews>
    <sheetView tabSelected="1" zoomScale="75" zoomScaleNormal="75" workbookViewId="0">
      <pane ySplit="4" topLeftCell="A56" activePane="bottomLeft" state="frozen"/>
      <selection pane="bottomLeft" activeCell="K108" sqref="K108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1.14062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2506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2503</v>
      </c>
      <c r="M5" s="105" t="s">
        <v>2473</v>
      </c>
      <c r="N5" s="104" t="s">
        <v>2500</v>
      </c>
      <c r="O5" s="102" t="s">
        <v>2483</v>
      </c>
      <c r="P5" s="102"/>
      <c r="Q5" s="105" t="s">
        <v>2496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2500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2500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2503</v>
      </c>
      <c r="M8" s="105" t="s">
        <v>2473</v>
      </c>
      <c r="N8" s="104" t="s">
        <v>2481</v>
      </c>
      <c r="O8" s="102" t="s">
        <v>2482</v>
      </c>
      <c r="P8" s="106"/>
      <c r="Q8" s="105" t="s">
        <v>2502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2500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2500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2500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335769626</v>
      </c>
      <c r="C14" s="103">
        <v>44217.713229166664</v>
      </c>
      <c r="D14" s="102" t="s">
        <v>2477</v>
      </c>
      <c r="E14" s="99">
        <v>673</v>
      </c>
      <c r="F14" s="84" t="str">
        <f>VLOOKUP(E14,VIP!$A$2:$O11565,2,0)</f>
        <v>DRBR673</v>
      </c>
      <c r="G14" s="98" t="str">
        <f>VLOOKUP(E14,'LISTADO ATM'!$A$2:$B$894,2,0)</f>
        <v>ATM Clínica Dr. Cruz Jiminián</v>
      </c>
      <c r="H14" s="98" t="str">
        <f>VLOOKUP(E14,VIP!$A$2:$O16486,7,FALSE)</f>
        <v>Si</v>
      </c>
      <c r="I14" s="98" t="str">
        <f>VLOOKUP(E14,VIP!$A$2:$O8451,8,FALSE)</f>
        <v>Si</v>
      </c>
      <c r="J14" s="98" t="str">
        <f>VLOOKUP(E14,VIP!$A$2:$O8401,8,FALSE)</f>
        <v>Si</v>
      </c>
      <c r="K14" s="98" t="str">
        <f>VLOOKUP(E14,VIP!$A$2:$O11975,6,0)</f>
        <v>NO</v>
      </c>
      <c r="L14" s="106" t="s">
        <v>2466</v>
      </c>
      <c r="M14" s="105" t="s">
        <v>2473</v>
      </c>
      <c r="N14" s="104" t="s">
        <v>2481</v>
      </c>
      <c r="O14" s="102" t="s">
        <v>2482</v>
      </c>
      <c r="P14" s="106"/>
      <c r="Q14" s="105" t="s">
        <v>2466</v>
      </c>
    </row>
    <row r="15" spans="1:17" ht="18" x14ac:dyDescent="0.25">
      <c r="A15" s="84" t="str">
        <f>VLOOKUP(E15,'LISTADO ATM'!$A$2:$C$895,3,0)</f>
        <v>ESTE</v>
      </c>
      <c r="B15" s="111">
        <v>335769631</v>
      </c>
      <c r="C15" s="103">
        <v>44217.728750000002</v>
      </c>
      <c r="D15" s="102" t="s">
        <v>2477</v>
      </c>
      <c r="E15" s="99">
        <v>158</v>
      </c>
      <c r="F15" s="84" t="str">
        <f>VLOOKUP(E15,VIP!$A$2:$O11560,2,0)</f>
        <v>DRBR158</v>
      </c>
      <c r="G15" s="98" t="str">
        <f>VLOOKUP(E15,'LISTADO ATM'!$A$2:$B$894,2,0)</f>
        <v xml:space="preserve">ATM Oficina Romana Norte </v>
      </c>
      <c r="H15" s="98" t="str">
        <f>VLOOKUP(E15,VIP!$A$2:$O16481,7,FALSE)</f>
        <v>Si</v>
      </c>
      <c r="I15" s="98" t="str">
        <f>VLOOKUP(E15,VIP!$A$2:$O8446,8,FALSE)</f>
        <v>Si</v>
      </c>
      <c r="J15" s="98" t="str">
        <f>VLOOKUP(E15,VIP!$A$2:$O8396,8,FALSE)</f>
        <v>Si</v>
      </c>
      <c r="K15" s="98" t="str">
        <f>VLOOKUP(E15,VIP!$A$2:$O11970,6,0)</f>
        <v>SI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ESTE</v>
      </c>
      <c r="B16" s="111">
        <v>335769632</v>
      </c>
      <c r="C16" s="103">
        <v>44217.731076388889</v>
      </c>
      <c r="D16" s="102" t="s">
        <v>2477</v>
      </c>
      <c r="E16" s="99">
        <v>660</v>
      </c>
      <c r="F16" s="84" t="str">
        <f>VLOOKUP(E16,VIP!$A$2:$O11559,2,0)</f>
        <v>DRBR660</v>
      </c>
      <c r="G16" s="98" t="str">
        <f>VLOOKUP(E16,'LISTADO ATM'!$A$2:$B$894,2,0)</f>
        <v>ATM Oficina Romana Norte II</v>
      </c>
      <c r="H16" s="98" t="str">
        <f>VLOOKUP(E16,VIP!$A$2:$O16480,7,FALSE)</f>
        <v>N/A</v>
      </c>
      <c r="I16" s="98" t="str">
        <f>VLOOKUP(E16,VIP!$A$2:$O8445,8,FALSE)</f>
        <v>N/A</v>
      </c>
      <c r="J16" s="98" t="str">
        <f>VLOOKUP(E16,VIP!$A$2:$O8395,8,FALSE)</f>
        <v>N/A</v>
      </c>
      <c r="K16" s="98" t="str">
        <f>VLOOKUP(E16,VIP!$A$2:$O11969,6,0)</f>
        <v>N/A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6"/>
      <c r="Q16" s="105" t="s">
        <v>2430</v>
      </c>
    </row>
    <row r="17" spans="1:17" ht="18" x14ac:dyDescent="0.25">
      <c r="A17" s="84" t="str">
        <f>VLOOKUP(E17,'LISTADO ATM'!$A$2:$C$895,3,0)</f>
        <v>DISTRITO NACIONAL</v>
      </c>
      <c r="B17" s="111">
        <v>335769635</v>
      </c>
      <c r="C17" s="103">
        <v>44217.747731481482</v>
      </c>
      <c r="D17" s="102" t="s">
        <v>2477</v>
      </c>
      <c r="E17" s="99">
        <v>577</v>
      </c>
      <c r="F17" s="84" t="str">
        <f>VLOOKUP(E17,VIP!$A$2:$O11556,2,0)</f>
        <v>DRBR173</v>
      </c>
      <c r="G17" s="98" t="str">
        <f>VLOOKUP(E17,'LISTADO ATM'!$A$2:$B$894,2,0)</f>
        <v xml:space="preserve">ATM Olé Ave. Duarte </v>
      </c>
      <c r="H17" s="98" t="str">
        <f>VLOOKUP(E17,VIP!$A$2:$O16477,7,FALSE)</f>
        <v>Si</v>
      </c>
      <c r="I17" s="98" t="str">
        <f>VLOOKUP(E17,VIP!$A$2:$O8442,8,FALSE)</f>
        <v>Si</v>
      </c>
      <c r="J17" s="98" t="str">
        <f>VLOOKUP(E17,VIP!$A$2:$O8392,8,FALSE)</f>
        <v>Si</v>
      </c>
      <c r="K17" s="98" t="str">
        <f>VLOOKUP(E17,VIP!$A$2:$O11966,6,0)</f>
        <v>SI</v>
      </c>
      <c r="L17" s="106" t="s">
        <v>2466</v>
      </c>
      <c r="M17" s="105" t="s">
        <v>2473</v>
      </c>
      <c r="N17" s="104" t="s">
        <v>2481</v>
      </c>
      <c r="O17" s="102" t="s">
        <v>2482</v>
      </c>
      <c r="P17" s="106"/>
      <c r="Q17" s="105" t="s">
        <v>2466</v>
      </c>
    </row>
    <row r="18" spans="1:17" ht="18" x14ac:dyDescent="0.25">
      <c r="A18" s="84" t="str">
        <f>VLOOKUP(E18,'LISTADO ATM'!$A$2:$C$895,3,0)</f>
        <v>NORTE</v>
      </c>
      <c r="B18" s="111">
        <v>335769650</v>
      </c>
      <c r="C18" s="103">
        <v>44217.83326388889</v>
      </c>
      <c r="D18" s="102" t="s">
        <v>2498</v>
      </c>
      <c r="E18" s="99">
        <v>944</v>
      </c>
      <c r="F18" s="84" t="str">
        <f>VLOOKUP(E18,VIP!$A$2:$O11544,2,0)</f>
        <v>DRBR944</v>
      </c>
      <c r="G18" s="98" t="str">
        <f>VLOOKUP(E18,'LISTADO ATM'!$A$2:$B$894,2,0)</f>
        <v xml:space="preserve">ATM UNP Mao </v>
      </c>
      <c r="H18" s="98" t="str">
        <f>VLOOKUP(E18,VIP!$A$2:$O16465,7,FALSE)</f>
        <v>Si</v>
      </c>
      <c r="I18" s="98" t="str">
        <f>VLOOKUP(E18,VIP!$A$2:$O8430,8,FALSE)</f>
        <v>Si</v>
      </c>
      <c r="J18" s="98" t="str">
        <f>VLOOKUP(E18,VIP!$A$2:$O8380,8,FALSE)</f>
        <v>Si</v>
      </c>
      <c r="K18" s="98" t="str">
        <f>VLOOKUP(E18,VIP!$A$2:$O11954,6,0)</f>
        <v>NO</v>
      </c>
      <c r="L18" s="106" t="s">
        <v>2503</v>
      </c>
      <c r="M18" s="119" t="s">
        <v>2512</v>
      </c>
      <c r="N18" s="104" t="s">
        <v>2481</v>
      </c>
      <c r="O18" s="102" t="s">
        <v>2497</v>
      </c>
      <c r="P18" s="106"/>
      <c r="Q18" s="159">
        <v>44220.42083333333</v>
      </c>
    </row>
    <row r="19" spans="1:17" ht="18" x14ac:dyDescent="0.25">
      <c r="A19" s="84" t="str">
        <f>VLOOKUP(E19,'LISTADO ATM'!$A$2:$C$895,3,0)</f>
        <v>DISTRITO NACIONAL</v>
      </c>
      <c r="B19" s="111">
        <v>335769765</v>
      </c>
      <c r="C19" s="103">
        <v>44218.366574074076</v>
      </c>
      <c r="D19" s="102" t="s">
        <v>2189</v>
      </c>
      <c r="E19" s="99">
        <v>2</v>
      </c>
      <c r="F19" s="84" t="str">
        <f>VLOOKUP(E19,VIP!$A$2:$O11379,2,0)</f>
        <v>DRBR002</v>
      </c>
      <c r="G19" s="98" t="str">
        <f>VLOOKUP(E19,'LISTADO ATM'!$A$2:$B$894,2,0)</f>
        <v>ATM Autoservicio Padre Castellano</v>
      </c>
      <c r="H19" s="98" t="str">
        <f>VLOOKUP(E19,VIP!$A$2:$O16300,7,FALSE)</f>
        <v>Si</v>
      </c>
      <c r="I19" s="98" t="str">
        <f>VLOOKUP(E19,VIP!$A$2:$O8265,8,FALSE)</f>
        <v>Si</v>
      </c>
      <c r="J19" s="98" t="str">
        <f>VLOOKUP(E19,VIP!$A$2:$O8215,8,FALSE)</f>
        <v>Si</v>
      </c>
      <c r="K19" s="98" t="str">
        <f>VLOOKUP(E19,VIP!$A$2:$O11789,6,0)</f>
        <v>NO</v>
      </c>
      <c r="L19" s="106" t="s">
        <v>2463</v>
      </c>
      <c r="M19" s="105" t="s">
        <v>2473</v>
      </c>
      <c r="N19" s="104" t="s">
        <v>2481</v>
      </c>
      <c r="O19" s="102" t="s">
        <v>2483</v>
      </c>
      <c r="P19" s="102"/>
      <c r="Q19" s="105" t="s">
        <v>2463</v>
      </c>
    </row>
    <row r="20" spans="1:17" ht="18" x14ac:dyDescent="0.25">
      <c r="A20" s="84" t="str">
        <f>VLOOKUP(E20,'LISTADO ATM'!$A$2:$C$895,3,0)</f>
        <v>DISTRITO NACIONAL</v>
      </c>
      <c r="B20" s="111">
        <v>335770049</v>
      </c>
      <c r="C20" s="103">
        <v>44218.461111111108</v>
      </c>
      <c r="D20" s="102" t="s">
        <v>2477</v>
      </c>
      <c r="E20" s="99">
        <v>238</v>
      </c>
      <c r="F20" s="84" t="str">
        <f>VLOOKUP(E20,VIP!$A$2:$O11375,2,0)</f>
        <v>DRBR238</v>
      </c>
      <c r="G20" s="98" t="str">
        <f>VLOOKUP(E20,'LISTADO ATM'!$A$2:$B$894,2,0)</f>
        <v xml:space="preserve">ATM Multicentro La Sirena Charles de Gaulle </v>
      </c>
      <c r="H20" s="98" t="str">
        <f>VLOOKUP(E20,VIP!$A$2:$O16296,7,FALSE)</f>
        <v>Si</v>
      </c>
      <c r="I20" s="98" t="str">
        <f>VLOOKUP(E20,VIP!$A$2:$O8261,8,FALSE)</f>
        <v>Si</v>
      </c>
      <c r="J20" s="98" t="str">
        <f>VLOOKUP(E20,VIP!$A$2:$O8211,8,FALSE)</f>
        <v>Si</v>
      </c>
      <c r="K20" s="98" t="str">
        <f>VLOOKUP(E20,VIP!$A$2:$O11785,6,0)</f>
        <v>No</v>
      </c>
      <c r="L20" s="106" t="s">
        <v>2505</v>
      </c>
      <c r="M20" s="105" t="s">
        <v>2473</v>
      </c>
      <c r="N20" s="104" t="s">
        <v>2481</v>
      </c>
      <c r="O20" s="102" t="s">
        <v>2482</v>
      </c>
      <c r="P20" s="119"/>
      <c r="Q20" s="105" t="s">
        <v>2505</v>
      </c>
    </row>
    <row r="21" spans="1:17" ht="18" x14ac:dyDescent="0.25">
      <c r="A21" s="84" t="str">
        <f>VLOOKUP(E21,'LISTADO ATM'!$A$2:$C$895,3,0)</f>
        <v>DISTRITO NACIONAL</v>
      </c>
      <c r="B21" s="111">
        <v>335770134</v>
      </c>
      <c r="C21" s="103">
        <v>44218.49795138889</v>
      </c>
      <c r="D21" s="102" t="s">
        <v>2477</v>
      </c>
      <c r="E21" s="99">
        <v>835</v>
      </c>
      <c r="F21" s="84" t="str">
        <f>VLOOKUP(E21,VIP!$A$2:$O11378,2,0)</f>
        <v>DRBR835</v>
      </c>
      <c r="G21" s="98" t="str">
        <f>VLOOKUP(E21,'LISTADO ATM'!$A$2:$B$894,2,0)</f>
        <v xml:space="preserve">ATM UNP Megacentro </v>
      </c>
      <c r="H21" s="98" t="str">
        <f>VLOOKUP(E21,VIP!$A$2:$O16299,7,FALSE)</f>
        <v>Si</v>
      </c>
      <c r="I21" s="98" t="str">
        <f>VLOOKUP(E21,VIP!$A$2:$O8264,8,FALSE)</f>
        <v>Si</v>
      </c>
      <c r="J21" s="98" t="str">
        <f>VLOOKUP(E21,VIP!$A$2:$O8214,8,FALSE)</f>
        <v>Si</v>
      </c>
      <c r="K21" s="98" t="str">
        <f>VLOOKUP(E21,VIP!$A$2:$O11788,6,0)</f>
        <v>SI</v>
      </c>
      <c r="L21" s="106" t="s">
        <v>2503</v>
      </c>
      <c r="M21" s="105" t="s">
        <v>2473</v>
      </c>
      <c r="N21" s="104" t="s">
        <v>2481</v>
      </c>
      <c r="O21" s="102" t="s">
        <v>2482</v>
      </c>
      <c r="P21" s="102"/>
      <c r="Q21" s="105" t="s">
        <v>2496</v>
      </c>
    </row>
    <row r="22" spans="1:17" s="86" customFormat="1" ht="18" x14ac:dyDescent="0.25">
      <c r="A22" s="84" t="str">
        <f>VLOOKUP(E22,'LISTADO ATM'!$A$2:$C$895,3,0)</f>
        <v>DISTRITO NACIONAL</v>
      </c>
      <c r="B22" s="111">
        <v>335770186</v>
      </c>
      <c r="C22" s="103">
        <v>44218.519918981481</v>
      </c>
      <c r="D22" s="102" t="s">
        <v>2189</v>
      </c>
      <c r="E22" s="99">
        <v>735</v>
      </c>
      <c r="F22" s="84" t="str">
        <f>VLOOKUP(E22,VIP!$A$2:$O11374,2,0)</f>
        <v>DRBR179</v>
      </c>
      <c r="G22" s="98" t="str">
        <f>VLOOKUP(E22,'LISTADO ATM'!$A$2:$B$894,2,0)</f>
        <v xml:space="preserve">ATM Oficina Independencia II  </v>
      </c>
      <c r="H22" s="98" t="str">
        <f>VLOOKUP(E22,VIP!$A$2:$O16295,7,FALSE)</f>
        <v>Si</v>
      </c>
      <c r="I22" s="98" t="str">
        <f>VLOOKUP(E22,VIP!$A$2:$O8260,8,FALSE)</f>
        <v>Si</v>
      </c>
      <c r="J22" s="98" t="str">
        <f>VLOOKUP(E22,VIP!$A$2:$O8210,8,FALSE)</f>
        <v>Si</v>
      </c>
      <c r="K22" s="98" t="str">
        <f>VLOOKUP(E22,VIP!$A$2:$O11784,6,0)</f>
        <v>NO</v>
      </c>
      <c r="L22" s="106" t="s">
        <v>2228</v>
      </c>
      <c r="M22" s="105" t="s">
        <v>2473</v>
      </c>
      <c r="N22" s="104" t="s">
        <v>2500</v>
      </c>
      <c r="O22" s="102" t="s">
        <v>2483</v>
      </c>
      <c r="P22" s="102"/>
      <c r="Q22" s="105" t="s">
        <v>2228</v>
      </c>
    </row>
    <row r="23" spans="1:17" s="86" customFormat="1" ht="18" x14ac:dyDescent="0.25">
      <c r="A23" s="84" t="str">
        <f>VLOOKUP(E23,'LISTADO ATM'!$A$2:$C$895,3,0)</f>
        <v>DISTRITO NACIONAL</v>
      </c>
      <c r="B23" s="111">
        <v>335770199</v>
      </c>
      <c r="C23" s="103">
        <v>44218.526006944441</v>
      </c>
      <c r="D23" s="102" t="s">
        <v>2189</v>
      </c>
      <c r="E23" s="99">
        <v>416</v>
      </c>
      <c r="F23" s="84" t="str">
        <f>VLOOKUP(E23,VIP!$A$2:$O11371,2,0)</f>
        <v>DRBR416</v>
      </c>
      <c r="G23" s="98" t="str">
        <f>VLOOKUP(E23,'LISTADO ATM'!$A$2:$B$894,2,0)</f>
        <v xml:space="preserve">ATM Autobanco San Martín II </v>
      </c>
      <c r="H23" s="98" t="str">
        <f>VLOOKUP(E23,VIP!$A$2:$O16292,7,FALSE)</f>
        <v>Si</v>
      </c>
      <c r="I23" s="98" t="str">
        <f>VLOOKUP(E23,VIP!$A$2:$O8257,8,FALSE)</f>
        <v>Si</v>
      </c>
      <c r="J23" s="98" t="str">
        <f>VLOOKUP(E23,VIP!$A$2:$O8207,8,FALSE)</f>
        <v>Si</v>
      </c>
      <c r="K23" s="98" t="str">
        <f>VLOOKUP(E23,VIP!$A$2:$O11781,6,0)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s="86" customFormat="1" ht="18" x14ac:dyDescent="0.25">
      <c r="A24" s="84" t="str">
        <f>VLOOKUP(E24,'LISTADO ATM'!$A$2:$C$895,3,0)</f>
        <v>DISTRITO NACIONAL</v>
      </c>
      <c r="B24" s="111">
        <v>335770226</v>
      </c>
      <c r="C24" s="103">
        <v>44218.532314814816</v>
      </c>
      <c r="D24" s="102" t="s">
        <v>2189</v>
      </c>
      <c r="E24" s="99">
        <v>487</v>
      </c>
      <c r="F24" s="84" t="str">
        <f>VLOOKUP(E24,VIP!$A$2:$O11369,2,0)</f>
        <v>DRBR487</v>
      </c>
      <c r="G24" s="98" t="str">
        <f>VLOOKUP(E24,'LISTADO ATM'!$A$2:$B$894,2,0)</f>
        <v xml:space="preserve">ATM Olé Hainamosa </v>
      </c>
      <c r="H24" s="98" t="str">
        <f>VLOOKUP(E24,VIP!$A$2:$O16290,7,FALSE)</f>
        <v>Si</v>
      </c>
      <c r="I24" s="98" t="str">
        <f>VLOOKUP(E24,VIP!$A$2:$O8255,8,FALSE)</f>
        <v>Si</v>
      </c>
      <c r="J24" s="98" t="str">
        <f>VLOOKUP(E24,VIP!$A$2:$O8205,8,FALSE)</f>
        <v>Si</v>
      </c>
      <c r="K24" s="98" t="str">
        <f>VLOOKUP(E24,VIP!$A$2:$O11779,6,0)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335770234</v>
      </c>
      <c r="C25" s="103">
        <v>44218.53502314815</v>
      </c>
      <c r="D25" s="102" t="s">
        <v>2189</v>
      </c>
      <c r="E25" s="99">
        <v>237</v>
      </c>
      <c r="F25" s="84" t="str">
        <f>VLOOKUP(E25,VIP!$A$2:$O11368,2,0)</f>
        <v>DRBR237</v>
      </c>
      <c r="G25" s="98" t="str">
        <f>VLOOKUP(E25,'LISTADO ATM'!$A$2:$B$894,2,0)</f>
        <v xml:space="preserve">ATM UNP Plaza Vásquez </v>
      </c>
      <c r="H25" s="98" t="str">
        <f>VLOOKUP(E25,VIP!$A$2:$O16289,7,FALSE)</f>
        <v>Si</v>
      </c>
      <c r="I25" s="98" t="str">
        <f>VLOOKUP(E25,VIP!$A$2:$O8254,8,FALSE)</f>
        <v>Si</v>
      </c>
      <c r="J25" s="98" t="str">
        <f>VLOOKUP(E25,VIP!$A$2:$O8204,8,FALSE)</f>
        <v>Si</v>
      </c>
      <c r="K25" s="98" t="str">
        <f>VLOOKUP(E25,VIP!$A$2:$O11778,6,0)</f>
        <v>SI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DISTRITO NACIONAL</v>
      </c>
      <c r="B26" s="111">
        <v>335770239</v>
      </c>
      <c r="C26" s="103">
        <v>44218.538958333331</v>
      </c>
      <c r="D26" s="102" t="s">
        <v>2189</v>
      </c>
      <c r="E26" s="99">
        <v>694</v>
      </c>
      <c r="F26" s="84" t="str">
        <f>VLOOKUP(E26,VIP!$A$2:$O11366,2,0)</f>
        <v>DRBR694</v>
      </c>
      <c r="G26" s="98" t="str">
        <f>VLOOKUP(E26,'LISTADO ATM'!$A$2:$B$894,2,0)</f>
        <v>ATM Optica 27 de Febrero</v>
      </c>
      <c r="H26" s="98" t="str">
        <f>VLOOKUP(E26,VIP!$A$2:$O16287,7,FALSE)</f>
        <v>Si</v>
      </c>
      <c r="I26" s="98" t="str">
        <f>VLOOKUP(E26,VIP!$A$2:$O8252,8,FALSE)</f>
        <v>Si</v>
      </c>
      <c r="J26" s="98" t="str">
        <f>VLOOKUP(E26,VIP!$A$2:$O8202,8,FALSE)</f>
        <v>Si</v>
      </c>
      <c r="K26" s="98" t="str">
        <f>VLOOKUP(E26,VIP!$A$2:$O11776,6,0)</f>
        <v>NO</v>
      </c>
      <c r="L26" s="106" t="s">
        <v>2228</v>
      </c>
      <c r="M26" s="105" t="s">
        <v>2473</v>
      </c>
      <c r="N26" s="104" t="s">
        <v>2481</v>
      </c>
      <c r="O26" s="102" t="s">
        <v>2483</v>
      </c>
      <c r="P26" s="102"/>
      <c r="Q26" s="105" t="s">
        <v>2228</v>
      </c>
    </row>
    <row r="27" spans="1:17" ht="18" x14ac:dyDescent="0.25">
      <c r="A27" s="84" t="str">
        <f>VLOOKUP(E27,'LISTADO ATM'!$A$2:$C$895,3,0)</f>
        <v>ESTE</v>
      </c>
      <c r="B27" s="111">
        <v>335770251</v>
      </c>
      <c r="C27" s="103">
        <v>44218.546944444446</v>
      </c>
      <c r="D27" s="102" t="s">
        <v>2189</v>
      </c>
      <c r="E27" s="99">
        <v>912</v>
      </c>
      <c r="F27" s="84" t="str">
        <f>VLOOKUP(E27,VIP!$A$2:$O11364,2,0)</f>
        <v>DRBR973</v>
      </c>
      <c r="G27" s="98" t="str">
        <f>VLOOKUP(E27,'LISTADO ATM'!$A$2:$B$894,2,0)</f>
        <v xml:space="preserve">ATM Oficina San Pedro II </v>
      </c>
      <c r="H27" s="98" t="str">
        <f>VLOOKUP(E27,VIP!$A$2:$O16285,7,FALSE)</f>
        <v>Si</v>
      </c>
      <c r="I27" s="98" t="str">
        <f>VLOOKUP(E27,VIP!$A$2:$O8250,8,FALSE)</f>
        <v>Si</v>
      </c>
      <c r="J27" s="98" t="str">
        <f>VLOOKUP(E27,VIP!$A$2:$O8200,8,FALSE)</f>
        <v>Si</v>
      </c>
      <c r="K27" s="98" t="str">
        <f>VLOOKUP(E27,VIP!$A$2:$O11774,6,0)</f>
        <v>SI</v>
      </c>
      <c r="L27" s="106" t="s">
        <v>2463</v>
      </c>
      <c r="M27" s="105" t="s">
        <v>2473</v>
      </c>
      <c r="N27" s="104" t="s">
        <v>2481</v>
      </c>
      <c r="O27" s="102" t="s">
        <v>2483</v>
      </c>
      <c r="P27" s="102"/>
      <c r="Q27" s="105" t="s">
        <v>2463</v>
      </c>
    </row>
    <row r="28" spans="1:17" ht="18" x14ac:dyDescent="0.25">
      <c r="A28" s="84" t="str">
        <f>VLOOKUP(E28,'LISTADO ATM'!$A$2:$C$895,3,0)</f>
        <v>ESTE</v>
      </c>
      <c r="B28" s="111">
        <v>335770305</v>
      </c>
      <c r="C28" s="103">
        <v>44218.590787037036</v>
      </c>
      <c r="D28" s="102" t="s">
        <v>2494</v>
      </c>
      <c r="E28" s="99">
        <v>963</v>
      </c>
      <c r="F28" s="84" t="str">
        <f>VLOOKUP(E28,VIP!$A$2:$O11363,2,0)</f>
        <v>DRBR963</v>
      </c>
      <c r="G28" s="98" t="str">
        <f>VLOOKUP(E28,'LISTADO ATM'!$A$2:$B$894,2,0)</f>
        <v xml:space="preserve">ATM Multiplaza La Romana </v>
      </c>
      <c r="H28" s="98" t="str">
        <f>VLOOKUP(E28,VIP!$A$2:$O16284,7,FALSE)</f>
        <v>Si</v>
      </c>
      <c r="I28" s="98" t="str">
        <f>VLOOKUP(E28,VIP!$A$2:$O8249,8,FALSE)</f>
        <v>Si</v>
      </c>
      <c r="J28" s="98" t="str">
        <f>VLOOKUP(E28,VIP!$A$2:$O8199,8,FALSE)</f>
        <v>Si</v>
      </c>
      <c r="K28" s="98" t="str">
        <f>VLOOKUP(E28,VIP!$A$2:$O11773,6,0)</f>
        <v>NO</v>
      </c>
      <c r="L28" s="106" t="s">
        <v>2430</v>
      </c>
      <c r="M28" s="105" t="s">
        <v>2473</v>
      </c>
      <c r="N28" s="104" t="s">
        <v>2481</v>
      </c>
      <c r="O28" s="102" t="s">
        <v>2495</v>
      </c>
      <c r="P28" s="102"/>
      <c r="Q28" s="105" t="s">
        <v>2430</v>
      </c>
    </row>
    <row r="29" spans="1:17" ht="18" x14ac:dyDescent="0.25">
      <c r="A29" s="84" t="str">
        <f>VLOOKUP(E29,'LISTADO ATM'!$A$2:$C$895,3,0)</f>
        <v>DISTRITO NACIONAL</v>
      </c>
      <c r="B29" s="111">
        <v>335770367</v>
      </c>
      <c r="C29" s="103">
        <v>44218.605740740742</v>
      </c>
      <c r="D29" s="102" t="s">
        <v>2477</v>
      </c>
      <c r="E29" s="99">
        <v>678</v>
      </c>
      <c r="F29" s="84" t="str">
        <f>VLOOKUP(E29,VIP!$A$2:$O11361,2,0)</f>
        <v>DRBR678</v>
      </c>
      <c r="G29" s="98" t="str">
        <f>VLOOKUP(E29,'LISTADO ATM'!$A$2:$B$894,2,0)</f>
        <v>ATM Eco Petroleo San Isidro</v>
      </c>
      <c r="H29" s="98" t="str">
        <f>VLOOKUP(E29,VIP!$A$2:$O16282,7,FALSE)</f>
        <v>Si</v>
      </c>
      <c r="I29" s="98" t="str">
        <f>VLOOKUP(E29,VIP!$A$2:$O8247,8,FALSE)</f>
        <v>Si</v>
      </c>
      <c r="J29" s="98" t="str">
        <f>VLOOKUP(E29,VIP!$A$2:$O8197,8,FALSE)</f>
        <v>Si</v>
      </c>
      <c r="K29" s="98" t="str">
        <f>VLOOKUP(E29,VIP!$A$2:$O11771,6,0)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84" t="str">
        <f>VLOOKUP(E30,'LISTADO ATM'!$A$2:$C$895,3,0)</f>
        <v>DISTRITO NACIONAL</v>
      </c>
      <c r="B30" s="111">
        <v>335770376</v>
      </c>
      <c r="C30" s="103">
        <v>44218.608599537038</v>
      </c>
      <c r="D30" s="102" t="s">
        <v>2477</v>
      </c>
      <c r="E30" s="99">
        <v>927</v>
      </c>
      <c r="F30" s="84" t="str">
        <f>VLOOKUP(E30,VIP!$A$2:$O11360,2,0)</f>
        <v>DRBR927</v>
      </c>
      <c r="G30" s="98" t="str">
        <f>VLOOKUP(E30,'LISTADO ATM'!$A$2:$B$894,2,0)</f>
        <v>ATM S/M Bravo La Esperilla</v>
      </c>
      <c r="H30" s="98" t="str">
        <f>VLOOKUP(E30,VIP!$A$2:$O16281,7,FALSE)</f>
        <v>Si</v>
      </c>
      <c r="I30" s="98" t="str">
        <f>VLOOKUP(E30,VIP!$A$2:$O8246,8,FALSE)</f>
        <v>Si</v>
      </c>
      <c r="J30" s="98" t="str">
        <f>VLOOKUP(E30,VIP!$A$2:$O8196,8,FALSE)</f>
        <v>Si</v>
      </c>
      <c r="K30" s="98" t="str">
        <f>VLOOKUP(E30,VIP!$A$2:$O11770,6,0)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2430</v>
      </c>
    </row>
    <row r="31" spans="1:17" ht="18" x14ac:dyDescent="0.25">
      <c r="A31" s="84" t="str">
        <f>VLOOKUP(E31,'LISTADO ATM'!$A$2:$C$895,3,0)</f>
        <v>DISTRITO NACIONAL</v>
      </c>
      <c r="B31" s="111">
        <v>335770459</v>
      </c>
      <c r="C31" s="103">
        <v>44218.643379629626</v>
      </c>
      <c r="D31" s="102" t="s">
        <v>2477</v>
      </c>
      <c r="E31" s="99">
        <v>554</v>
      </c>
      <c r="F31" s="84" t="str">
        <f>VLOOKUP(E31,VIP!$A$2:$O11375,2,0)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VLOOKUP(E31,VIP!$A$2:$O16296,7,FALSE)</f>
        <v>Si</v>
      </c>
      <c r="I31" s="98" t="str">
        <f>VLOOKUP(E31,VIP!$A$2:$O8261,8,FALSE)</f>
        <v>Si</v>
      </c>
      <c r="J31" s="98" t="str">
        <f>VLOOKUP(E31,VIP!$A$2:$O8211,8,FALSE)</f>
        <v>Si</v>
      </c>
      <c r="K31" s="98" t="str">
        <f>VLOOKUP(E31,VIP!$A$2:$O11785,6,0)</f>
        <v>NO</v>
      </c>
      <c r="L31" s="106" t="s">
        <v>2430</v>
      </c>
      <c r="M31" s="105" t="s">
        <v>2473</v>
      </c>
      <c r="N31" s="104" t="s">
        <v>2481</v>
      </c>
      <c r="O31" s="102" t="s">
        <v>2482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335770465</v>
      </c>
      <c r="C32" s="103">
        <v>44218.64434027778</v>
      </c>
      <c r="D32" s="102" t="s">
        <v>2477</v>
      </c>
      <c r="E32" s="99">
        <v>642</v>
      </c>
      <c r="F32" s="84" t="str">
        <f>VLOOKUP(E32,VIP!$A$2:$O11374,2,0)</f>
        <v>DRBR24O</v>
      </c>
      <c r="G32" s="98" t="str">
        <f>VLOOKUP(E32,'LISTADO ATM'!$A$2:$B$894,2,0)</f>
        <v xml:space="preserve">ATM OMSA Sto. Dgo. </v>
      </c>
      <c r="H32" s="98" t="str">
        <f>VLOOKUP(E32,VIP!$A$2:$O16295,7,FALSE)</f>
        <v>Si</v>
      </c>
      <c r="I32" s="98" t="str">
        <f>VLOOKUP(E32,VIP!$A$2:$O8260,8,FALSE)</f>
        <v>Si</v>
      </c>
      <c r="J32" s="98" t="str">
        <f>VLOOKUP(E32,VIP!$A$2:$O8210,8,FALSE)</f>
        <v>Si</v>
      </c>
      <c r="K32" s="98" t="str">
        <f>VLOOKUP(E32,VIP!$A$2:$O11784,6,0)</f>
        <v>NO</v>
      </c>
      <c r="L32" s="106" t="s">
        <v>2466</v>
      </c>
      <c r="M32" s="105" t="s">
        <v>2473</v>
      </c>
      <c r="N32" s="104" t="s">
        <v>2481</v>
      </c>
      <c r="O32" s="102" t="s">
        <v>2482</v>
      </c>
      <c r="P32" s="102"/>
      <c r="Q32" s="105" t="s">
        <v>2466</v>
      </c>
    </row>
    <row r="33" spans="1:17" ht="18" x14ac:dyDescent="0.25">
      <c r="A33" s="84" t="str">
        <f>VLOOKUP(E33,'LISTADO ATM'!$A$2:$C$895,3,0)</f>
        <v>DISTRITO NACIONAL</v>
      </c>
      <c r="B33" s="111">
        <v>335770471</v>
      </c>
      <c r="C33" s="103">
        <v>44218.646354166667</v>
      </c>
      <c r="D33" s="102" t="s">
        <v>2477</v>
      </c>
      <c r="E33" s="99">
        <v>753</v>
      </c>
      <c r="F33" s="84" t="str">
        <f>VLOOKUP(E33,VIP!$A$2:$O11373,2,0)</f>
        <v>DRBR753</v>
      </c>
      <c r="G33" s="98" t="str">
        <f>VLOOKUP(E33,'LISTADO ATM'!$A$2:$B$894,2,0)</f>
        <v xml:space="preserve">ATM S/M Nacional Tiradentes </v>
      </c>
      <c r="H33" s="98" t="str">
        <f>VLOOKUP(E33,VIP!$A$2:$O16294,7,FALSE)</f>
        <v>Si</v>
      </c>
      <c r="I33" s="98" t="str">
        <f>VLOOKUP(E33,VIP!$A$2:$O8259,8,FALSE)</f>
        <v>Si</v>
      </c>
      <c r="J33" s="98" t="str">
        <f>VLOOKUP(E33,VIP!$A$2:$O8209,8,FALSE)</f>
        <v>Si</v>
      </c>
      <c r="K33" s="98" t="str">
        <f>VLOOKUP(E33,VIP!$A$2:$O11783,6,0)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02"/>
      <c r="Q33" s="105" t="s">
        <v>2430</v>
      </c>
    </row>
    <row r="34" spans="1:17" ht="18" x14ac:dyDescent="0.25">
      <c r="A34" s="84" t="str">
        <f>VLOOKUP(E34,'LISTADO ATM'!$A$2:$C$895,3,0)</f>
        <v>DISTRITO NACIONAL</v>
      </c>
      <c r="B34" s="111">
        <v>335770494</v>
      </c>
      <c r="C34" s="103">
        <v>44218.654131944444</v>
      </c>
      <c r="D34" s="102" t="s">
        <v>2477</v>
      </c>
      <c r="E34" s="99">
        <v>958</v>
      </c>
      <c r="F34" s="84" t="str">
        <f>VLOOKUP(E34,VIP!$A$2:$O11369,2,0)</f>
        <v>DRBR958</v>
      </c>
      <c r="G34" s="98" t="str">
        <f>VLOOKUP(E34,'LISTADO ATM'!$A$2:$B$894,2,0)</f>
        <v xml:space="preserve">ATM Olé Aut. San Isidro </v>
      </c>
      <c r="H34" s="98" t="str">
        <f>VLOOKUP(E34,VIP!$A$2:$O16290,7,FALSE)</f>
        <v>Si</v>
      </c>
      <c r="I34" s="98" t="str">
        <f>VLOOKUP(E34,VIP!$A$2:$O8255,8,FALSE)</f>
        <v>Si</v>
      </c>
      <c r="J34" s="98" t="str">
        <f>VLOOKUP(E34,VIP!$A$2:$O8205,8,FALSE)</f>
        <v>Si</v>
      </c>
      <c r="K34" s="98" t="str">
        <f>VLOOKUP(E34,VIP!$A$2:$O11779,6,0)</f>
        <v>NO</v>
      </c>
      <c r="L34" s="106" t="s">
        <v>2466</v>
      </c>
      <c r="M34" s="105" t="s">
        <v>2473</v>
      </c>
      <c r="N34" s="104" t="s">
        <v>2481</v>
      </c>
      <c r="O34" s="102" t="s">
        <v>2482</v>
      </c>
      <c r="P34" s="102"/>
      <c r="Q34" s="105" t="s">
        <v>2466</v>
      </c>
    </row>
    <row r="35" spans="1:17" ht="18" x14ac:dyDescent="0.25">
      <c r="A35" s="84" t="e">
        <f>VLOOKUP(E35,'LISTADO ATM'!$A$2:$C$895,3,0)</f>
        <v>#N/A</v>
      </c>
      <c r="B35" s="111">
        <v>335770500</v>
      </c>
      <c r="C35" s="103">
        <v>44218.655115740738</v>
      </c>
      <c r="D35" s="102" t="s">
        <v>2477</v>
      </c>
      <c r="E35" s="99">
        <v>600</v>
      </c>
      <c r="F35" s="84" t="e">
        <f>VLOOKUP(E35,VIP!$A$2:$O11368,2,0)</f>
        <v>#N/A</v>
      </c>
      <c r="G35" s="98" t="e">
        <f>VLOOKUP(E35,'LISTADO ATM'!$A$2:$B$894,2,0)</f>
        <v>#N/A</v>
      </c>
      <c r="H35" s="98" t="e">
        <f>VLOOKUP(E35,VIP!$A$2:$O16289,7,FALSE)</f>
        <v>#N/A</v>
      </c>
      <c r="I35" s="98" t="e">
        <f>VLOOKUP(E35,VIP!$A$2:$O8254,8,FALSE)</f>
        <v>#N/A</v>
      </c>
      <c r="J35" s="98" t="e">
        <f>VLOOKUP(E35,VIP!$A$2:$O8204,8,FALSE)</f>
        <v>#N/A</v>
      </c>
      <c r="K35" s="98" t="e">
        <f>VLOOKUP(E35,VIP!$A$2:$O11778,6,0)</f>
        <v>#N/A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84" t="str">
        <f>VLOOKUP(E36,'LISTADO ATM'!$A$2:$C$895,3,0)</f>
        <v>DISTRITO NACIONAL</v>
      </c>
      <c r="B36" s="111">
        <v>335770517</v>
      </c>
      <c r="C36" s="103">
        <v>44218.662476851852</v>
      </c>
      <c r="D36" s="102" t="s">
        <v>2189</v>
      </c>
      <c r="E36" s="99">
        <v>139</v>
      </c>
      <c r="F36" s="84" t="str">
        <f>VLOOKUP(E36,VIP!$A$2:$O11365,2,0)</f>
        <v>DRBR139</v>
      </c>
      <c r="G36" s="98" t="str">
        <f>VLOOKUP(E36,'LISTADO ATM'!$A$2:$B$894,2,0)</f>
        <v xml:space="preserve">ATM Oficina Plaza Lama Zona Oriental I </v>
      </c>
      <c r="H36" s="98" t="str">
        <f>VLOOKUP(E36,VIP!$A$2:$O16286,7,FALSE)</f>
        <v>Si</v>
      </c>
      <c r="I36" s="98" t="str">
        <f>VLOOKUP(E36,VIP!$A$2:$O8251,8,FALSE)</f>
        <v>Si</v>
      </c>
      <c r="J36" s="98" t="str">
        <f>VLOOKUP(E36,VIP!$A$2:$O8201,8,FALSE)</f>
        <v>Si</v>
      </c>
      <c r="K36" s="98" t="str">
        <f>VLOOKUP(E36,VIP!$A$2:$O11775,6,0)</f>
        <v>NO</v>
      </c>
      <c r="L36" s="106" t="s">
        <v>2463</v>
      </c>
      <c r="M36" s="105" t="s">
        <v>2473</v>
      </c>
      <c r="N36" s="104" t="s">
        <v>2481</v>
      </c>
      <c r="O36" s="102" t="s">
        <v>2483</v>
      </c>
      <c r="P36" s="102"/>
      <c r="Q36" s="105" t="s">
        <v>2463</v>
      </c>
    </row>
    <row r="37" spans="1:17" ht="18" x14ac:dyDescent="0.25">
      <c r="A37" s="84" t="str">
        <f>VLOOKUP(E37,'LISTADO ATM'!$A$2:$C$895,3,0)</f>
        <v>DISTRITO NACIONAL</v>
      </c>
      <c r="B37" s="111">
        <v>335770533</v>
      </c>
      <c r="C37" s="103">
        <v>44218.668726851851</v>
      </c>
      <c r="D37" s="102" t="s">
        <v>2189</v>
      </c>
      <c r="E37" s="99">
        <v>710</v>
      </c>
      <c r="F37" s="84" t="str">
        <f>VLOOKUP(E37,VIP!$A$2:$O11372,2,0)</f>
        <v>DRBR506</v>
      </c>
      <c r="G37" s="98" t="str">
        <f>VLOOKUP(E37,'LISTADO ATM'!$A$2:$B$894,2,0)</f>
        <v xml:space="preserve">ATM S/M Soberano </v>
      </c>
      <c r="H37" s="98" t="str">
        <f>VLOOKUP(E37,VIP!$A$2:$O16293,7,FALSE)</f>
        <v>Si</v>
      </c>
      <c r="I37" s="98" t="str">
        <f>VLOOKUP(E37,VIP!$A$2:$O8258,8,FALSE)</f>
        <v>Si</v>
      </c>
      <c r="J37" s="98" t="str">
        <f>VLOOKUP(E37,VIP!$A$2:$O8208,8,FALSE)</f>
        <v>Si</v>
      </c>
      <c r="K37" s="98" t="str">
        <f>VLOOKUP(E37,VIP!$A$2:$O11782,6,0)</f>
        <v>NO</v>
      </c>
      <c r="L37" s="106" t="s">
        <v>2435</v>
      </c>
      <c r="M37" s="105" t="s">
        <v>2473</v>
      </c>
      <c r="N37" s="104" t="s">
        <v>2500</v>
      </c>
      <c r="O37" s="102" t="s">
        <v>2483</v>
      </c>
      <c r="P37" s="102"/>
      <c r="Q37" s="105" t="s">
        <v>2435</v>
      </c>
    </row>
    <row r="38" spans="1:17" ht="18" x14ac:dyDescent="0.25">
      <c r="A38" s="84" t="str">
        <f>VLOOKUP(E38,'LISTADO ATM'!$A$2:$C$895,3,0)</f>
        <v>DISTRITO NACIONAL</v>
      </c>
      <c r="B38" s="111">
        <v>335770534</v>
      </c>
      <c r="C38" s="103">
        <v>44218.669583333336</v>
      </c>
      <c r="D38" s="102" t="s">
        <v>2189</v>
      </c>
      <c r="E38" s="99">
        <v>563</v>
      </c>
      <c r="F38" s="84" t="str">
        <f>VLOOKUP(E38,VIP!$A$2:$O11371,2,0)</f>
        <v>DRBR233</v>
      </c>
      <c r="G38" s="98" t="str">
        <f>VLOOKUP(E38,'LISTADO ATM'!$A$2:$B$894,2,0)</f>
        <v xml:space="preserve">ATM Base Aérea San Isidro </v>
      </c>
      <c r="H38" s="98" t="str">
        <f>VLOOKUP(E38,VIP!$A$2:$O16292,7,FALSE)</f>
        <v>Si</v>
      </c>
      <c r="I38" s="98" t="str">
        <f>VLOOKUP(E38,VIP!$A$2:$O8257,8,FALSE)</f>
        <v>Si</v>
      </c>
      <c r="J38" s="98" t="str">
        <f>VLOOKUP(E38,VIP!$A$2:$O8207,8,FALSE)</f>
        <v>Si</v>
      </c>
      <c r="K38" s="98" t="str">
        <f>VLOOKUP(E38,VIP!$A$2:$O11781,6,0)</f>
        <v>NO</v>
      </c>
      <c r="L38" s="106" t="s">
        <v>2435</v>
      </c>
      <c r="M38" s="119" t="s">
        <v>2512</v>
      </c>
      <c r="N38" s="104" t="s">
        <v>2481</v>
      </c>
      <c r="O38" s="102" t="s">
        <v>2483</v>
      </c>
      <c r="P38" s="102"/>
      <c r="Q38" s="159">
        <v>44220.42291666667</v>
      </c>
    </row>
    <row r="39" spans="1:17" ht="18" x14ac:dyDescent="0.25">
      <c r="A39" s="84" t="str">
        <f>VLOOKUP(E39,'LISTADO ATM'!$A$2:$C$895,3,0)</f>
        <v>DISTRITO NACIONAL</v>
      </c>
      <c r="B39" s="111">
        <v>335770643</v>
      </c>
      <c r="C39" s="103">
        <v>44218.733530092592</v>
      </c>
      <c r="D39" s="102" t="s">
        <v>2477</v>
      </c>
      <c r="E39" s="99">
        <v>980</v>
      </c>
      <c r="F39" s="84" t="str">
        <f>VLOOKUP(E39,VIP!$A$2:$O11366,2,0)</f>
        <v>DRBR980</v>
      </c>
      <c r="G39" s="98" t="str">
        <f>VLOOKUP(E39,'LISTADO ATM'!$A$2:$B$894,2,0)</f>
        <v xml:space="preserve">ATM Oficina Bella Vista Mall II </v>
      </c>
      <c r="H39" s="98" t="str">
        <f>VLOOKUP(E39,VIP!$A$2:$O16287,7,FALSE)</f>
        <v>Si</v>
      </c>
      <c r="I39" s="98" t="str">
        <f>VLOOKUP(E39,VIP!$A$2:$O8252,8,FALSE)</f>
        <v>Si</v>
      </c>
      <c r="J39" s="98" t="str">
        <f>VLOOKUP(E39,VIP!$A$2:$O8202,8,FALSE)</f>
        <v>Si</v>
      </c>
      <c r="K39" s="98" t="str">
        <f>VLOOKUP(E39,VIP!$A$2:$O11776,6,0)</f>
        <v>NO</v>
      </c>
      <c r="L39" s="106" t="s">
        <v>2503</v>
      </c>
      <c r="M39" s="105" t="s">
        <v>2473</v>
      </c>
      <c r="N39" s="104" t="s">
        <v>2481</v>
      </c>
      <c r="O39" s="102" t="s">
        <v>2482</v>
      </c>
      <c r="P39" s="102"/>
      <c r="Q39" s="105" t="s">
        <v>2503</v>
      </c>
    </row>
    <row r="40" spans="1:17" ht="18" x14ac:dyDescent="0.25">
      <c r="A40" s="84" t="str">
        <f>VLOOKUP(E40,'LISTADO ATM'!$A$2:$C$895,3,0)</f>
        <v>DISTRITO NACIONAL</v>
      </c>
      <c r="B40" s="111">
        <v>335770665</v>
      </c>
      <c r="C40" s="103">
        <v>44218.757141203707</v>
      </c>
      <c r="D40" s="102" t="s">
        <v>2494</v>
      </c>
      <c r="E40" s="99">
        <v>354</v>
      </c>
      <c r="F40" s="84" t="str">
        <f>VLOOKUP(E40,VIP!$A$2:$O11365,2,0)</f>
        <v>DRBR354</v>
      </c>
      <c r="G40" s="98" t="str">
        <f>VLOOKUP(E40,'LISTADO ATM'!$A$2:$B$894,2,0)</f>
        <v xml:space="preserve">ATM Oficina Núñez de Cáceres II </v>
      </c>
      <c r="H40" s="98" t="str">
        <f>VLOOKUP(E40,VIP!$A$2:$O16286,7,FALSE)</f>
        <v>Si</v>
      </c>
      <c r="I40" s="98" t="str">
        <f>VLOOKUP(E40,VIP!$A$2:$O8251,8,FALSE)</f>
        <v>Si</v>
      </c>
      <c r="J40" s="98" t="str">
        <f>VLOOKUP(E40,VIP!$A$2:$O8201,8,FALSE)</f>
        <v>Si</v>
      </c>
      <c r="K40" s="98" t="str">
        <f>VLOOKUP(E40,VIP!$A$2:$O11775,6,0)</f>
        <v>NO</v>
      </c>
      <c r="L40" s="106" t="s">
        <v>2430</v>
      </c>
      <c r="M40" s="105" t="s">
        <v>2473</v>
      </c>
      <c r="N40" s="104" t="s">
        <v>2481</v>
      </c>
      <c r="O40" s="102" t="s">
        <v>2495</v>
      </c>
      <c r="P40" s="102"/>
      <c r="Q40" s="105" t="s">
        <v>2430</v>
      </c>
    </row>
    <row r="41" spans="1:17" ht="18" x14ac:dyDescent="0.25">
      <c r="A41" s="84" t="str">
        <f>VLOOKUP(E41,'LISTADO ATM'!$A$2:$C$895,3,0)</f>
        <v>DISTRITO NACIONAL</v>
      </c>
      <c r="B41" s="111">
        <v>335770668</v>
      </c>
      <c r="C41" s="103">
        <v>44218.763298611113</v>
      </c>
      <c r="D41" s="102" t="s">
        <v>2477</v>
      </c>
      <c r="E41" s="99">
        <v>860</v>
      </c>
      <c r="F41" s="84" t="str">
        <f>VLOOKUP(E41,VIP!$A$2:$O11363,2,0)</f>
        <v>DRBR860</v>
      </c>
      <c r="G41" s="98" t="str">
        <f>VLOOKUP(E41,'LISTADO ATM'!$A$2:$B$894,2,0)</f>
        <v xml:space="preserve">ATM Oficina Bella Vista 27 de Febrero I </v>
      </c>
      <c r="H41" s="98" t="str">
        <f>VLOOKUP(E41,VIP!$A$2:$O16284,7,FALSE)</f>
        <v>Si</v>
      </c>
      <c r="I41" s="98" t="str">
        <f>VLOOKUP(E41,VIP!$A$2:$O8249,8,FALSE)</f>
        <v>Si</v>
      </c>
      <c r="J41" s="98" t="str">
        <f>VLOOKUP(E41,VIP!$A$2:$O8199,8,FALSE)</f>
        <v>Si</v>
      </c>
      <c r="K41" s="98" t="str">
        <f>VLOOKUP(E41,VIP!$A$2:$O11773,6,0)</f>
        <v>NO</v>
      </c>
      <c r="L41" s="106" t="s">
        <v>2466</v>
      </c>
      <c r="M41" s="105" t="s">
        <v>2473</v>
      </c>
      <c r="N41" s="104" t="s">
        <v>2481</v>
      </c>
      <c r="O41" s="102" t="s">
        <v>2482</v>
      </c>
      <c r="P41" s="102"/>
      <c r="Q41" s="105" t="s">
        <v>2466</v>
      </c>
    </row>
    <row r="42" spans="1:17" ht="18" x14ac:dyDescent="0.25">
      <c r="A42" s="84" t="str">
        <f>VLOOKUP(E42,'LISTADO ATM'!$A$2:$C$895,3,0)</f>
        <v>DISTRITO NACIONAL</v>
      </c>
      <c r="B42" s="111">
        <v>335770678</v>
      </c>
      <c r="C42" s="103">
        <v>44218.77548611111</v>
      </c>
      <c r="D42" s="102" t="s">
        <v>2189</v>
      </c>
      <c r="E42" s="99">
        <v>938</v>
      </c>
      <c r="F42" s="84" t="str">
        <f>VLOOKUP(E42,VIP!$A$2:$O11361,2,0)</f>
        <v>DRBR938</v>
      </c>
      <c r="G42" s="98" t="str">
        <f>VLOOKUP(E42,'LISTADO ATM'!$A$2:$B$894,2,0)</f>
        <v xml:space="preserve">ATM Autobanco Oficina Filadelfia Plaza </v>
      </c>
      <c r="H42" s="98" t="str">
        <f>VLOOKUP(E42,VIP!$A$2:$O16282,7,FALSE)</f>
        <v>Si</v>
      </c>
      <c r="I42" s="98" t="str">
        <f>VLOOKUP(E42,VIP!$A$2:$O8247,8,FALSE)</f>
        <v>Si</v>
      </c>
      <c r="J42" s="98" t="str">
        <f>VLOOKUP(E42,VIP!$A$2:$O8197,8,FALSE)</f>
        <v>Si</v>
      </c>
      <c r="K42" s="98" t="str">
        <f>VLOOKUP(E42,VIP!$A$2:$O11771,6,0)</f>
        <v>NO</v>
      </c>
      <c r="L42" s="106" t="s">
        <v>2228</v>
      </c>
      <c r="M42" s="105" t="s">
        <v>2473</v>
      </c>
      <c r="N42" s="104" t="s">
        <v>2481</v>
      </c>
      <c r="O42" s="102" t="s">
        <v>2483</v>
      </c>
      <c r="P42" s="102"/>
      <c r="Q42" s="105" t="s">
        <v>2228</v>
      </c>
    </row>
    <row r="43" spans="1:17" ht="18" x14ac:dyDescent="0.25">
      <c r="A43" s="84" t="str">
        <f>VLOOKUP(E43,'LISTADO ATM'!$A$2:$C$895,3,0)</f>
        <v>DISTRITO NACIONAL</v>
      </c>
      <c r="B43" s="111">
        <v>335770705</v>
      </c>
      <c r="C43" s="103">
        <v>44218.912141203706</v>
      </c>
      <c r="D43" s="102" t="s">
        <v>2189</v>
      </c>
      <c r="E43" s="99">
        <v>622</v>
      </c>
      <c r="F43" s="84" t="str">
        <f>VLOOKUP(E43,VIP!$A$2:$O11364,2,0)</f>
        <v>DRBR622</v>
      </c>
      <c r="G43" s="98" t="str">
        <f>VLOOKUP(E43,'LISTADO ATM'!$A$2:$B$894,2,0)</f>
        <v xml:space="preserve">ATM Ayuntamiento D.N. </v>
      </c>
      <c r="H43" s="98" t="str">
        <f>VLOOKUP(E43,VIP!$A$2:$O16285,7,FALSE)</f>
        <v>Si</v>
      </c>
      <c r="I43" s="98" t="str">
        <f>VLOOKUP(E43,VIP!$A$2:$O8250,8,FALSE)</f>
        <v>Si</v>
      </c>
      <c r="J43" s="98" t="str">
        <f>VLOOKUP(E43,VIP!$A$2:$O8200,8,FALSE)</f>
        <v>Si</v>
      </c>
      <c r="K43" s="98" t="str">
        <f>VLOOKUP(E43,VIP!$A$2:$O11774,6,0)</f>
        <v>NO</v>
      </c>
      <c r="L43" s="106" t="s">
        <v>2254</v>
      </c>
      <c r="M43" s="119" t="s">
        <v>2512</v>
      </c>
      <c r="N43" s="104" t="s">
        <v>2481</v>
      </c>
      <c r="O43" s="102" t="s">
        <v>2483</v>
      </c>
      <c r="P43" s="102"/>
      <c r="Q43" s="159">
        <v>44220.412499999999</v>
      </c>
    </row>
    <row r="44" spans="1:17" ht="18" x14ac:dyDescent="0.25">
      <c r="A44" s="84" t="str">
        <f>VLOOKUP(E44,'LISTADO ATM'!$A$2:$C$895,3,0)</f>
        <v>DISTRITO NACIONAL</v>
      </c>
      <c r="B44" s="111">
        <v>335770710</v>
      </c>
      <c r="C44" s="103">
        <v>44219.163275462961</v>
      </c>
      <c r="D44" s="102" t="s">
        <v>2189</v>
      </c>
      <c r="E44" s="99">
        <v>420</v>
      </c>
      <c r="F44" s="84" t="str">
        <f>VLOOKUP(E44,VIP!$A$2:$O11366,2,0)</f>
        <v>DRBR420</v>
      </c>
      <c r="G44" s="98" t="str">
        <f>VLOOKUP(E44,'LISTADO ATM'!$A$2:$B$894,2,0)</f>
        <v xml:space="preserve">ATM DGII Av. Lincoln </v>
      </c>
      <c r="H44" s="98" t="str">
        <f>VLOOKUP(E44,VIP!$A$2:$O16287,7,FALSE)</f>
        <v>Si</v>
      </c>
      <c r="I44" s="98" t="str">
        <f>VLOOKUP(E44,VIP!$A$2:$O8252,8,FALSE)</f>
        <v>Si</v>
      </c>
      <c r="J44" s="98" t="str">
        <f>VLOOKUP(E44,VIP!$A$2:$O8202,8,FALSE)</f>
        <v>Si</v>
      </c>
      <c r="K44" s="98" t="str">
        <f>VLOOKUP(E44,VIP!$A$2:$O11776,6,0)</f>
        <v>NO</v>
      </c>
      <c r="L44" s="106" t="s">
        <v>2435</v>
      </c>
      <c r="M44" s="119" t="s">
        <v>2512</v>
      </c>
      <c r="N44" s="104" t="s">
        <v>2481</v>
      </c>
      <c r="O44" s="102" t="s">
        <v>2483</v>
      </c>
      <c r="P44" s="102"/>
      <c r="Q44" s="159">
        <v>44220.375694444447</v>
      </c>
    </row>
    <row r="45" spans="1:17" ht="18" x14ac:dyDescent="0.25">
      <c r="A45" s="84" t="str">
        <f>VLOOKUP(E45,'LISTADO ATM'!$A$2:$C$895,3,0)</f>
        <v>DISTRITO NACIONAL</v>
      </c>
      <c r="B45" s="111">
        <v>335770780</v>
      </c>
      <c r="C45" s="103">
        <v>44219.373460648145</v>
      </c>
      <c r="D45" s="102" t="s">
        <v>2477</v>
      </c>
      <c r="E45" s="99">
        <v>415</v>
      </c>
      <c r="F45" s="84" t="str">
        <f>VLOOKUP(E45,VIP!$A$2:$O11384,2,0)</f>
        <v>DRBR415</v>
      </c>
      <c r="G45" s="98" t="str">
        <f>VLOOKUP(E45,'LISTADO ATM'!$A$2:$B$894,2,0)</f>
        <v xml:space="preserve">ATM Autobanco San Martín I </v>
      </c>
      <c r="H45" s="98" t="str">
        <f>VLOOKUP(E45,VIP!$A$2:$O16305,7,FALSE)</f>
        <v>Si</v>
      </c>
      <c r="I45" s="98" t="str">
        <f>VLOOKUP(E45,VIP!$A$2:$O8270,8,FALSE)</f>
        <v>Si</v>
      </c>
      <c r="J45" s="98" t="str">
        <f>VLOOKUP(E45,VIP!$A$2:$O8220,8,FALSE)</f>
        <v>Si</v>
      </c>
      <c r="K45" s="98" t="str">
        <f>VLOOKUP(E45,VIP!$A$2:$O11794,6,0)</f>
        <v>NO</v>
      </c>
      <c r="L45" s="106" t="s">
        <v>2466</v>
      </c>
      <c r="M45" s="105" t="s">
        <v>2473</v>
      </c>
      <c r="N45" s="104" t="s">
        <v>2481</v>
      </c>
      <c r="O45" s="102" t="s">
        <v>2482</v>
      </c>
      <c r="P45" s="102"/>
      <c r="Q45" s="105" t="s">
        <v>2466</v>
      </c>
    </row>
    <row r="46" spans="1:17" ht="18" x14ac:dyDescent="0.25">
      <c r="A46" s="84" t="str">
        <f>VLOOKUP(E46,'LISTADO ATM'!$A$2:$C$895,3,0)</f>
        <v>SUR</v>
      </c>
      <c r="B46" s="111">
        <v>335770792</v>
      </c>
      <c r="C46" s="103">
        <v>44219.384837962964</v>
      </c>
      <c r="D46" s="102" t="s">
        <v>2189</v>
      </c>
      <c r="E46" s="99">
        <v>615</v>
      </c>
      <c r="F46" s="84" t="str">
        <f>VLOOKUP(E46,VIP!$A$2:$O11380,2,0)</f>
        <v>DRBR418</v>
      </c>
      <c r="G46" s="98" t="str">
        <f>VLOOKUP(E46,'LISTADO ATM'!$A$2:$B$894,2,0)</f>
        <v xml:space="preserve">ATM Estación Sunix Cabral (Barahona) </v>
      </c>
      <c r="H46" s="98" t="str">
        <f>VLOOKUP(E46,VIP!$A$2:$O16301,7,FALSE)</f>
        <v>Si</v>
      </c>
      <c r="I46" s="98" t="str">
        <f>VLOOKUP(E46,VIP!$A$2:$O8266,8,FALSE)</f>
        <v>Si</v>
      </c>
      <c r="J46" s="98" t="str">
        <f>VLOOKUP(E46,VIP!$A$2:$O8216,8,FALSE)</f>
        <v>Si</v>
      </c>
      <c r="K46" s="98" t="str">
        <f>VLOOKUP(E46,VIP!$A$2:$O11790,6,0)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84" t="str">
        <f>VLOOKUP(E47,'LISTADO ATM'!$A$2:$C$895,3,0)</f>
        <v>DISTRITO NACIONAL</v>
      </c>
      <c r="B47" s="111">
        <v>335770795</v>
      </c>
      <c r="C47" s="103">
        <v>44219.390509259261</v>
      </c>
      <c r="D47" s="102" t="s">
        <v>2189</v>
      </c>
      <c r="E47" s="99">
        <v>406</v>
      </c>
      <c r="F47" s="84" t="str">
        <f>VLOOKUP(E47,VIP!$A$2:$O11378,2,0)</f>
        <v>DRBR406</v>
      </c>
      <c r="G47" s="98" t="str">
        <f>VLOOKUP(E47,'LISTADO ATM'!$A$2:$B$894,2,0)</f>
        <v xml:space="preserve">ATM UNP Plaza Lama Máximo Gómez </v>
      </c>
      <c r="H47" s="98" t="str">
        <f>VLOOKUP(E47,VIP!$A$2:$O16299,7,FALSE)</f>
        <v>Si</v>
      </c>
      <c r="I47" s="98" t="str">
        <f>VLOOKUP(E47,VIP!$A$2:$O8264,8,FALSE)</f>
        <v>Si</v>
      </c>
      <c r="J47" s="98" t="str">
        <f>VLOOKUP(E47,VIP!$A$2:$O8214,8,FALSE)</f>
        <v>Si</v>
      </c>
      <c r="K47" s="98" t="str">
        <f>VLOOKUP(E47,VIP!$A$2:$O11788,6,0)</f>
        <v>SI</v>
      </c>
      <c r="L47" s="106" t="s">
        <v>2463</v>
      </c>
      <c r="M47" s="105" t="s">
        <v>2473</v>
      </c>
      <c r="N47" s="104" t="s">
        <v>2481</v>
      </c>
      <c r="O47" s="102" t="s">
        <v>2483</v>
      </c>
      <c r="P47" s="102"/>
      <c r="Q47" s="105" t="s">
        <v>2463</v>
      </c>
    </row>
    <row r="48" spans="1:17" ht="18" x14ac:dyDescent="0.25">
      <c r="A48" s="84" t="str">
        <f>VLOOKUP(E48,'LISTADO ATM'!$A$2:$C$895,3,0)</f>
        <v>DISTRITO NACIONAL</v>
      </c>
      <c r="B48" s="111">
        <v>335770817</v>
      </c>
      <c r="C48" s="103">
        <v>44219.4065625</v>
      </c>
      <c r="D48" s="102" t="s">
        <v>2189</v>
      </c>
      <c r="E48" s="99">
        <v>745</v>
      </c>
      <c r="F48" s="84" t="str">
        <f>VLOOKUP(E48,VIP!$A$2:$O11373,2,0)</f>
        <v>DRBR027</v>
      </c>
      <c r="G48" s="98" t="str">
        <f>VLOOKUP(E48,'LISTADO ATM'!$A$2:$B$894,2,0)</f>
        <v xml:space="preserve">ATM Oficina Ave. Duarte </v>
      </c>
      <c r="H48" s="98" t="str">
        <f>VLOOKUP(E48,VIP!$A$2:$O16294,7,FALSE)</f>
        <v>No</v>
      </c>
      <c r="I48" s="98" t="str">
        <f>VLOOKUP(E48,VIP!$A$2:$O8259,8,FALSE)</f>
        <v>No</v>
      </c>
      <c r="J48" s="98" t="str">
        <f>VLOOKUP(E48,VIP!$A$2:$O8209,8,FALSE)</f>
        <v>No</v>
      </c>
      <c r="K48" s="98" t="str">
        <f>VLOOKUP(E48,VIP!$A$2:$O11783,6,0)</f>
        <v>NO</v>
      </c>
      <c r="L48" s="106" t="s">
        <v>2254</v>
      </c>
      <c r="M48" s="105" t="s">
        <v>2473</v>
      </c>
      <c r="N48" s="104" t="s">
        <v>2481</v>
      </c>
      <c r="O48" s="102" t="s">
        <v>2483</v>
      </c>
      <c r="P48" s="102"/>
      <c r="Q48" s="105" t="s">
        <v>2254</v>
      </c>
    </row>
    <row r="49" spans="1:17" ht="18" x14ac:dyDescent="0.25">
      <c r="A49" s="84" t="str">
        <f>VLOOKUP(E49,'LISTADO ATM'!$A$2:$C$895,3,0)</f>
        <v>DISTRITO NACIONAL</v>
      </c>
      <c r="B49" s="111">
        <v>335770821</v>
      </c>
      <c r="C49" s="103">
        <v>44219.41505787037</v>
      </c>
      <c r="D49" s="102" t="s">
        <v>2477</v>
      </c>
      <c r="E49" s="99">
        <v>697</v>
      </c>
      <c r="F49" s="84" t="str">
        <f>VLOOKUP(E49,VIP!$A$2:$O11372,2,0)</f>
        <v>DRBR697</v>
      </c>
      <c r="G49" s="98" t="str">
        <f>VLOOKUP(E49,'LISTADO ATM'!$A$2:$B$894,2,0)</f>
        <v>ATM Hipermercado Olé Ciudad Juan Bosch</v>
      </c>
      <c r="H49" s="98" t="str">
        <f>VLOOKUP(E49,VIP!$A$2:$O16293,7,FALSE)</f>
        <v>Si</v>
      </c>
      <c r="I49" s="98" t="str">
        <f>VLOOKUP(E49,VIP!$A$2:$O8258,8,FALSE)</f>
        <v>Si</v>
      </c>
      <c r="J49" s="98" t="str">
        <f>VLOOKUP(E49,VIP!$A$2:$O8208,8,FALSE)</f>
        <v>Si</v>
      </c>
      <c r="K49" s="98" t="str">
        <f>VLOOKUP(E49,VIP!$A$2:$O11782,6,0)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84" t="str">
        <f>VLOOKUP(E50,'LISTADO ATM'!$A$2:$C$895,3,0)</f>
        <v>ESTE</v>
      </c>
      <c r="B50" s="111">
        <v>335770854</v>
      </c>
      <c r="C50" s="103">
        <v>44219.451967592591</v>
      </c>
      <c r="D50" s="102" t="s">
        <v>2477</v>
      </c>
      <c r="E50" s="99">
        <v>842</v>
      </c>
      <c r="F50" s="84" t="str">
        <f>VLOOKUP(E50,VIP!$A$2:$O11369,2,0)</f>
        <v>DRBR842</v>
      </c>
      <c r="G50" s="98" t="str">
        <f>VLOOKUP(E50,'LISTADO ATM'!$A$2:$B$894,2,0)</f>
        <v xml:space="preserve">ATM Plaza Orense II (La Romana) </v>
      </c>
      <c r="H50" s="98" t="str">
        <f>VLOOKUP(E50,VIP!$A$2:$O16290,7,FALSE)</f>
        <v>Si</v>
      </c>
      <c r="I50" s="98" t="str">
        <f>VLOOKUP(E50,VIP!$A$2:$O8255,8,FALSE)</f>
        <v>Si</v>
      </c>
      <c r="J50" s="98" t="str">
        <f>VLOOKUP(E50,VIP!$A$2:$O8205,8,FALSE)</f>
        <v>Si</v>
      </c>
      <c r="K50" s="98" t="str">
        <f>VLOOKUP(E50,VIP!$A$2:$O11779,6,0)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84" t="str">
        <f>VLOOKUP(E51,'LISTADO ATM'!$A$2:$C$895,3,0)</f>
        <v>DISTRITO NACIONAL</v>
      </c>
      <c r="B51" s="111">
        <v>335770857</v>
      </c>
      <c r="C51" s="103">
        <v>44219.453611111108</v>
      </c>
      <c r="D51" s="102" t="s">
        <v>2477</v>
      </c>
      <c r="E51" s="99">
        <v>422</v>
      </c>
      <c r="F51" s="84" t="str">
        <f>VLOOKUP(E51,VIP!$A$2:$O11368,2,0)</f>
        <v>DRBR422</v>
      </c>
      <c r="G51" s="98" t="str">
        <f>VLOOKUP(E51,'LISTADO ATM'!$A$2:$B$894,2,0)</f>
        <v xml:space="preserve">ATM Olé Manoguayabo </v>
      </c>
      <c r="H51" s="98" t="str">
        <f>VLOOKUP(E51,VIP!$A$2:$O16289,7,FALSE)</f>
        <v>Si</v>
      </c>
      <c r="I51" s="98" t="str">
        <f>VLOOKUP(E51,VIP!$A$2:$O8254,8,FALSE)</f>
        <v>Si</v>
      </c>
      <c r="J51" s="98" t="str">
        <f>VLOOKUP(E51,VIP!$A$2:$O8204,8,FALSE)</f>
        <v>Si</v>
      </c>
      <c r="K51" s="98" t="str">
        <f>VLOOKUP(E51,VIP!$A$2:$O11778,6,0)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335770858</v>
      </c>
      <c r="C52" s="103">
        <v>44219.455729166664</v>
      </c>
      <c r="D52" s="102" t="s">
        <v>2477</v>
      </c>
      <c r="E52" s="99">
        <v>628</v>
      </c>
      <c r="F52" s="84" t="str">
        <f>VLOOKUP(E52,VIP!$A$2:$O11367,2,0)</f>
        <v>DRBR086</v>
      </c>
      <c r="G52" s="98" t="str">
        <f>VLOOKUP(E52,'LISTADO ATM'!$A$2:$B$894,2,0)</f>
        <v xml:space="preserve">ATM Autobanco San Isidro </v>
      </c>
      <c r="H52" s="98" t="str">
        <f>VLOOKUP(E52,VIP!$A$2:$O16288,7,FALSE)</f>
        <v>Si</v>
      </c>
      <c r="I52" s="98" t="str">
        <f>VLOOKUP(E52,VIP!$A$2:$O8253,8,FALSE)</f>
        <v>Si</v>
      </c>
      <c r="J52" s="98" t="str">
        <f>VLOOKUP(E52,VIP!$A$2:$O8203,8,FALSE)</f>
        <v>Si</v>
      </c>
      <c r="K52" s="98" t="str">
        <f>VLOOKUP(E52,VIP!$A$2:$O11777,6,0)</f>
        <v>SI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5" t="s">
        <v>2430</v>
      </c>
    </row>
    <row r="53" spans="1:17" ht="18" x14ac:dyDescent="0.25">
      <c r="A53" s="84" t="str">
        <f>VLOOKUP(E53,'LISTADO ATM'!$A$2:$C$895,3,0)</f>
        <v>DISTRITO NACIONAL</v>
      </c>
      <c r="B53" s="111">
        <v>335770883</v>
      </c>
      <c r="C53" s="103">
        <v>44219.501701388886</v>
      </c>
      <c r="D53" s="102" t="s">
        <v>2477</v>
      </c>
      <c r="E53" s="99">
        <v>793</v>
      </c>
      <c r="F53" s="84" t="str">
        <f>VLOOKUP(E53,VIP!$A$2:$O11387,2,0)</f>
        <v>DRBR793</v>
      </c>
      <c r="G53" s="98" t="str">
        <f>VLOOKUP(E53,'LISTADO ATM'!$A$2:$B$894,2,0)</f>
        <v xml:space="preserve">ATM Centro de Caja Agora Mall </v>
      </c>
      <c r="H53" s="98" t="str">
        <f>VLOOKUP(E53,VIP!$A$2:$O16308,7,FALSE)</f>
        <v>Si</v>
      </c>
      <c r="I53" s="98" t="str">
        <f>VLOOKUP(E53,VIP!$A$2:$O8273,8,FALSE)</f>
        <v>Si</v>
      </c>
      <c r="J53" s="98" t="str">
        <f>VLOOKUP(E53,VIP!$A$2:$O8223,8,FALSE)</f>
        <v>Si</v>
      </c>
      <c r="K53" s="98" t="str">
        <f>VLOOKUP(E53,VIP!$A$2:$O11797,6,0)</f>
        <v>NO</v>
      </c>
      <c r="L53" s="106" t="s">
        <v>2503</v>
      </c>
      <c r="M53" s="105" t="s">
        <v>2473</v>
      </c>
      <c r="N53" s="104" t="s">
        <v>2481</v>
      </c>
      <c r="O53" s="102" t="s">
        <v>2482</v>
      </c>
      <c r="P53" s="102"/>
      <c r="Q53" s="105" t="s">
        <v>2503</v>
      </c>
    </row>
    <row r="54" spans="1:17" ht="18" x14ac:dyDescent="0.25">
      <c r="A54" s="84" t="str">
        <f>VLOOKUP(E54,'LISTADO ATM'!$A$2:$C$895,3,0)</f>
        <v>DISTRITO NACIONAL</v>
      </c>
      <c r="B54" s="111">
        <v>335770884</v>
      </c>
      <c r="C54" s="103">
        <v>44219.502962962964</v>
      </c>
      <c r="D54" s="102" t="s">
        <v>2477</v>
      </c>
      <c r="E54" s="99">
        <v>738</v>
      </c>
      <c r="F54" s="84" t="str">
        <f>VLOOKUP(E54,VIP!$A$2:$O11386,2,0)</f>
        <v>DRBR24S</v>
      </c>
      <c r="G54" s="98" t="str">
        <f>VLOOKUP(E54,'LISTADO ATM'!$A$2:$B$894,2,0)</f>
        <v xml:space="preserve">ATM Zona Franca Los Alcarrizos </v>
      </c>
      <c r="H54" s="98" t="str">
        <f>VLOOKUP(E54,VIP!$A$2:$O16307,7,FALSE)</f>
        <v>Si</v>
      </c>
      <c r="I54" s="98" t="str">
        <f>VLOOKUP(E54,VIP!$A$2:$O8272,8,FALSE)</f>
        <v>Si</v>
      </c>
      <c r="J54" s="98" t="str">
        <f>VLOOKUP(E54,VIP!$A$2:$O8222,8,FALSE)</f>
        <v>Si</v>
      </c>
      <c r="K54" s="98" t="str">
        <f>VLOOKUP(E54,VIP!$A$2:$O11796,6,0)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2"/>
      <c r="Q54" s="105" t="s">
        <v>2430</v>
      </c>
    </row>
    <row r="55" spans="1:17" ht="18" x14ac:dyDescent="0.25">
      <c r="A55" s="84" t="str">
        <f>VLOOKUP(E55,'LISTADO ATM'!$A$2:$C$895,3,0)</f>
        <v>DISTRITO NACIONAL</v>
      </c>
      <c r="B55" s="111">
        <v>335770885</v>
      </c>
      <c r="C55" s="103">
        <v>44219.505069444444</v>
      </c>
      <c r="D55" s="102" t="s">
        <v>2477</v>
      </c>
      <c r="E55" s="99">
        <v>31</v>
      </c>
      <c r="F55" s="84" t="str">
        <f>VLOOKUP(E55,VIP!$A$2:$O11385,2,0)</f>
        <v>DRBR031</v>
      </c>
      <c r="G55" s="98" t="str">
        <f>VLOOKUP(E55,'LISTADO ATM'!$A$2:$B$894,2,0)</f>
        <v xml:space="preserve">ATM Oficina San Martín I </v>
      </c>
      <c r="H55" s="98" t="str">
        <f>VLOOKUP(E55,VIP!$A$2:$O16306,7,FALSE)</f>
        <v>Si</v>
      </c>
      <c r="I55" s="98" t="str">
        <f>VLOOKUP(E55,VIP!$A$2:$O8271,8,FALSE)</f>
        <v>Si</v>
      </c>
      <c r="J55" s="98" t="str">
        <f>VLOOKUP(E55,VIP!$A$2:$O8221,8,FALSE)</f>
        <v>Si</v>
      </c>
      <c r="K55" s="98" t="str">
        <f>VLOOKUP(E55,VIP!$A$2:$O11795,6,0)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2"/>
      <c r="Q55" s="105" t="s">
        <v>2430</v>
      </c>
    </row>
    <row r="56" spans="1:17" ht="18" x14ac:dyDescent="0.25">
      <c r="A56" s="84" t="str">
        <f>VLOOKUP(E56,'LISTADO ATM'!$A$2:$C$895,3,0)</f>
        <v>DISTRITO NACIONAL</v>
      </c>
      <c r="B56" s="111">
        <v>335770899</v>
      </c>
      <c r="C56" s="103">
        <v>44219.513506944444</v>
      </c>
      <c r="D56" s="102" t="s">
        <v>2477</v>
      </c>
      <c r="E56" s="99">
        <v>676</v>
      </c>
      <c r="F56" s="84" t="str">
        <f>VLOOKUP(E56,VIP!$A$2:$O11383,2,0)</f>
        <v>DRBR676</v>
      </c>
      <c r="G56" s="98" t="str">
        <f>VLOOKUP(E56,'LISTADO ATM'!$A$2:$B$894,2,0)</f>
        <v>ATM S/M Bravo Colina Del Oeste</v>
      </c>
      <c r="H56" s="98" t="str">
        <f>VLOOKUP(E56,VIP!$A$2:$O16304,7,FALSE)</f>
        <v>Si</v>
      </c>
      <c r="I56" s="98" t="str">
        <f>VLOOKUP(E56,VIP!$A$2:$O8269,8,FALSE)</f>
        <v>Si</v>
      </c>
      <c r="J56" s="98" t="str">
        <f>VLOOKUP(E56,VIP!$A$2:$O8219,8,FALSE)</f>
        <v>Si</v>
      </c>
      <c r="K56" s="98" t="str">
        <f>VLOOKUP(E56,VIP!$A$2:$O11793,6,0)</f>
        <v>NO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02"/>
      <c r="Q56" s="105" t="s">
        <v>2430</v>
      </c>
    </row>
    <row r="57" spans="1:17" ht="18" x14ac:dyDescent="0.25">
      <c r="A57" s="84" t="str">
        <f>VLOOKUP(E57,'LISTADO ATM'!$A$2:$C$895,3,0)</f>
        <v>DISTRITO NACIONAL</v>
      </c>
      <c r="B57" s="111">
        <v>335770900</v>
      </c>
      <c r="C57" s="103">
        <v>44219.513784722221</v>
      </c>
      <c r="D57" s="102" t="s">
        <v>2189</v>
      </c>
      <c r="E57" s="99">
        <v>791</v>
      </c>
      <c r="F57" s="84" t="str">
        <f>VLOOKUP(E57,VIP!$A$2:$O11382,2,0)</f>
        <v>DRBR791</v>
      </c>
      <c r="G57" s="98" t="str">
        <f>VLOOKUP(E57,'LISTADO ATM'!$A$2:$B$894,2,0)</f>
        <v xml:space="preserve">ATM Oficina Sans Soucí </v>
      </c>
      <c r="H57" s="98" t="str">
        <f>VLOOKUP(E57,VIP!$A$2:$O16303,7,FALSE)</f>
        <v>Si</v>
      </c>
      <c r="I57" s="98" t="str">
        <f>VLOOKUP(E57,VIP!$A$2:$O8268,8,FALSE)</f>
        <v>No</v>
      </c>
      <c r="J57" s="98" t="str">
        <f>VLOOKUP(E57,VIP!$A$2:$O8218,8,FALSE)</f>
        <v>No</v>
      </c>
      <c r="K57" s="98" t="str">
        <f>VLOOKUP(E57,VIP!$A$2:$O11792,6,0)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NORTE</v>
      </c>
      <c r="B58" s="111">
        <v>335770904</v>
      </c>
      <c r="C58" s="103">
        <v>44219.514988425923</v>
      </c>
      <c r="D58" s="102" t="s">
        <v>2190</v>
      </c>
      <c r="E58" s="99">
        <v>601</v>
      </c>
      <c r="F58" s="84" t="str">
        <f>VLOOKUP(E58,VIP!$A$2:$O11381,2,0)</f>
        <v>DRBR255</v>
      </c>
      <c r="G58" s="98" t="str">
        <f>VLOOKUP(E58,'LISTADO ATM'!$A$2:$B$894,2,0)</f>
        <v xml:space="preserve">ATM Plaza Haché (Santiago) </v>
      </c>
      <c r="H58" s="98" t="str">
        <f>VLOOKUP(E58,VIP!$A$2:$O16302,7,FALSE)</f>
        <v>Si</v>
      </c>
      <c r="I58" s="98" t="str">
        <f>VLOOKUP(E58,VIP!$A$2:$O8267,8,FALSE)</f>
        <v>Si</v>
      </c>
      <c r="J58" s="98" t="str">
        <f>VLOOKUP(E58,VIP!$A$2:$O8217,8,FALSE)</f>
        <v>Si</v>
      </c>
      <c r="K58" s="98" t="str">
        <f>VLOOKUP(E58,VIP!$A$2:$O11791,6,0)</f>
        <v>NO</v>
      </c>
      <c r="L58" s="106" t="s">
        <v>2228</v>
      </c>
      <c r="M58" s="105" t="s">
        <v>2473</v>
      </c>
      <c r="N58" s="104" t="s">
        <v>2481</v>
      </c>
      <c r="O58" s="102" t="s">
        <v>2501</v>
      </c>
      <c r="P58" s="102"/>
      <c r="Q58" s="105" t="s">
        <v>2228</v>
      </c>
    </row>
    <row r="59" spans="1:17" ht="18" x14ac:dyDescent="0.25">
      <c r="A59" s="84" t="str">
        <f>VLOOKUP(E59,'LISTADO ATM'!$A$2:$C$895,3,0)</f>
        <v>DISTRITO NACIONAL</v>
      </c>
      <c r="B59" s="111">
        <v>335770905</v>
      </c>
      <c r="C59" s="103">
        <v>44219.515810185185</v>
      </c>
      <c r="D59" s="102" t="s">
        <v>2477</v>
      </c>
      <c r="E59" s="99">
        <v>494</v>
      </c>
      <c r="F59" s="84" t="str">
        <f>VLOOKUP(E59,VIP!$A$2:$O11380,2,0)</f>
        <v>DRBR494</v>
      </c>
      <c r="G59" s="98" t="str">
        <f>VLOOKUP(E59,'LISTADO ATM'!$A$2:$B$894,2,0)</f>
        <v xml:space="preserve">ATM Oficina Blue Mall </v>
      </c>
      <c r="H59" s="98" t="str">
        <f>VLOOKUP(E59,VIP!$A$2:$O16301,7,FALSE)</f>
        <v>Si</v>
      </c>
      <c r="I59" s="98" t="str">
        <f>VLOOKUP(E59,VIP!$A$2:$O8266,8,FALSE)</f>
        <v>Si</v>
      </c>
      <c r="J59" s="98" t="str">
        <f>VLOOKUP(E59,VIP!$A$2:$O8216,8,FALSE)</f>
        <v>Si</v>
      </c>
      <c r="K59" s="98" t="str">
        <f>VLOOKUP(E59,VIP!$A$2:$O11790,6,0)</f>
        <v>SI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02"/>
      <c r="Q59" s="105" t="s">
        <v>2430</v>
      </c>
    </row>
    <row r="60" spans="1:17" ht="18" x14ac:dyDescent="0.25">
      <c r="A60" s="84" t="str">
        <f>VLOOKUP(E60,'LISTADO ATM'!$A$2:$C$895,3,0)</f>
        <v>DISTRITO NACIONAL</v>
      </c>
      <c r="B60" s="111">
        <v>335770914</v>
      </c>
      <c r="C60" s="103">
        <v>44219.524421296293</v>
      </c>
      <c r="D60" s="102" t="s">
        <v>2189</v>
      </c>
      <c r="E60" s="99">
        <v>160</v>
      </c>
      <c r="F60" s="84" t="str">
        <f>VLOOKUP(E60,VIP!$A$2:$O11379,2,0)</f>
        <v>DRBR160</v>
      </c>
      <c r="G60" s="98" t="str">
        <f>VLOOKUP(E60,'LISTADO ATM'!$A$2:$B$894,2,0)</f>
        <v xml:space="preserve">ATM Oficina Herrera </v>
      </c>
      <c r="H60" s="98" t="str">
        <f>VLOOKUP(E60,VIP!$A$2:$O16300,7,FALSE)</f>
        <v>Si</v>
      </c>
      <c r="I60" s="98" t="str">
        <f>VLOOKUP(E60,VIP!$A$2:$O8265,8,FALSE)</f>
        <v>Si</v>
      </c>
      <c r="J60" s="98" t="str">
        <f>VLOOKUP(E60,VIP!$A$2:$O8215,8,FALSE)</f>
        <v>Si</v>
      </c>
      <c r="K60" s="98" t="str">
        <f>VLOOKUP(E60,VIP!$A$2:$O11789,6,0)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335770930</v>
      </c>
      <c r="C61" s="103">
        <v>44219.532546296294</v>
      </c>
      <c r="D61" s="102" t="s">
        <v>2189</v>
      </c>
      <c r="E61" s="99">
        <v>686</v>
      </c>
      <c r="F61" s="84" t="str">
        <f>VLOOKUP(E61,VIP!$A$2:$O11378,2,0)</f>
        <v>DRBR686</v>
      </c>
      <c r="G61" s="98" t="str">
        <f>VLOOKUP(E61,'LISTADO ATM'!$A$2:$B$894,2,0)</f>
        <v>ATM Autoservicio Oficina Máximo Gómez</v>
      </c>
      <c r="H61" s="98" t="str">
        <f>VLOOKUP(E61,VIP!$A$2:$O16299,7,FALSE)</f>
        <v>Si</v>
      </c>
      <c r="I61" s="98" t="str">
        <f>VLOOKUP(E61,VIP!$A$2:$O8264,8,FALSE)</f>
        <v>Si</v>
      </c>
      <c r="J61" s="98" t="str">
        <f>VLOOKUP(E61,VIP!$A$2:$O8214,8,FALSE)</f>
        <v>Si</v>
      </c>
      <c r="K61" s="98" t="str">
        <f>VLOOKUP(E61,VIP!$A$2:$O11788,6,0)</f>
        <v>NO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84" t="str">
        <f>VLOOKUP(E62,'LISTADO ATM'!$A$2:$C$895,3,0)</f>
        <v>NORTE</v>
      </c>
      <c r="B62" s="111">
        <v>335770954</v>
      </c>
      <c r="C62" s="103">
        <v>44219.55574074074</v>
      </c>
      <c r="D62" s="102" t="s">
        <v>2190</v>
      </c>
      <c r="E62" s="99">
        <v>937</v>
      </c>
      <c r="F62" s="84" t="str">
        <f>VLOOKUP(E62,VIP!$A$2:$O11377,2,0)</f>
        <v>DRBR937</v>
      </c>
      <c r="G62" s="98" t="str">
        <f>VLOOKUP(E62,'LISTADO ATM'!$A$2:$B$894,2,0)</f>
        <v xml:space="preserve">ATM Autobanco Oficina La Vega II </v>
      </c>
      <c r="H62" s="98" t="str">
        <f>VLOOKUP(E62,VIP!$A$2:$O16298,7,FALSE)</f>
        <v>Si</v>
      </c>
      <c r="I62" s="98" t="str">
        <f>VLOOKUP(E62,VIP!$A$2:$O8263,8,FALSE)</f>
        <v>Si</v>
      </c>
      <c r="J62" s="98" t="str">
        <f>VLOOKUP(E62,VIP!$A$2:$O8213,8,FALSE)</f>
        <v>Si</v>
      </c>
      <c r="K62" s="98" t="str">
        <f>VLOOKUP(E62,VIP!$A$2:$O11787,6,0)</f>
        <v>NO</v>
      </c>
      <c r="L62" s="106" t="s">
        <v>2503</v>
      </c>
      <c r="M62" s="119" t="s">
        <v>2512</v>
      </c>
      <c r="N62" s="104" t="s">
        <v>2481</v>
      </c>
      <c r="O62" s="102" t="s">
        <v>2501</v>
      </c>
      <c r="P62" s="102"/>
      <c r="Q62" s="159">
        <v>44220.413194444445</v>
      </c>
    </row>
    <row r="63" spans="1:17" ht="18" x14ac:dyDescent="0.25">
      <c r="A63" s="84" t="str">
        <f>VLOOKUP(E63,'LISTADO ATM'!$A$2:$C$895,3,0)</f>
        <v>DISTRITO NACIONAL</v>
      </c>
      <c r="B63" s="111">
        <v>335770957</v>
      </c>
      <c r="C63" s="103">
        <v>44219.559166666666</v>
      </c>
      <c r="D63" s="102" t="s">
        <v>2189</v>
      </c>
      <c r="E63" s="99">
        <v>611</v>
      </c>
      <c r="F63" s="84" t="str">
        <f>VLOOKUP(E63,VIP!$A$2:$O11376,2,0)</f>
        <v>DRBR611</v>
      </c>
      <c r="G63" s="98" t="str">
        <f>VLOOKUP(E63,'LISTADO ATM'!$A$2:$B$894,2,0)</f>
        <v xml:space="preserve">ATM DGII Sede Central </v>
      </c>
      <c r="H63" s="98" t="str">
        <f>VLOOKUP(E63,VIP!$A$2:$O16297,7,FALSE)</f>
        <v>Si</v>
      </c>
      <c r="I63" s="98" t="str">
        <f>VLOOKUP(E63,VIP!$A$2:$O8262,8,FALSE)</f>
        <v>Si</v>
      </c>
      <c r="J63" s="98" t="str">
        <f>VLOOKUP(E63,VIP!$A$2:$O8212,8,FALSE)</f>
        <v>Si</v>
      </c>
      <c r="K63" s="98" t="str">
        <f>VLOOKUP(E63,VIP!$A$2:$O11786,6,0)</f>
        <v>NO</v>
      </c>
      <c r="L63" s="106" t="s">
        <v>2254</v>
      </c>
      <c r="M63" s="105" t="s">
        <v>2473</v>
      </c>
      <c r="N63" s="104" t="s">
        <v>2481</v>
      </c>
      <c r="O63" s="102" t="s">
        <v>2483</v>
      </c>
      <c r="P63" s="102"/>
      <c r="Q63" s="105" t="s">
        <v>2254</v>
      </c>
    </row>
    <row r="64" spans="1:17" ht="18" x14ac:dyDescent="0.25">
      <c r="A64" s="84" t="str">
        <f>VLOOKUP(E64,'LISTADO ATM'!$A$2:$C$895,3,0)</f>
        <v>SUR</v>
      </c>
      <c r="B64" s="111">
        <v>335770958</v>
      </c>
      <c r="C64" s="103">
        <v>44219.56</v>
      </c>
      <c r="D64" s="102" t="s">
        <v>2189</v>
      </c>
      <c r="E64" s="99">
        <v>751</v>
      </c>
      <c r="F64" s="84" t="str">
        <f>VLOOKUP(E64,VIP!$A$2:$O11375,2,0)</f>
        <v>DRBR751</v>
      </c>
      <c r="G64" s="98" t="str">
        <f>VLOOKUP(E64,'LISTADO ATM'!$A$2:$B$894,2,0)</f>
        <v>ATM Eco Petroleo Camilo</v>
      </c>
      <c r="H64" s="98" t="str">
        <f>VLOOKUP(E64,VIP!$A$2:$O16296,7,FALSE)</f>
        <v>N/A</v>
      </c>
      <c r="I64" s="98" t="str">
        <f>VLOOKUP(E64,VIP!$A$2:$O8261,8,FALSE)</f>
        <v>N/A</v>
      </c>
      <c r="J64" s="98" t="str">
        <f>VLOOKUP(E64,VIP!$A$2:$O8211,8,FALSE)</f>
        <v>N/A</v>
      </c>
      <c r="K64" s="98" t="str">
        <f>VLOOKUP(E64,VIP!$A$2:$O11785,6,0)</f>
        <v>N/A</v>
      </c>
      <c r="L64" s="106" t="s">
        <v>2254</v>
      </c>
      <c r="M64" s="105" t="s">
        <v>2473</v>
      </c>
      <c r="N64" s="104" t="s">
        <v>2481</v>
      </c>
      <c r="O64" s="102" t="s">
        <v>2483</v>
      </c>
      <c r="P64" s="102"/>
      <c r="Q64" s="105" t="s">
        <v>2254</v>
      </c>
    </row>
    <row r="65" spans="1:17" ht="18" x14ac:dyDescent="0.25">
      <c r="A65" s="84" t="str">
        <f>VLOOKUP(E65,'LISTADO ATM'!$A$2:$C$895,3,0)</f>
        <v>DISTRITO NACIONAL</v>
      </c>
      <c r="B65" s="111">
        <v>335770962</v>
      </c>
      <c r="C65" s="103">
        <v>44219.561064814814</v>
      </c>
      <c r="D65" s="102" t="s">
        <v>2189</v>
      </c>
      <c r="E65" s="99">
        <v>12</v>
      </c>
      <c r="F65" s="84" t="str">
        <f>VLOOKUP(E65,VIP!$A$2:$O11374,2,0)</f>
        <v>DRBR012</v>
      </c>
      <c r="G65" s="98" t="str">
        <f>VLOOKUP(E65,'LISTADO ATM'!$A$2:$B$894,2,0)</f>
        <v xml:space="preserve">ATM Comercial Ganadera (San Isidro) </v>
      </c>
      <c r="H65" s="98" t="str">
        <f>VLOOKUP(E65,VIP!$A$2:$O16295,7,FALSE)</f>
        <v>Si</v>
      </c>
      <c r="I65" s="98" t="str">
        <f>VLOOKUP(E65,VIP!$A$2:$O8260,8,FALSE)</f>
        <v>No</v>
      </c>
      <c r="J65" s="98" t="str">
        <f>VLOOKUP(E65,VIP!$A$2:$O8210,8,FALSE)</f>
        <v>No</v>
      </c>
      <c r="K65" s="98" t="str">
        <f>VLOOKUP(E65,VIP!$A$2:$O11784,6,0)</f>
        <v>NO</v>
      </c>
      <c r="L65" s="106" t="s">
        <v>2254</v>
      </c>
      <c r="M65" s="105" t="s">
        <v>2473</v>
      </c>
      <c r="N65" s="104" t="s">
        <v>2481</v>
      </c>
      <c r="O65" s="102" t="s">
        <v>2483</v>
      </c>
      <c r="P65" s="102"/>
      <c r="Q65" s="105" t="s">
        <v>2254</v>
      </c>
    </row>
    <row r="66" spans="1:17" ht="18" x14ac:dyDescent="0.25">
      <c r="A66" s="84" t="str">
        <f>VLOOKUP(E66,'LISTADO ATM'!$A$2:$C$895,3,0)</f>
        <v>DISTRITO NACIONAL</v>
      </c>
      <c r="B66" s="111">
        <v>335770964</v>
      </c>
      <c r="C66" s="103">
        <v>44219.570451388892</v>
      </c>
      <c r="D66" s="102" t="s">
        <v>2477</v>
      </c>
      <c r="E66" s="99">
        <v>769</v>
      </c>
      <c r="F66" s="84" t="str">
        <f>VLOOKUP(E66,VIP!$A$2:$O11372,2,0)</f>
        <v>DRBR769</v>
      </c>
      <c r="G66" s="98" t="str">
        <f>VLOOKUP(E66,'LISTADO ATM'!$A$2:$B$894,2,0)</f>
        <v>ATM UNP Pablo Mella Morales</v>
      </c>
      <c r="H66" s="98" t="str">
        <f>VLOOKUP(E66,VIP!$A$2:$O16293,7,FALSE)</f>
        <v>Si</v>
      </c>
      <c r="I66" s="98" t="str">
        <f>VLOOKUP(E66,VIP!$A$2:$O8258,8,FALSE)</f>
        <v>Si</v>
      </c>
      <c r="J66" s="98" t="str">
        <f>VLOOKUP(E66,VIP!$A$2:$O8208,8,FALSE)</f>
        <v>Si</v>
      </c>
      <c r="K66" s="98" t="str">
        <f>VLOOKUP(E66,VIP!$A$2:$O11782,6,0)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02"/>
      <c r="Q66" s="105" t="s">
        <v>2430</v>
      </c>
    </row>
    <row r="67" spans="1:17" ht="18" x14ac:dyDescent="0.25">
      <c r="A67" s="84" t="str">
        <f>VLOOKUP(E67,'LISTADO ATM'!$A$2:$C$895,3,0)</f>
        <v>DISTRITO NACIONAL</v>
      </c>
      <c r="B67" s="111">
        <v>335770965</v>
      </c>
      <c r="C67" s="103">
        <v>44219.572569444441</v>
      </c>
      <c r="D67" s="102" t="s">
        <v>2494</v>
      </c>
      <c r="E67" s="99">
        <v>755</v>
      </c>
      <c r="F67" s="84" t="str">
        <f>VLOOKUP(E67,VIP!$A$2:$O11371,2,0)</f>
        <v>DRBR755</v>
      </c>
      <c r="G67" s="98" t="str">
        <f>VLOOKUP(E67,'LISTADO ATM'!$A$2:$B$894,2,0)</f>
        <v xml:space="preserve">ATM Oficina Galería del Este (Plaza) </v>
      </c>
      <c r="H67" s="98" t="str">
        <f>VLOOKUP(E67,VIP!$A$2:$O16292,7,FALSE)</f>
        <v>Si</v>
      </c>
      <c r="I67" s="98" t="str">
        <f>VLOOKUP(E67,VIP!$A$2:$O8257,8,FALSE)</f>
        <v>Si</v>
      </c>
      <c r="J67" s="98" t="str">
        <f>VLOOKUP(E67,VIP!$A$2:$O8207,8,FALSE)</f>
        <v>Si</v>
      </c>
      <c r="K67" s="98" t="str">
        <f>VLOOKUP(E67,VIP!$A$2:$O11781,6,0)</f>
        <v>NO</v>
      </c>
      <c r="L67" s="106" t="s">
        <v>2430</v>
      </c>
      <c r="M67" s="105" t="s">
        <v>2473</v>
      </c>
      <c r="N67" s="104" t="s">
        <v>2481</v>
      </c>
      <c r="O67" s="102" t="s">
        <v>2495</v>
      </c>
      <c r="P67" s="102"/>
      <c r="Q67" s="105" t="s">
        <v>2430</v>
      </c>
    </row>
    <row r="68" spans="1:17" ht="18" x14ac:dyDescent="0.25">
      <c r="A68" s="84" t="str">
        <f>VLOOKUP(E68,'LISTADO ATM'!$A$2:$C$895,3,0)</f>
        <v>DISTRITO NACIONAL</v>
      </c>
      <c r="B68" s="111">
        <v>335770968</v>
      </c>
      <c r="C68" s="103">
        <v>44219.587164351855</v>
      </c>
      <c r="D68" s="102" t="s">
        <v>2189</v>
      </c>
      <c r="E68" s="99">
        <v>327</v>
      </c>
      <c r="F68" s="84" t="str">
        <f>VLOOKUP(E68,VIP!$A$2:$O11370,2,0)</f>
        <v>DRBR327</v>
      </c>
      <c r="G68" s="98" t="str">
        <f>VLOOKUP(E68,'LISTADO ATM'!$A$2:$B$894,2,0)</f>
        <v xml:space="preserve">ATM UNP CCN (Nacional 27 de Febrero) </v>
      </c>
      <c r="H68" s="98" t="str">
        <f>VLOOKUP(E68,VIP!$A$2:$O16291,7,FALSE)</f>
        <v>Si</v>
      </c>
      <c r="I68" s="98" t="str">
        <f>VLOOKUP(E68,VIP!$A$2:$O8256,8,FALSE)</f>
        <v>Si</v>
      </c>
      <c r="J68" s="98" t="str">
        <f>VLOOKUP(E68,VIP!$A$2:$O8206,8,FALSE)</f>
        <v>Si</v>
      </c>
      <c r="K68" s="98" t="str">
        <f>VLOOKUP(E68,VIP!$A$2:$O11780,6,0)</f>
        <v>NO</v>
      </c>
      <c r="L68" s="106" t="s">
        <v>2228</v>
      </c>
      <c r="M68" s="105" t="s">
        <v>2473</v>
      </c>
      <c r="N68" s="104" t="s">
        <v>2481</v>
      </c>
      <c r="O68" s="102" t="s">
        <v>2483</v>
      </c>
      <c r="P68" s="102"/>
      <c r="Q68" s="105" t="s">
        <v>2228</v>
      </c>
    </row>
    <row r="69" spans="1:17" ht="18" x14ac:dyDescent="0.25">
      <c r="A69" s="84" t="str">
        <f>VLOOKUP(E69,'LISTADO ATM'!$A$2:$C$895,3,0)</f>
        <v>ESTE</v>
      </c>
      <c r="B69" s="111">
        <v>335770969</v>
      </c>
      <c r="C69" s="103">
        <v>44219.591168981482</v>
      </c>
      <c r="D69" s="102" t="s">
        <v>2477</v>
      </c>
      <c r="E69" s="99">
        <v>429</v>
      </c>
      <c r="F69" s="84" t="str">
        <f>VLOOKUP(E69,VIP!$A$2:$O11369,2,0)</f>
        <v>DRBR429</v>
      </c>
      <c r="G69" s="98" t="str">
        <f>VLOOKUP(E69,'LISTADO ATM'!$A$2:$B$894,2,0)</f>
        <v xml:space="preserve">ATM Oficina Jumbo La Romana </v>
      </c>
      <c r="H69" s="98" t="str">
        <f>VLOOKUP(E69,VIP!$A$2:$O16290,7,FALSE)</f>
        <v>Si</v>
      </c>
      <c r="I69" s="98" t="str">
        <f>VLOOKUP(E69,VIP!$A$2:$O8255,8,FALSE)</f>
        <v>Si</v>
      </c>
      <c r="J69" s="98" t="str">
        <f>VLOOKUP(E69,VIP!$A$2:$O8205,8,FALSE)</f>
        <v>Si</v>
      </c>
      <c r="K69" s="98" t="str">
        <f>VLOOKUP(E69,VIP!$A$2:$O11779,6,0)</f>
        <v>NO</v>
      </c>
      <c r="L69" s="106" t="s">
        <v>2503</v>
      </c>
      <c r="M69" s="105" t="s">
        <v>2473</v>
      </c>
      <c r="N69" s="104" t="s">
        <v>2481</v>
      </c>
      <c r="O69" s="102" t="s">
        <v>2482</v>
      </c>
      <c r="P69" s="102"/>
      <c r="Q69" s="105" t="s">
        <v>2503</v>
      </c>
    </row>
    <row r="70" spans="1:17" ht="18" x14ac:dyDescent="0.25">
      <c r="A70" s="84" t="str">
        <f>VLOOKUP(E70,'LISTADO ATM'!$A$2:$C$895,3,0)</f>
        <v>DISTRITO NACIONAL</v>
      </c>
      <c r="B70" s="111">
        <v>335770970</v>
      </c>
      <c r="C70" s="103">
        <v>44219.597129629627</v>
      </c>
      <c r="D70" s="102" t="s">
        <v>2189</v>
      </c>
      <c r="E70" s="99">
        <v>541</v>
      </c>
      <c r="F70" s="84" t="str">
        <f>VLOOKUP(E70,VIP!$A$2:$O11368,2,0)</f>
        <v>DRBR541</v>
      </c>
      <c r="G70" s="98" t="str">
        <f>VLOOKUP(E70,'LISTADO ATM'!$A$2:$B$894,2,0)</f>
        <v xml:space="preserve">ATM Oficina Sambil II </v>
      </c>
      <c r="H70" s="98" t="str">
        <f>VLOOKUP(E70,VIP!$A$2:$O16289,7,FALSE)</f>
        <v>Si</v>
      </c>
      <c r="I70" s="98" t="str">
        <f>VLOOKUP(E70,VIP!$A$2:$O8254,8,FALSE)</f>
        <v>Si</v>
      </c>
      <c r="J70" s="98" t="str">
        <f>VLOOKUP(E70,VIP!$A$2:$O8204,8,FALSE)</f>
        <v>Si</v>
      </c>
      <c r="K70" s="98" t="str">
        <f>VLOOKUP(E70,VIP!$A$2:$O11778,6,0)</f>
        <v>SI</v>
      </c>
      <c r="L70" s="106" t="s">
        <v>2463</v>
      </c>
      <c r="M70" s="105" t="s">
        <v>2473</v>
      </c>
      <c r="N70" s="104" t="s">
        <v>2481</v>
      </c>
      <c r="O70" s="102" t="s">
        <v>2483</v>
      </c>
      <c r="P70" s="102"/>
      <c r="Q70" s="105" t="s">
        <v>2463</v>
      </c>
    </row>
    <row r="71" spans="1:17" ht="18" x14ac:dyDescent="0.25">
      <c r="A71" s="84" t="str">
        <f>VLOOKUP(E71,'LISTADO ATM'!$A$2:$C$895,3,0)</f>
        <v>DISTRITO NACIONAL</v>
      </c>
      <c r="B71" s="111">
        <v>335770980</v>
      </c>
      <c r="C71" s="103">
        <v>44219.702210648145</v>
      </c>
      <c r="D71" s="102" t="s">
        <v>2477</v>
      </c>
      <c r="E71" s="99">
        <v>713</v>
      </c>
      <c r="F71" s="84" t="str">
        <f>VLOOKUP(E71,VIP!$A$2:$O11382,2,0)</f>
        <v>DRBR016</v>
      </c>
      <c r="G71" s="98" t="str">
        <f>VLOOKUP(E71,'LISTADO ATM'!$A$2:$B$894,2,0)</f>
        <v xml:space="preserve">ATM Oficina Las Américas </v>
      </c>
      <c r="H71" s="98" t="str">
        <f>VLOOKUP(E71,VIP!$A$2:$O16303,7,FALSE)</f>
        <v>Si</v>
      </c>
      <c r="I71" s="98" t="str">
        <f>VLOOKUP(E71,VIP!$A$2:$O8268,8,FALSE)</f>
        <v>Si</v>
      </c>
      <c r="J71" s="98" t="str">
        <f>VLOOKUP(E71,VIP!$A$2:$O8218,8,FALSE)</f>
        <v>Si</v>
      </c>
      <c r="K71" s="98" t="str">
        <f>VLOOKUP(E71,VIP!$A$2:$O11792,6,0)</f>
        <v>NO</v>
      </c>
      <c r="L71" s="106" t="s">
        <v>2505</v>
      </c>
      <c r="M71" s="105" t="s">
        <v>2473</v>
      </c>
      <c r="N71" s="104" t="s">
        <v>2481</v>
      </c>
      <c r="O71" s="102" t="s">
        <v>2482</v>
      </c>
      <c r="P71" s="102"/>
      <c r="Q71" s="105" t="s">
        <v>2505</v>
      </c>
    </row>
    <row r="72" spans="1:17" ht="18" x14ac:dyDescent="0.25">
      <c r="A72" s="84" t="str">
        <f>VLOOKUP(E72,'LISTADO ATM'!$A$2:$C$895,3,0)</f>
        <v>DISTRITO NACIONAL</v>
      </c>
      <c r="B72" s="111">
        <v>335770981</v>
      </c>
      <c r="C72" s="103">
        <v>44219.714594907404</v>
      </c>
      <c r="D72" s="102" t="s">
        <v>2477</v>
      </c>
      <c r="E72" s="99">
        <v>816</v>
      </c>
      <c r="F72" s="84" t="str">
        <f>VLOOKUP(E72,VIP!$A$2:$O11381,2,0)</f>
        <v>DRBR816</v>
      </c>
      <c r="G72" s="98" t="str">
        <f>VLOOKUP(E72,'LISTADO ATM'!$A$2:$B$894,2,0)</f>
        <v xml:space="preserve">ATM Oficina Pedro Brand </v>
      </c>
      <c r="H72" s="98" t="str">
        <f>VLOOKUP(E72,VIP!$A$2:$O16302,7,FALSE)</f>
        <v>Si</v>
      </c>
      <c r="I72" s="98" t="str">
        <f>VLOOKUP(E72,VIP!$A$2:$O8267,8,FALSE)</f>
        <v>Si</v>
      </c>
      <c r="J72" s="98" t="str">
        <f>VLOOKUP(E72,VIP!$A$2:$O8217,8,FALSE)</f>
        <v>Si</v>
      </c>
      <c r="K72" s="98" t="str">
        <f>VLOOKUP(E72,VIP!$A$2:$O11791,6,0)</f>
        <v>NO</v>
      </c>
      <c r="L72" s="106" t="s">
        <v>2466</v>
      </c>
      <c r="M72" s="105" t="s">
        <v>2473</v>
      </c>
      <c r="N72" s="104" t="s">
        <v>2481</v>
      </c>
      <c r="O72" s="102" t="s">
        <v>2482</v>
      </c>
      <c r="P72" s="102"/>
      <c r="Q72" s="105" t="s">
        <v>2466</v>
      </c>
    </row>
    <row r="73" spans="1:17" ht="18" x14ac:dyDescent="0.25">
      <c r="A73" s="84" t="str">
        <f>VLOOKUP(E73,'LISTADO ATM'!$A$2:$C$895,3,0)</f>
        <v>NORTE</v>
      </c>
      <c r="B73" s="111">
        <v>335770984</v>
      </c>
      <c r="C73" s="103">
        <v>44219.732499999998</v>
      </c>
      <c r="D73" s="102" t="s">
        <v>2190</v>
      </c>
      <c r="E73" s="99">
        <v>315</v>
      </c>
      <c r="F73" s="84" t="str">
        <f>VLOOKUP(E73,VIP!$A$2:$O11378,2,0)</f>
        <v>DRBR315</v>
      </c>
      <c r="G73" s="98" t="str">
        <f>VLOOKUP(E73,'LISTADO ATM'!$A$2:$B$894,2,0)</f>
        <v xml:space="preserve">ATM Oficina Estrella Sadalá </v>
      </c>
      <c r="H73" s="98" t="str">
        <f>VLOOKUP(E73,VIP!$A$2:$O16299,7,FALSE)</f>
        <v>Si</v>
      </c>
      <c r="I73" s="98" t="str">
        <f>VLOOKUP(E73,VIP!$A$2:$O8264,8,FALSE)</f>
        <v>Si</v>
      </c>
      <c r="J73" s="98" t="str">
        <f>VLOOKUP(E73,VIP!$A$2:$O8214,8,FALSE)</f>
        <v>Si</v>
      </c>
      <c r="K73" s="98" t="str">
        <f>VLOOKUP(E73,VIP!$A$2:$O11788,6,0)</f>
        <v>NO</v>
      </c>
      <c r="L73" s="106" t="s">
        <v>2463</v>
      </c>
      <c r="M73" s="105" t="s">
        <v>2473</v>
      </c>
      <c r="N73" s="104" t="s">
        <v>2481</v>
      </c>
      <c r="O73" s="102" t="s">
        <v>2490</v>
      </c>
      <c r="P73" s="102"/>
      <c r="Q73" s="105" t="s">
        <v>2463</v>
      </c>
    </row>
    <row r="74" spans="1:17" ht="18" x14ac:dyDescent="0.25">
      <c r="A74" s="84" t="str">
        <f>VLOOKUP(E74,'LISTADO ATM'!$A$2:$C$895,3,0)</f>
        <v>ESTE</v>
      </c>
      <c r="B74" s="111">
        <v>335770985</v>
      </c>
      <c r="C74" s="103">
        <v>44219.736273148148</v>
      </c>
      <c r="D74" s="102" t="s">
        <v>2189</v>
      </c>
      <c r="E74" s="99">
        <v>219</v>
      </c>
      <c r="F74" s="84" t="str">
        <f>VLOOKUP(E74,VIP!$A$2:$O11377,2,0)</f>
        <v>DRBR219</v>
      </c>
      <c r="G74" s="98" t="str">
        <f>VLOOKUP(E74,'LISTADO ATM'!$A$2:$B$894,2,0)</f>
        <v xml:space="preserve">ATM Oficina La Altagracia (Higuey) </v>
      </c>
      <c r="H74" s="98" t="str">
        <f>VLOOKUP(E74,VIP!$A$2:$O16298,7,FALSE)</f>
        <v>Si</v>
      </c>
      <c r="I74" s="98" t="str">
        <f>VLOOKUP(E74,VIP!$A$2:$O8263,8,FALSE)</f>
        <v>Si</v>
      </c>
      <c r="J74" s="98" t="str">
        <f>VLOOKUP(E74,VIP!$A$2:$O8213,8,FALSE)</f>
        <v>Si</v>
      </c>
      <c r="K74" s="98" t="str">
        <f>VLOOKUP(E74,VIP!$A$2:$O11787,6,0)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02"/>
      <c r="Q74" s="105" t="s">
        <v>2228</v>
      </c>
    </row>
    <row r="75" spans="1:17" ht="18" x14ac:dyDescent="0.25">
      <c r="A75" s="84" t="str">
        <f>VLOOKUP(E75,'LISTADO ATM'!$A$2:$C$895,3,0)</f>
        <v>SUR</v>
      </c>
      <c r="B75" s="111">
        <v>335770986</v>
      </c>
      <c r="C75" s="103">
        <v>44219.737673611111</v>
      </c>
      <c r="D75" s="102" t="s">
        <v>2189</v>
      </c>
      <c r="E75" s="99">
        <v>733</v>
      </c>
      <c r="F75" s="84" t="str">
        <f>VLOOKUP(E75,VIP!$A$2:$O11376,2,0)</f>
        <v>DRBR484</v>
      </c>
      <c r="G75" s="98" t="str">
        <f>VLOOKUP(E75,'LISTADO ATM'!$A$2:$B$894,2,0)</f>
        <v xml:space="preserve">ATM Zona Franca Perdenales </v>
      </c>
      <c r="H75" s="98" t="str">
        <f>VLOOKUP(E75,VIP!$A$2:$O16297,7,FALSE)</f>
        <v>Si</v>
      </c>
      <c r="I75" s="98" t="str">
        <f>VLOOKUP(E75,VIP!$A$2:$O8262,8,FALSE)</f>
        <v>Si</v>
      </c>
      <c r="J75" s="98" t="str">
        <f>VLOOKUP(E75,VIP!$A$2:$O8212,8,FALSE)</f>
        <v>Si</v>
      </c>
      <c r="K75" s="98" t="str">
        <f>VLOOKUP(E75,VIP!$A$2:$O11786,6,0)</f>
        <v>NO</v>
      </c>
      <c r="L75" s="106" t="s">
        <v>2228</v>
      </c>
      <c r="M75" s="105" t="s">
        <v>2473</v>
      </c>
      <c r="N75" s="104" t="s">
        <v>2481</v>
      </c>
      <c r="O75" s="102" t="s">
        <v>2483</v>
      </c>
      <c r="P75" s="102"/>
      <c r="Q75" s="105" t="s">
        <v>2228</v>
      </c>
    </row>
    <row r="76" spans="1:17" ht="18" x14ac:dyDescent="0.25">
      <c r="A76" s="84" t="str">
        <f>VLOOKUP(E76,'LISTADO ATM'!$A$2:$C$895,3,0)</f>
        <v>DISTRITO NACIONAL</v>
      </c>
      <c r="B76" s="111">
        <v>335770987</v>
      </c>
      <c r="C76" s="103">
        <v>44219.739803240744</v>
      </c>
      <c r="D76" s="102" t="s">
        <v>2477</v>
      </c>
      <c r="E76" s="99">
        <v>312</v>
      </c>
      <c r="F76" s="84" t="str">
        <f>VLOOKUP(E76,VIP!$A$2:$O11375,2,0)</f>
        <v>DRBR312</v>
      </c>
      <c r="G76" s="98" t="str">
        <f>VLOOKUP(E76,'LISTADO ATM'!$A$2:$B$894,2,0)</f>
        <v xml:space="preserve">ATM Oficina Tiradentes II (Naco) </v>
      </c>
      <c r="H76" s="98" t="str">
        <f>VLOOKUP(E76,VIP!$A$2:$O16296,7,FALSE)</f>
        <v>Si</v>
      </c>
      <c r="I76" s="98" t="str">
        <f>VLOOKUP(E76,VIP!$A$2:$O8261,8,FALSE)</f>
        <v>Si</v>
      </c>
      <c r="J76" s="98" t="str">
        <f>VLOOKUP(E76,VIP!$A$2:$O8211,8,FALSE)</f>
        <v>Si</v>
      </c>
      <c r="K76" s="98" t="str">
        <f>VLOOKUP(E76,VIP!$A$2:$O11785,6,0)</f>
        <v>NO</v>
      </c>
      <c r="L76" s="106" t="s">
        <v>2503</v>
      </c>
      <c r="M76" s="105" t="s">
        <v>2473</v>
      </c>
      <c r="N76" s="104" t="s">
        <v>2481</v>
      </c>
      <c r="O76" s="102" t="s">
        <v>2482</v>
      </c>
      <c r="P76" s="102"/>
      <c r="Q76" s="105" t="s">
        <v>2502</v>
      </c>
    </row>
    <row r="77" spans="1:17" ht="18" x14ac:dyDescent="0.25">
      <c r="A77" s="84" t="str">
        <f>VLOOKUP(E77,'LISTADO ATM'!$A$2:$C$895,3,0)</f>
        <v>DISTRITO NACIONAL</v>
      </c>
      <c r="B77" s="111">
        <v>335770988</v>
      </c>
      <c r="C77" s="103">
        <v>44219.742962962962</v>
      </c>
      <c r="D77" s="102" t="s">
        <v>2189</v>
      </c>
      <c r="E77" s="99">
        <v>957</v>
      </c>
      <c r="F77" s="84" t="str">
        <f>VLOOKUP(E77,VIP!$A$2:$O11374,2,0)</f>
        <v>DRBR23F</v>
      </c>
      <c r="G77" s="98" t="str">
        <f>VLOOKUP(E77,'LISTADO ATM'!$A$2:$B$894,2,0)</f>
        <v xml:space="preserve">ATM Oficina Venezuela </v>
      </c>
      <c r="H77" s="98" t="str">
        <f>VLOOKUP(E77,VIP!$A$2:$O16295,7,FALSE)</f>
        <v>Si</v>
      </c>
      <c r="I77" s="98" t="str">
        <f>VLOOKUP(E77,VIP!$A$2:$O8260,8,FALSE)</f>
        <v>Si</v>
      </c>
      <c r="J77" s="98" t="str">
        <f>VLOOKUP(E77,VIP!$A$2:$O8210,8,FALSE)</f>
        <v>Si</v>
      </c>
      <c r="K77" s="98" t="str">
        <f>VLOOKUP(E77,VIP!$A$2:$O11784,6,0)</f>
        <v>SI</v>
      </c>
      <c r="L77" s="106" t="s">
        <v>2463</v>
      </c>
      <c r="M77" s="105" t="s">
        <v>2473</v>
      </c>
      <c r="N77" s="104" t="s">
        <v>2481</v>
      </c>
      <c r="O77" s="102" t="s">
        <v>2483</v>
      </c>
      <c r="P77" s="102"/>
      <c r="Q77" s="105" t="s">
        <v>2463</v>
      </c>
    </row>
    <row r="78" spans="1:17" ht="18" x14ac:dyDescent="0.25">
      <c r="A78" s="84" t="str">
        <f>VLOOKUP(E78,'LISTADO ATM'!$A$2:$C$895,3,0)</f>
        <v>DISTRITO NACIONAL</v>
      </c>
      <c r="B78" s="111">
        <v>335770989</v>
      </c>
      <c r="C78" s="103">
        <v>44219.746168981481</v>
      </c>
      <c r="D78" s="102" t="s">
        <v>2189</v>
      </c>
      <c r="E78" s="99">
        <v>488</v>
      </c>
      <c r="F78" s="84" t="str">
        <f>VLOOKUP(E78,VIP!$A$2:$O11373,2,0)</f>
        <v>DRBR488</v>
      </c>
      <c r="G78" s="98" t="str">
        <f>VLOOKUP(E78,'LISTADO ATM'!$A$2:$B$894,2,0)</f>
        <v xml:space="preserve">ATM Aeropuerto El Higuero </v>
      </c>
      <c r="H78" s="98" t="str">
        <f>VLOOKUP(E78,VIP!$A$2:$O16294,7,FALSE)</f>
        <v>Si</v>
      </c>
      <c r="I78" s="98" t="str">
        <f>VLOOKUP(E78,VIP!$A$2:$O8259,8,FALSE)</f>
        <v>Si</v>
      </c>
      <c r="J78" s="98" t="str">
        <f>VLOOKUP(E78,VIP!$A$2:$O8209,8,FALSE)</f>
        <v>Si</v>
      </c>
      <c r="K78" s="98" t="str">
        <f>VLOOKUP(E78,VIP!$A$2:$O11783,6,0)</f>
        <v>NO</v>
      </c>
      <c r="L78" s="106" t="s">
        <v>2254</v>
      </c>
      <c r="M78" s="105" t="s">
        <v>2473</v>
      </c>
      <c r="N78" s="104" t="s">
        <v>2481</v>
      </c>
      <c r="O78" s="102" t="s">
        <v>2483</v>
      </c>
      <c r="P78" s="102"/>
      <c r="Q78" s="105" t="s">
        <v>2254</v>
      </c>
    </row>
    <row r="79" spans="1:17" ht="18" x14ac:dyDescent="0.25">
      <c r="A79" s="84" t="str">
        <f>VLOOKUP(E79,'LISTADO ATM'!$A$2:$C$895,3,0)</f>
        <v>DISTRITO NACIONAL</v>
      </c>
      <c r="B79" s="111">
        <v>335770990</v>
      </c>
      <c r="C79" s="103">
        <v>44219.764456018522</v>
      </c>
      <c r="D79" s="102" t="s">
        <v>2189</v>
      </c>
      <c r="E79" s="99">
        <v>744</v>
      </c>
      <c r="F79" s="84" t="str">
        <f>VLOOKUP(E79,VIP!$A$2:$O11372,2,0)</f>
        <v>DRBR289</v>
      </c>
      <c r="G79" s="98" t="str">
        <f>VLOOKUP(E79,'LISTADO ATM'!$A$2:$B$894,2,0)</f>
        <v xml:space="preserve">ATM Multicentro La Sirena Venezuela </v>
      </c>
      <c r="H79" s="98" t="str">
        <f>VLOOKUP(E79,VIP!$A$2:$O16293,7,FALSE)</f>
        <v>Si</v>
      </c>
      <c r="I79" s="98" t="str">
        <f>VLOOKUP(E79,VIP!$A$2:$O8258,8,FALSE)</f>
        <v>Si</v>
      </c>
      <c r="J79" s="98" t="str">
        <f>VLOOKUP(E79,VIP!$A$2:$O8208,8,FALSE)</f>
        <v>Si</v>
      </c>
      <c r="K79" s="98" t="str">
        <f>VLOOKUP(E79,VIP!$A$2:$O11782,6,0)</f>
        <v>SI</v>
      </c>
      <c r="L79" s="106" t="s">
        <v>2254</v>
      </c>
      <c r="M79" s="105" t="s">
        <v>2473</v>
      </c>
      <c r="N79" s="104" t="s">
        <v>2481</v>
      </c>
      <c r="O79" s="102" t="s">
        <v>2483</v>
      </c>
      <c r="P79" s="105"/>
      <c r="Q79" s="105" t="s">
        <v>2254</v>
      </c>
    </row>
    <row r="80" spans="1:17" ht="18" x14ac:dyDescent="0.25">
      <c r="A80" s="84" t="str">
        <f>VLOOKUP(E80,'LISTADO ATM'!$A$2:$C$895,3,0)</f>
        <v>DISTRITO NACIONAL</v>
      </c>
      <c r="B80" s="111">
        <v>335770993</v>
      </c>
      <c r="C80" s="103">
        <v>44219.768055555556</v>
      </c>
      <c r="D80" s="102" t="s">
        <v>2189</v>
      </c>
      <c r="E80" s="99">
        <v>231</v>
      </c>
      <c r="F80" s="84" t="str">
        <f>VLOOKUP(E80,VIP!$A$2:$O11369,2,0)</f>
        <v>DRBR231</v>
      </c>
      <c r="G80" s="98" t="str">
        <f>VLOOKUP(E80,'LISTADO ATM'!$A$2:$B$894,2,0)</f>
        <v xml:space="preserve">ATM Oficina Zona Oriental </v>
      </c>
      <c r="H80" s="98" t="str">
        <f>VLOOKUP(E80,VIP!$A$2:$O16290,7,FALSE)</f>
        <v>Si</v>
      </c>
      <c r="I80" s="98" t="str">
        <f>VLOOKUP(E80,VIP!$A$2:$O8255,8,FALSE)</f>
        <v>Si</v>
      </c>
      <c r="J80" s="98" t="str">
        <f>VLOOKUP(E80,VIP!$A$2:$O8205,8,FALSE)</f>
        <v>Si</v>
      </c>
      <c r="K80" s="98" t="str">
        <f>VLOOKUP(E80,VIP!$A$2:$O11779,6,0)</f>
        <v>SI</v>
      </c>
      <c r="L80" s="106" t="s">
        <v>2441</v>
      </c>
      <c r="M80" s="105" t="s">
        <v>2473</v>
      </c>
      <c r="N80" s="104" t="s">
        <v>2481</v>
      </c>
      <c r="O80" s="102" t="s">
        <v>2483</v>
      </c>
      <c r="P80" s="105"/>
      <c r="Q80" s="105" t="s">
        <v>2441</v>
      </c>
    </row>
    <row r="81" spans="1:17" ht="18" x14ac:dyDescent="0.25">
      <c r="A81" s="84" t="str">
        <f>VLOOKUP(E81,'LISTADO ATM'!$A$2:$C$895,3,0)</f>
        <v>DISTRITO NACIONAL</v>
      </c>
      <c r="B81" s="111">
        <v>335770998</v>
      </c>
      <c r="C81" s="103">
        <v>44219.88380787037</v>
      </c>
      <c r="D81" s="102" t="s">
        <v>2189</v>
      </c>
      <c r="E81" s="99">
        <v>943</v>
      </c>
      <c r="F81" s="84" t="str">
        <f>VLOOKUP(E81,VIP!$A$2:$O11375,2,0)</f>
        <v>DRBR16K</v>
      </c>
      <c r="G81" s="98" t="str">
        <f>VLOOKUP(E81,'LISTADO ATM'!$A$2:$B$894,2,0)</f>
        <v xml:space="preserve">ATM Oficina Tránsito Terreste </v>
      </c>
      <c r="H81" s="98" t="str">
        <f>VLOOKUP(E81,VIP!$A$2:$O16296,7,FALSE)</f>
        <v>Si</v>
      </c>
      <c r="I81" s="98" t="str">
        <f>VLOOKUP(E81,VIP!$A$2:$O8261,8,FALSE)</f>
        <v>Si</v>
      </c>
      <c r="J81" s="98" t="str">
        <f>VLOOKUP(E81,VIP!$A$2:$O8211,8,FALSE)</f>
        <v>Si</v>
      </c>
      <c r="K81" s="98" t="str">
        <f>VLOOKUP(E81,VIP!$A$2:$O11785,6,0)</f>
        <v>NO</v>
      </c>
      <c r="L81" s="106" t="s">
        <v>2228</v>
      </c>
      <c r="M81" s="105" t="s">
        <v>2473</v>
      </c>
      <c r="N81" s="104" t="s">
        <v>2481</v>
      </c>
      <c r="O81" s="102" t="s">
        <v>2483</v>
      </c>
      <c r="P81" s="119"/>
      <c r="Q81" s="105" t="s">
        <v>2228</v>
      </c>
    </row>
    <row r="82" spans="1:17" ht="18" x14ac:dyDescent="0.25">
      <c r="A82" s="84" t="str">
        <f>VLOOKUP(E82,'LISTADO ATM'!$A$2:$C$895,3,0)</f>
        <v>DISTRITO NACIONAL</v>
      </c>
      <c r="B82" s="111">
        <v>335770999</v>
      </c>
      <c r="C82" s="103">
        <v>44219.884131944447</v>
      </c>
      <c r="D82" s="102" t="s">
        <v>2189</v>
      </c>
      <c r="E82" s="99">
        <v>36</v>
      </c>
      <c r="F82" s="84" t="str">
        <f>VLOOKUP(E82,VIP!$A$2:$O11374,2,0)</f>
        <v>DRBR036</v>
      </c>
      <c r="G82" s="98" t="str">
        <f>VLOOKUP(E82,'LISTADO ATM'!$A$2:$B$894,2,0)</f>
        <v xml:space="preserve">ATM Banco Central </v>
      </c>
      <c r="H82" s="98" t="str">
        <f>VLOOKUP(E82,VIP!$A$2:$O16295,7,FALSE)</f>
        <v>Si</v>
      </c>
      <c r="I82" s="98" t="str">
        <f>VLOOKUP(E82,VIP!$A$2:$O8260,8,FALSE)</f>
        <v>Si</v>
      </c>
      <c r="J82" s="98" t="str">
        <f>VLOOKUP(E82,VIP!$A$2:$O8210,8,FALSE)</f>
        <v>Si</v>
      </c>
      <c r="K82" s="98" t="str">
        <f>VLOOKUP(E82,VIP!$A$2:$O11784,6,0)</f>
        <v>SI</v>
      </c>
      <c r="L82" s="106" t="s">
        <v>2463</v>
      </c>
      <c r="M82" s="105" t="s">
        <v>2473</v>
      </c>
      <c r="N82" s="104" t="s">
        <v>2481</v>
      </c>
      <c r="O82" s="102" t="s">
        <v>2483</v>
      </c>
      <c r="P82" s="119"/>
      <c r="Q82" s="105" t="s">
        <v>2463</v>
      </c>
    </row>
    <row r="83" spans="1:17" ht="18" x14ac:dyDescent="0.25">
      <c r="A83" s="84" t="str">
        <f>VLOOKUP(E83,'LISTADO ATM'!$A$2:$C$895,3,0)</f>
        <v>DISTRITO NACIONAL</v>
      </c>
      <c r="B83" s="111">
        <v>335771000</v>
      </c>
      <c r="C83" s="103">
        <v>44219.884710648148</v>
      </c>
      <c r="D83" s="102" t="s">
        <v>2189</v>
      </c>
      <c r="E83" s="99">
        <v>902</v>
      </c>
      <c r="F83" s="84" t="str">
        <f>VLOOKUP(E83,VIP!$A$2:$O11373,2,0)</f>
        <v>DRBR16A</v>
      </c>
      <c r="G83" s="98" t="str">
        <f>VLOOKUP(E83,'LISTADO ATM'!$A$2:$B$894,2,0)</f>
        <v xml:space="preserve">ATM Oficina Plaza Florida </v>
      </c>
      <c r="H83" s="98" t="str">
        <f>VLOOKUP(E83,VIP!$A$2:$O16294,7,FALSE)</f>
        <v>Si</v>
      </c>
      <c r="I83" s="98" t="str">
        <f>VLOOKUP(E83,VIP!$A$2:$O8259,8,FALSE)</f>
        <v>Si</v>
      </c>
      <c r="J83" s="98" t="str">
        <f>VLOOKUP(E83,VIP!$A$2:$O8209,8,FALSE)</f>
        <v>Si</v>
      </c>
      <c r="K83" s="98" t="str">
        <f>VLOOKUP(E83,VIP!$A$2:$O11783,6,0)</f>
        <v>NO</v>
      </c>
      <c r="L83" s="106" t="s">
        <v>2228</v>
      </c>
      <c r="M83" s="105" t="s">
        <v>2473</v>
      </c>
      <c r="N83" s="104" t="s">
        <v>2481</v>
      </c>
      <c r="O83" s="102" t="s">
        <v>2483</v>
      </c>
      <c r="P83" s="119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335771001</v>
      </c>
      <c r="C84" s="103">
        <v>44219.885300925926</v>
      </c>
      <c r="D84" s="102" t="s">
        <v>2189</v>
      </c>
      <c r="E84" s="99">
        <v>585</v>
      </c>
      <c r="F84" s="84" t="str">
        <f>VLOOKUP(E84,VIP!$A$2:$O11372,2,0)</f>
        <v>DRBR083</v>
      </c>
      <c r="G84" s="98" t="str">
        <f>VLOOKUP(E84,'LISTADO ATM'!$A$2:$B$894,2,0)</f>
        <v xml:space="preserve">ATM Oficina Haina Oriental </v>
      </c>
      <c r="H84" s="98" t="str">
        <f>VLOOKUP(E84,VIP!$A$2:$O16293,7,FALSE)</f>
        <v>Si</v>
      </c>
      <c r="I84" s="98" t="str">
        <f>VLOOKUP(E84,VIP!$A$2:$O8258,8,FALSE)</f>
        <v>Si</v>
      </c>
      <c r="J84" s="98" t="str">
        <f>VLOOKUP(E84,VIP!$A$2:$O8208,8,FALSE)</f>
        <v>Si</v>
      </c>
      <c r="K84" s="98" t="str">
        <f>VLOOKUP(E84,VIP!$A$2:$O11782,6,0)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19"/>
      <c r="Q84" s="105" t="s">
        <v>2228</v>
      </c>
    </row>
    <row r="85" spans="1:17" ht="18" x14ac:dyDescent="0.25">
      <c r="A85" s="84" t="str">
        <f>VLOOKUP(E85,'LISTADO ATM'!$A$2:$C$895,3,0)</f>
        <v>DISTRITO NACIONAL</v>
      </c>
      <c r="B85" s="111">
        <v>335771002</v>
      </c>
      <c r="C85" s="103">
        <v>44219.885972222219</v>
      </c>
      <c r="D85" s="102" t="s">
        <v>2189</v>
      </c>
      <c r="E85" s="99">
        <v>476</v>
      </c>
      <c r="F85" s="84" t="str">
        <f>VLOOKUP(E85,VIP!$A$2:$O11371,2,0)</f>
        <v>DRBR476</v>
      </c>
      <c r="G85" s="98" t="str">
        <f>VLOOKUP(E85,'LISTADO ATM'!$A$2:$B$894,2,0)</f>
        <v xml:space="preserve">ATM Multicentro La Sirena Las Caobas </v>
      </c>
      <c r="H85" s="98" t="str">
        <f>VLOOKUP(E85,VIP!$A$2:$O16292,7,FALSE)</f>
        <v>Si</v>
      </c>
      <c r="I85" s="98" t="str">
        <f>VLOOKUP(E85,VIP!$A$2:$O8257,8,FALSE)</f>
        <v>Si</v>
      </c>
      <c r="J85" s="98" t="str">
        <f>VLOOKUP(E85,VIP!$A$2:$O8207,8,FALSE)</f>
        <v>Si</v>
      </c>
      <c r="K85" s="98" t="str">
        <f>VLOOKUP(E85,VIP!$A$2:$O11781,6,0)</f>
        <v>SI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19"/>
      <c r="Q85" s="105" t="s">
        <v>2228</v>
      </c>
    </row>
    <row r="86" spans="1:17" ht="18" x14ac:dyDescent="0.25">
      <c r="A86" s="84" t="str">
        <f>VLOOKUP(E86,'LISTADO ATM'!$A$2:$C$895,3,0)</f>
        <v>NORTE</v>
      </c>
      <c r="B86" s="111" t="s">
        <v>2510</v>
      </c>
      <c r="C86" s="103">
        <v>44220.304050925923</v>
      </c>
      <c r="D86" s="102" t="s">
        <v>2189</v>
      </c>
      <c r="E86" s="99">
        <v>854</v>
      </c>
      <c r="F86" s="84" t="str">
        <f>VLOOKUP(E86,VIP!$A$2:$O11374,2,0)</f>
        <v>DRBR854</v>
      </c>
      <c r="G86" s="98" t="str">
        <f>VLOOKUP(E86,'LISTADO ATM'!$A$2:$B$894,2,0)</f>
        <v xml:space="preserve">ATM Centro Comercial Blanco Batista </v>
      </c>
      <c r="H86" s="98" t="str">
        <f>VLOOKUP(E86,VIP!$A$2:$O16295,7,FALSE)</f>
        <v>Si</v>
      </c>
      <c r="I86" s="98" t="str">
        <f>VLOOKUP(E86,VIP!$A$2:$O8260,8,FALSE)</f>
        <v>Si</v>
      </c>
      <c r="J86" s="98" t="str">
        <f>VLOOKUP(E86,VIP!$A$2:$O8210,8,FALSE)</f>
        <v>Si</v>
      </c>
      <c r="K86" s="98" t="str">
        <f>VLOOKUP(E86,VIP!$A$2:$O11784,6,0)</f>
        <v>NO</v>
      </c>
      <c r="L86" s="106" t="s">
        <v>2228</v>
      </c>
      <c r="M86" s="119" t="s">
        <v>2512</v>
      </c>
      <c r="N86" s="104" t="s">
        <v>2481</v>
      </c>
      <c r="O86" s="102" t="s">
        <v>2483</v>
      </c>
      <c r="P86" s="119"/>
      <c r="Q86" s="159">
        <v>44220.418749999997</v>
      </c>
    </row>
    <row r="87" spans="1:17" ht="18" x14ac:dyDescent="0.25">
      <c r="A87" s="84" t="str">
        <f>VLOOKUP(E87,'LISTADO ATM'!$A$2:$C$895,3,0)</f>
        <v>DISTRITO NACIONAL</v>
      </c>
      <c r="B87" s="111" t="s">
        <v>2509</v>
      </c>
      <c r="C87" s="103">
        <v>44220.310023148151</v>
      </c>
      <c r="D87" s="102" t="s">
        <v>2494</v>
      </c>
      <c r="E87" s="99">
        <v>946</v>
      </c>
      <c r="F87" s="84" t="str">
        <f>VLOOKUP(E87,VIP!$A$2:$O11373,2,0)</f>
        <v>DRBR24R</v>
      </c>
      <c r="G87" s="98" t="str">
        <f>VLOOKUP(E87,'LISTADO ATM'!$A$2:$B$894,2,0)</f>
        <v xml:space="preserve">ATM Oficina Núñez de Cáceres I </v>
      </c>
      <c r="H87" s="98" t="str">
        <f>VLOOKUP(E87,VIP!$A$2:$O16294,7,FALSE)</f>
        <v>Si</v>
      </c>
      <c r="I87" s="98" t="str">
        <f>VLOOKUP(E87,VIP!$A$2:$O8259,8,FALSE)</f>
        <v>Si</v>
      </c>
      <c r="J87" s="98" t="str">
        <f>VLOOKUP(E87,VIP!$A$2:$O8209,8,FALSE)</f>
        <v>Si</v>
      </c>
      <c r="K87" s="98" t="str">
        <f>VLOOKUP(E87,VIP!$A$2:$O11783,6,0)</f>
        <v>NO</v>
      </c>
      <c r="L87" s="106" t="s">
        <v>2430</v>
      </c>
      <c r="M87" s="105" t="s">
        <v>2473</v>
      </c>
      <c r="N87" s="104" t="s">
        <v>2481</v>
      </c>
      <c r="O87" s="102" t="s">
        <v>2495</v>
      </c>
      <c r="P87" s="119"/>
      <c r="Q87" s="105" t="s">
        <v>2430</v>
      </c>
    </row>
    <row r="88" spans="1:17" ht="18" x14ac:dyDescent="0.25">
      <c r="A88" s="84" t="str">
        <f>VLOOKUP(E88,'LISTADO ATM'!$A$2:$C$895,3,0)</f>
        <v>DISTRITO NACIONAL</v>
      </c>
      <c r="B88" s="111" t="s">
        <v>2508</v>
      </c>
      <c r="C88" s="103">
        <v>44220.331064814818</v>
      </c>
      <c r="D88" s="102" t="s">
        <v>2477</v>
      </c>
      <c r="E88" s="99">
        <v>696</v>
      </c>
      <c r="F88" s="84" t="str">
        <f>VLOOKUP(E88,VIP!$A$2:$O11372,2,0)</f>
        <v>DRBR696</v>
      </c>
      <c r="G88" s="98" t="str">
        <f>VLOOKUP(E88,'LISTADO ATM'!$A$2:$B$894,2,0)</f>
        <v>ATM Olé Jacobo Majluta</v>
      </c>
      <c r="H88" s="98" t="str">
        <f>VLOOKUP(E88,VIP!$A$2:$O16293,7,FALSE)</f>
        <v>Si</v>
      </c>
      <c r="I88" s="98" t="str">
        <f>VLOOKUP(E88,VIP!$A$2:$O8258,8,FALSE)</f>
        <v>Si</v>
      </c>
      <c r="J88" s="98" t="str">
        <f>VLOOKUP(E88,VIP!$A$2:$O8208,8,FALSE)</f>
        <v>Si</v>
      </c>
      <c r="K88" s="98" t="str">
        <f>VLOOKUP(E88,VIP!$A$2:$O11782,6,0)</f>
        <v>NO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19"/>
      <c r="Q88" s="105" t="s">
        <v>2430</v>
      </c>
    </row>
    <row r="89" spans="1:17" ht="18" x14ac:dyDescent="0.25">
      <c r="A89" s="84" t="str">
        <f>VLOOKUP(E89,'LISTADO ATM'!$A$2:$C$895,3,0)</f>
        <v>ESTE</v>
      </c>
      <c r="B89" s="111">
        <v>335771009</v>
      </c>
      <c r="C89" s="103">
        <v>44220.333333333336</v>
      </c>
      <c r="D89" s="102" t="s">
        <v>2477</v>
      </c>
      <c r="E89" s="99">
        <v>211</v>
      </c>
      <c r="F89" s="84" t="str">
        <f>VLOOKUP(E89,VIP!$A$2:$O11376,2,0)</f>
        <v>DRBR211</v>
      </c>
      <c r="G89" s="98" t="str">
        <f>VLOOKUP(E89,'LISTADO ATM'!$A$2:$B$894,2,0)</f>
        <v xml:space="preserve">ATM Oficina La Romana I </v>
      </c>
      <c r="H89" s="98" t="str">
        <f>VLOOKUP(E89,VIP!$A$2:$O16297,7,FALSE)</f>
        <v>Si</v>
      </c>
      <c r="I89" s="98" t="str">
        <f>VLOOKUP(E89,VIP!$A$2:$O8262,8,FALSE)</f>
        <v>Si</v>
      </c>
      <c r="J89" s="98" t="str">
        <f>VLOOKUP(E89,VIP!$A$2:$O8212,8,FALSE)</f>
        <v>Si</v>
      </c>
      <c r="K89" s="98" t="str">
        <f>VLOOKUP(E89,VIP!$A$2:$O11786,6,0)</f>
        <v>NO</v>
      </c>
      <c r="L89" s="106" t="s">
        <v>2505</v>
      </c>
      <c r="M89" s="105" t="s">
        <v>2473</v>
      </c>
      <c r="N89" s="104" t="s">
        <v>2481</v>
      </c>
      <c r="O89" s="102" t="s">
        <v>2482</v>
      </c>
      <c r="P89" s="119"/>
      <c r="Q89" s="105" t="s">
        <v>2505</v>
      </c>
    </row>
    <row r="90" spans="1:17" ht="18" x14ac:dyDescent="0.25">
      <c r="A90" s="84" t="str">
        <f>VLOOKUP(E90,'LISTADO ATM'!$A$2:$C$895,3,0)</f>
        <v>NORTE</v>
      </c>
      <c r="B90" s="111" t="s">
        <v>2513</v>
      </c>
      <c r="C90" s="103">
        <v>44220.438657407409</v>
      </c>
      <c r="D90" s="102" t="s">
        <v>2190</v>
      </c>
      <c r="E90" s="99">
        <v>749</v>
      </c>
      <c r="F90" s="84" t="str">
        <f>VLOOKUP(E90,VIP!$A$2:$O11377,2,0)</f>
        <v>DRBR251</v>
      </c>
      <c r="G90" s="98" t="str">
        <f>VLOOKUP(E90,'LISTADO ATM'!$A$2:$B$894,2,0)</f>
        <v xml:space="preserve">ATM Oficina Yaque </v>
      </c>
      <c r="H90" s="98" t="str">
        <f>VLOOKUP(E90,VIP!$A$2:$O16298,7,FALSE)</f>
        <v>Si</v>
      </c>
      <c r="I90" s="98" t="str">
        <f>VLOOKUP(E90,VIP!$A$2:$O8263,8,FALSE)</f>
        <v>Si</v>
      </c>
      <c r="J90" s="98" t="str">
        <f>VLOOKUP(E90,VIP!$A$2:$O8213,8,FALSE)</f>
        <v>Si</v>
      </c>
      <c r="K90" s="98" t="str">
        <f>VLOOKUP(E90,VIP!$A$2:$O11787,6,0)</f>
        <v>NO</v>
      </c>
      <c r="L90" s="106" t="s">
        <v>2463</v>
      </c>
      <c r="M90" s="105" t="s">
        <v>2473</v>
      </c>
      <c r="N90" s="104" t="s">
        <v>2481</v>
      </c>
      <c r="O90" s="102" t="s">
        <v>2490</v>
      </c>
      <c r="P90" s="119"/>
      <c r="Q90" s="105" t="s">
        <v>2463</v>
      </c>
    </row>
    <row r="91" spans="1:17" ht="18" x14ac:dyDescent="0.25">
      <c r="A91" s="84" t="str">
        <f>VLOOKUP(E91,'LISTADO ATM'!$A$2:$C$895,3,0)</f>
        <v>DISTRITO NACIONAL</v>
      </c>
      <c r="B91" s="111" t="s">
        <v>2514</v>
      </c>
      <c r="C91" s="103">
        <v>44220.432268518518</v>
      </c>
      <c r="D91" s="102" t="s">
        <v>2477</v>
      </c>
      <c r="E91" s="99">
        <v>557</v>
      </c>
      <c r="F91" s="84" t="str">
        <f>VLOOKUP(E91,VIP!$A$2:$O11378,2,0)</f>
        <v>DRBR022</v>
      </c>
      <c r="G91" s="98" t="str">
        <f>VLOOKUP(E91,'LISTADO ATM'!$A$2:$B$894,2,0)</f>
        <v xml:space="preserve">ATM Multicentro La Sirena Ave. Mella </v>
      </c>
      <c r="H91" s="98" t="str">
        <f>VLOOKUP(E91,VIP!$A$2:$O16299,7,FALSE)</f>
        <v>Si</v>
      </c>
      <c r="I91" s="98" t="str">
        <f>VLOOKUP(E91,VIP!$A$2:$O8264,8,FALSE)</f>
        <v>Si</v>
      </c>
      <c r="J91" s="98" t="str">
        <f>VLOOKUP(E91,VIP!$A$2:$O8214,8,FALSE)</f>
        <v>Si</v>
      </c>
      <c r="K91" s="98" t="str">
        <f>VLOOKUP(E91,VIP!$A$2:$O11788,6,0)</f>
        <v>SI</v>
      </c>
      <c r="L91" s="106" t="s">
        <v>2466</v>
      </c>
      <c r="M91" s="105" t="s">
        <v>2473</v>
      </c>
      <c r="N91" s="104" t="s">
        <v>2481</v>
      </c>
      <c r="O91" s="102" t="s">
        <v>2482</v>
      </c>
      <c r="P91" s="119"/>
      <c r="Q91" s="105" t="s">
        <v>2466</v>
      </c>
    </row>
    <row r="92" spans="1:17" ht="18" x14ac:dyDescent="0.25">
      <c r="A92" s="84" t="str">
        <f>VLOOKUP(E92,'LISTADO ATM'!$A$2:$C$895,3,0)</f>
        <v>DISTRITO NACIONAL</v>
      </c>
      <c r="B92" s="111" t="s">
        <v>2515</v>
      </c>
      <c r="C92" s="103">
        <v>44220.428391203706</v>
      </c>
      <c r="D92" s="102" t="s">
        <v>2477</v>
      </c>
      <c r="E92" s="99">
        <v>904</v>
      </c>
      <c r="F92" s="84" t="str">
        <f>VLOOKUP(E92,VIP!$A$2:$O11379,2,0)</f>
        <v>DRBR24B</v>
      </c>
      <c r="G92" s="98" t="str">
        <f>VLOOKUP(E92,'LISTADO ATM'!$A$2:$B$894,2,0)</f>
        <v xml:space="preserve">ATM Oficina Multicentro La Sirena Churchill </v>
      </c>
      <c r="H92" s="98" t="str">
        <f>VLOOKUP(E92,VIP!$A$2:$O16300,7,FALSE)</f>
        <v>Si</v>
      </c>
      <c r="I92" s="98" t="str">
        <f>VLOOKUP(E92,VIP!$A$2:$O8265,8,FALSE)</f>
        <v>Si</v>
      </c>
      <c r="J92" s="98" t="str">
        <f>VLOOKUP(E92,VIP!$A$2:$O8215,8,FALSE)</f>
        <v>Si</v>
      </c>
      <c r="K92" s="98" t="str">
        <f>VLOOKUP(E92,VIP!$A$2:$O11789,6,0)</f>
        <v>SI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19"/>
      <c r="Q92" s="105" t="s">
        <v>2430</v>
      </c>
    </row>
    <row r="93" spans="1:17" ht="18" x14ac:dyDescent="0.25">
      <c r="A93" s="84" t="str">
        <f>VLOOKUP(E93,'LISTADO ATM'!$A$2:$C$895,3,0)</f>
        <v>DISTRITO NACIONAL</v>
      </c>
      <c r="B93" s="111" t="s">
        <v>2516</v>
      </c>
      <c r="C93" s="103">
        <v>44220.421319444446</v>
      </c>
      <c r="D93" s="102" t="s">
        <v>2477</v>
      </c>
      <c r="E93" s="99">
        <v>684</v>
      </c>
      <c r="F93" s="84" t="str">
        <f>VLOOKUP(E93,VIP!$A$2:$O11380,2,0)</f>
        <v>DRBR684</v>
      </c>
      <c r="G93" s="98" t="str">
        <f>VLOOKUP(E93,'LISTADO ATM'!$A$2:$B$894,2,0)</f>
        <v>ATM Estación Texaco Prolongación 27 Febrero</v>
      </c>
      <c r="H93" s="98" t="str">
        <f>VLOOKUP(E93,VIP!$A$2:$O16301,7,FALSE)</f>
        <v>NO</v>
      </c>
      <c r="I93" s="98" t="str">
        <f>VLOOKUP(E93,VIP!$A$2:$O8266,8,FALSE)</f>
        <v>NO</v>
      </c>
      <c r="J93" s="98" t="str">
        <f>VLOOKUP(E93,VIP!$A$2:$O8216,8,FALSE)</f>
        <v>NO</v>
      </c>
      <c r="K93" s="98" t="str">
        <f>VLOOKUP(E93,VIP!$A$2:$O11790,6,0)</f>
        <v>NO</v>
      </c>
      <c r="L93" s="106" t="s">
        <v>2430</v>
      </c>
      <c r="M93" s="105" t="s">
        <v>2473</v>
      </c>
      <c r="N93" s="104" t="s">
        <v>2481</v>
      </c>
      <c r="O93" s="102" t="s">
        <v>2482</v>
      </c>
      <c r="P93" s="119"/>
      <c r="Q93" s="105" t="s">
        <v>2430</v>
      </c>
    </row>
    <row r="94" spans="1:17" ht="18" x14ac:dyDescent="0.25">
      <c r="A94" s="84" t="e">
        <f>VLOOKUP(E94,'LISTADO ATM'!$A$2:$C$895,3,0)</f>
        <v>#N/A</v>
      </c>
      <c r="B94" s="111" t="s">
        <v>2517</v>
      </c>
      <c r="C94" s="103">
        <v>44220.41578703704</v>
      </c>
      <c r="D94" s="102" t="s">
        <v>2189</v>
      </c>
      <c r="E94" s="99">
        <v>255</v>
      </c>
      <c r="F94" s="84" t="e">
        <f>VLOOKUP(E94,VIP!$A$2:$O11381,2,0)</f>
        <v>#N/A</v>
      </c>
      <c r="G94" s="98" t="e">
        <f>VLOOKUP(E94,'LISTADO ATM'!$A$2:$B$894,2,0)</f>
        <v>#N/A</v>
      </c>
      <c r="H94" s="98" t="e">
        <f>VLOOKUP(E94,VIP!$A$2:$O16302,7,FALSE)</f>
        <v>#N/A</v>
      </c>
      <c r="I94" s="98" t="e">
        <f>VLOOKUP(E94,VIP!$A$2:$O8267,8,FALSE)</f>
        <v>#N/A</v>
      </c>
      <c r="J94" s="98" t="e">
        <f>VLOOKUP(E94,VIP!$A$2:$O8217,8,FALSE)</f>
        <v>#N/A</v>
      </c>
      <c r="K94" s="98" t="e">
        <f>VLOOKUP(E94,VIP!$A$2:$O11791,6,0)</f>
        <v>#N/A</v>
      </c>
      <c r="L94" s="106" t="s">
        <v>2228</v>
      </c>
      <c r="M94" s="105" t="s">
        <v>2473</v>
      </c>
      <c r="N94" s="104" t="s">
        <v>2481</v>
      </c>
      <c r="O94" s="102" t="s">
        <v>2483</v>
      </c>
      <c r="P94" s="119"/>
      <c r="Q94" s="105" t="s">
        <v>2228</v>
      </c>
    </row>
    <row r="95" spans="1:17" ht="18" x14ac:dyDescent="0.25">
      <c r="A95" s="84" t="str">
        <f>VLOOKUP(E95,'LISTADO ATM'!$A$2:$C$895,3,0)</f>
        <v>NORTE</v>
      </c>
      <c r="B95" s="111" t="s">
        <v>2518</v>
      </c>
      <c r="C95" s="103">
        <v>44220.400335648148</v>
      </c>
      <c r="D95" s="102" t="s">
        <v>2189</v>
      </c>
      <c r="E95" s="99">
        <v>747</v>
      </c>
      <c r="F95" s="84" t="str">
        <f>VLOOKUP(E95,VIP!$A$2:$O11382,2,0)</f>
        <v>DRBR200</v>
      </c>
      <c r="G95" s="98" t="str">
        <f>VLOOKUP(E95,'LISTADO ATM'!$A$2:$B$894,2,0)</f>
        <v xml:space="preserve">ATM Club BR (Santiago) </v>
      </c>
      <c r="H95" s="98" t="str">
        <f>VLOOKUP(E95,VIP!$A$2:$O16303,7,FALSE)</f>
        <v>Si</v>
      </c>
      <c r="I95" s="98" t="str">
        <f>VLOOKUP(E95,VIP!$A$2:$O8268,8,FALSE)</f>
        <v>Si</v>
      </c>
      <c r="J95" s="98" t="str">
        <f>VLOOKUP(E95,VIP!$A$2:$O8218,8,FALSE)</f>
        <v>Si</v>
      </c>
      <c r="K95" s="98" t="str">
        <f>VLOOKUP(E95,VIP!$A$2:$O11792,6,0)</f>
        <v>SI</v>
      </c>
      <c r="L95" s="106" t="s">
        <v>2254</v>
      </c>
      <c r="M95" s="105" t="s">
        <v>2473</v>
      </c>
      <c r="N95" s="104" t="s">
        <v>2481</v>
      </c>
      <c r="O95" s="102" t="s">
        <v>2483</v>
      </c>
      <c r="P95" s="119"/>
      <c r="Q95" s="105" t="s">
        <v>2254</v>
      </c>
    </row>
    <row r="96" spans="1:17" ht="18" x14ac:dyDescent="0.25">
      <c r="A96" s="84" t="str">
        <f>VLOOKUP(E96,'LISTADO ATM'!$A$2:$C$895,3,0)</f>
        <v>NORTE</v>
      </c>
      <c r="B96" s="111" t="s">
        <v>2519</v>
      </c>
      <c r="C96" s="103">
        <v>44220.396689814814</v>
      </c>
      <c r="D96" s="102" t="s">
        <v>2190</v>
      </c>
      <c r="E96" s="99">
        <v>936</v>
      </c>
      <c r="F96" s="84" t="str">
        <f>VLOOKUP(E96,VIP!$A$2:$O11383,2,0)</f>
        <v>DRBR936</v>
      </c>
      <c r="G96" s="98" t="str">
        <f>VLOOKUP(E96,'LISTADO ATM'!$A$2:$B$894,2,0)</f>
        <v xml:space="preserve">ATM Autobanco Oficina La Vega I </v>
      </c>
      <c r="H96" s="98" t="str">
        <f>VLOOKUP(E96,VIP!$A$2:$O16304,7,FALSE)</f>
        <v>Si</v>
      </c>
      <c r="I96" s="98" t="str">
        <f>VLOOKUP(E96,VIP!$A$2:$O8269,8,FALSE)</f>
        <v>Si</v>
      </c>
      <c r="J96" s="98" t="str">
        <f>VLOOKUP(E96,VIP!$A$2:$O8219,8,FALSE)</f>
        <v>Si</v>
      </c>
      <c r="K96" s="98" t="str">
        <f>VLOOKUP(E96,VIP!$A$2:$O11793,6,0)</f>
        <v>NO</v>
      </c>
      <c r="L96" s="106" t="s">
        <v>2228</v>
      </c>
      <c r="M96" s="105" t="s">
        <v>2473</v>
      </c>
      <c r="N96" s="104" t="s">
        <v>2481</v>
      </c>
      <c r="O96" s="102" t="s">
        <v>2490</v>
      </c>
      <c r="P96" s="119"/>
      <c r="Q96" s="105" t="s">
        <v>2228</v>
      </c>
    </row>
    <row r="97" spans="1:17" ht="18" x14ac:dyDescent="0.25">
      <c r="A97" s="84" t="str">
        <f>VLOOKUP(E97,'LISTADO ATM'!$A$2:$C$895,3,0)</f>
        <v>DISTRITO NACIONAL</v>
      </c>
      <c r="B97" s="111" t="s">
        <v>2520</v>
      </c>
      <c r="C97" s="103">
        <v>44220.392708333333</v>
      </c>
      <c r="D97" s="102" t="s">
        <v>2189</v>
      </c>
      <c r="E97" s="99">
        <v>485</v>
      </c>
      <c r="F97" s="84" t="str">
        <f>VLOOKUP(E97,VIP!$A$2:$O11384,2,0)</f>
        <v>DRBR485</v>
      </c>
      <c r="G97" s="98" t="str">
        <f>VLOOKUP(E97,'LISTADO ATM'!$A$2:$B$894,2,0)</f>
        <v xml:space="preserve">ATM CEDIMAT </v>
      </c>
      <c r="H97" s="98" t="str">
        <f>VLOOKUP(E97,VIP!$A$2:$O16305,7,FALSE)</f>
        <v>Si</v>
      </c>
      <c r="I97" s="98" t="str">
        <f>VLOOKUP(E97,VIP!$A$2:$O8270,8,FALSE)</f>
        <v>Si</v>
      </c>
      <c r="J97" s="98" t="str">
        <f>VLOOKUP(E97,VIP!$A$2:$O8220,8,FALSE)</f>
        <v>Si</v>
      </c>
      <c r="K97" s="98" t="str">
        <f>VLOOKUP(E97,VIP!$A$2:$O11794,6,0)</f>
        <v>NO</v>
      </c>
      <c r="L97" s="106" t="s">
        <v>2254</v>
      </c>
      <c r="M97" s="105" t="s">
        <v>2473</v>
      </c>
      <c r="N97" s="104" t="s">
        <v>2481</v>
      </c>
      <c r="O97" s="102" t="s">
        <v>2483</v>
      </c>
      <c r="P97" s="119"/>
      <c r="Q97" s="105" t="s">
        <v>2254</v>
      </c>
    </row>
    <row r="98" spans="1:17" ht="18" x14ac:dyDescent="0.25">
      <c r="A98" s="84" t="str">
        <f>VLOOKUP(E98,'LISTADO ATM'!$A$2:$C$895,3,0)</f>
        <v>DISTRITO NACIONAL</v>
      </c>
      <c r="B98" s="111" t="s">
        <v>2521</v>
      </c>
      <c r="C98" s="103">
        <v>44220.381180555552</v>
      </c>
      <c r="D98" s="102" t="s">
        <v>2189</v>
      </c>
      <c r="E98" s="99">
        <v>672</v>
      </c>
      <c r="F98" s="84" t="str">
        <f>VLOOKUP(E98,VIP!$A$2:$O11385,2,0)</f>
        <v>DRBR672</v>
      </c>
      <c r="G98" s="98" t="str">
        <f>VLOOKUP(E98,'LISTADO ATM'!$A$2:$B$894,2,0)</f>
        <v>ATM Destacamento Policía Nacional La Victoria</v>
      </c>
      <c r="H98" s="98" t="str">
        <f>VLOOKUP(E98,VIP!$A$2:$O16306,7,FALSE)</f>
        <v>Si</v>
      </c>
      <c r="I98" s="98" t="str">
        <f>VLOOKUP(E98,VIP!$A$2:$O8271,8,FALSE)</f>
        <v>Si</v>
      </c>
      <c r="J98" s="98" t="str">
        <f>VLOOKUP(E98,VIP!$A$2:$O8221,8,FALSE)</f>
        <v>Si</v>
      </c>
      <c r="K98" s="98" t="str">
        <f>VLOOKUP(E98,VIP!$A$2:$O11795,6,0)</f>
        <v>SI</v>
      </c>
      <c r="L98" s="106" t="s">
        <v>2254</v>
      </c>
      <c r="M98" s="119" t="s">
        <v>2512</v>
      </c>
      <c r="N98" s="104" t="s">
        <v>2481</v>
      </c>
      <c r="O98" s="102" t="s">
        <v>2483</v>
      </c>
      <c r="P98" s="119"/>
      <c r="Q98" s="159">
        <v>44220.448611111111</v>
      </c>
    </row>
    <row r="99" spans="1:17" ht="18" x14ac:dyDescent="0.25">
      <c r="A99" s="84" t="str">
        <f>VLOOKUP(E99,'LISTADO ATM'!$A$2:$C$895,3,0)</f>
        <v>DISTRITO NACIONAL</v>
      </c>
      <c r="B99" s="111" t="s">
        <v>2522</v>
      </c>
      <c r="C99" s="103">
        <v>44220.380601851852</v>
      </c>
      <c r="D99" s="102" t="s">
        <v>2477</v>
      </c>
      <c r="E99" s="99">
        <v>436</v>
      </c>
      <c r="F99" s="84" t="str">
        <f>VLOOKUP(E99,VIP!$A$2:$O11386,2,0)</f>
        <v>DRBR436</v>
      </c>
      <c r="G99" s="98" t="str">
        <f>VLOOKUP(E99,'LISTADO ATM'!$A$2:$B$894,2,0)</f>
        <v xml:space="preserve">ATM Autobanco Torre II </v>
      </c>
      <c r="H99" s="98" t="str">
        <f>VLOOKUP(E99,VIP!$A$2:$O16307,7,FALSE)</f>
        <v>Si</v>
      </c>
      <c r="I99" s="98" t="str">
        <f>VLOOKUP(E99,VIP!$A$2:$O8272,8,FALSE)</f>
        <v>Si</v>
      </c>
      <c r="J99" s="98" t="str">
        <f>VLOOKUP(E99,VIP!$A$2:$O8222,8,FALSE)</f>
        <v>Si</v>
      </c>
      <c r="K99" s="98" t="str">
        <f>VLOOKUP(E99,VIP!$A$2:$O11796,6,0)</f>
        <v>SI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19"/>
      <c r="Q99" s="105" t="s">
        <v>2430</v>
      </c>
    </row>
    <row r="100" spans="1:17" ht="18" x14ac:dyDescent="0.25">
      <c r="A100" s="84" t="str">
        <f>VLOOKUP(E100,'LISTADO ATM'!$A$2:$C$895,3,0)</f>
        <v>DISTRITO NACIONAL</v>
      </c>
      <c r="B100" s="111" t="s">
        <v>2523</v>
      </c>
      <c r="C100" s="103">
        <v>44220.377766203703</v>
      </c>
      <c r="D100" s="102" t="s">
        <v>2189</v>
      </c>
      <c r="E100" s="99">
        <v>929</v>
      </c>
      <c r="F100" s="84" t="str">
        <f>VLOOKUP(E100,VIP!$A$2:$O11387,2,0)</f>
        <v>DRBR929</v>
      </c>
      <c r="G100" s="98" t="str">
        <f>VLOOKUP(E100,'LISTADO ATM'!$A$2:$B$894,2,0)</f>
        <v>ATM Autoservicio Nacional El Conde</v>
      </c>
      <c r="H100" s="98" t="str">
        <f>VLOOKUP(E100,VIP!$A$2:$O16308,7,FALSE)</f>
        <v>Si</v>
      </c>
      <c r="I100" s="98" t="str">
        <f>VLOOKUP(E100,VIP!$A$2:$O8273,8,FALSE)</f>
        <v>Si</v>
      </c>
      <c r="J100" s="98" t="str">
        <f>VLOOKUP(E100,VIP!$A$2:$O8223,8,FALSE)</f>
        <v>Si</v>
      </c>
      <c r="K100" s="98" t="str">
        <f>VLOOKUP(E100,VIP!$A$2:$O11797,6,0)</f>
        <v>NO</v>
      </c>
      <c r="L100" s="106" t="s">
        <v>2228</v>
      </c>
      <c r="M100" s="105" t="s">
        <v>2473</v>
      </c>
      <c r="N100" s="104" t="s">
        <v>2481</v>
      </c>
      <c r="O100" s="102" t="s">
        <v>2483</v>
      </c>
      <c r="P100" s="119"/>
      <c r="Q100" s="105" t="s">
        <v>2228</v>
      </c>
    </row>
    <row r="101" spans="1:17" ht="18" x14ac:dyDescent="0.25">
      <c r="A101" s="84" t="str">
        <f>VLOOKUP(E101,'LISTADO ATM'!$A$2:$C$895,3,0)</f>
        <v>ESTE</v>
      </c>
      <c r="B101" s="111" t="s">
        <v>2524</v>
      </c>
      <c r="C101" s="103">
        <v>44220.374837962961</v>
      </c>
      <c r="D101" s="102" t="s">
        <v>2189</v>
      </c>
      <c r="E101" s="99">
        <v>293</v>
      </c>
      <c r="F101" s="84" t="str">
        <f>VLOOKUP(E101,VIP!$A$2:$O11388,2,0)</f>
        <v>DRBR293</v>
      </c>
      <c r="G101" s="98" t="str">
        <f>VLOOKUP(E101,'LISTADO ATM'!$A$2:$B$894,2,0)</f>
        <v xml:space="preserve">ATM S/M Nueva Visión (San Pedro) </v>
      </c>
      <c r="H101" s="98" t="str">
        <f>VLOOKUP(E101,VIP!$A$2:$O16309,7,FALSE)</f>
        <v>Si</v>
      </c>
      <c r="I101" s="98" t="str">
        <f>VLOOKUP(E101,VIP!$A$2:$O8274,8,FALSE)</f>
        <v>Si</v>
      </c>
      <c r="J101" s="98" t="str">
        <f>VLOOKUP(E101,VIP!$A$2:$O8224,8,FALSE)</f>
        <v>Si</v>
      </c>
      <c r="K101" s="98" t="str">
        <f>VLOOKUP(E101,VIP!$A$2:$O11798,6,0)</f>
        <v>NO</v>
      </c>
      <c r="L101" s="106" t="s">
        <v>2228</v>
      </c>
      <c r="M101" s="105" t="s">
        <v>2473</v>
      </c>
      <c r="N101" s="104" t="s">
        <v>2481</v>
      </c>
      <c r="O101" s="102" t="s">
        <v>2483</v>
      </c>
      <c r="P101" s="119"/>
      <c r="Q101" s="105" t="s">
        <v>2228</v>
      </c>
    </row>
    <row r="102" spans="1:17" ht="18" x14ac:dyDescent="0.25">
      <c r="A102" s="84" t="str">
        <f>VLOOKUP(E102,'LISTADO ATM'!$A$2:$C$895,3,0)</f>
        <v>ESTE</v>
      </c>
      <c r="B102" s="111" t="s">
        <v>2525</v>
      </c>
      <c r="C102" s="103">
        <v>44220.358784722222</v>
      </c>
      <c r="D102" s="102" t="s">
        <v>2477</v>
      </c>
      <c r="E102" s="99">
        <v>399</v>
      </c>
      <c r="F102" s="84" t="str">
        <f>VLOOKUP(E102,VIP!$A$2:$O11389,2,0)</f>
        <v>DRBR399</v>
      </c>
      <c r="G102" s="98" t="str">
        <f>VLOOKUP(E102,'LISTADO ATM'!$A$2:$B$894,2,0)</f>
        <v xml:space="preserve">ATM Oficina La Romana II </v>
      </c>
      <c r="H102" s="98" t="str">
        <f>VLOOKUP(E102,VIP!$A$2:$O16310,7,FALSE)</f>
        <v>Si</v>
      </c>
      <c r="I102" s="98" t="str">
        <f>VLOOKUP(E102,VIP!$A$2:$O8275,8,FALSE)</f>
        <v>Si</v>
      </c>
      <c r="J102" s="98" t="str">
        <f>VLOOKUP(E102,VIP!$A$2:$O8225,8,FALSE)</f>
        <v>Si</v>
      </c>
      <c r="K102" s="98" t="str">
        <f>VLOOKUP(E102,VIP!$A$2:$O11799,6,0)</f>
        <v>NO</v>
      </c>
      <c r="L102" s="106" t="s">
        <v>2430</v>
      </c>
      <c r="M102" s="105" t="s">
        <v>2473</v>
      </c>
      <c r="N102" s="104" t="s">
        <v>2481</v>
      </c>
      <c r="O102" s="102" t="s">
        <v>2482</v>
      </c>
      <c r="P102" s="119"/>
      <c r="Q102" s="105" t="s">
        <v>2430</v>
      </c>
    </row>
    <row r="103" spans="1:17" ht="18" x14ac:dyDescent="0.25">
      <c r="A103" s="84" t="str">
        <f>VLOOKUP(E103,'LISTADO ATM'!$A$2:$C$895,3,0)</f>
        <v>DISTRITO NACIONAL</v>
      </c>
      <c r="B103" s="111" t="s">
        <v>2526</v>
      </c>
      <c r="C103" s="103">
        <v>44220.336655092593</v>
      </c>
      <c r="D103" s="102" t="s">
        <v>2477</v>
      </c>
      <c r="E103" s="99">
        <v>949</v>
      </c>
      <c r="F103" s="84" t="str">
        <f>VLOOKUP(E103,VIP!$A$2:$O11390,2,0)</f>
        <v>DRBR23D</v>
      </c>
      <c r="G103" s="98" t="str">
        <f>VLOOKUP(E103,'LISTADO ATM'!$A$2:$B$894,2,0)</f>
        <v xml:space="preserve">ATM S/M Bravo San Isidro Coral Mall </v>
      </c>
      <c r="H103" s="98" t="str">
        <f>VLOOKUP(E103,VIP!$A$2:$O16311,7,FALSE)</f>
        <v>Si</v>
      </c>
      <c r="I103" s="98" t="str">
        <f>VLOOKUP(E103,VIP!$A$2:$O8276,8,FALSE)</f>
        <v>No</v>
      </c>
      <c r="J103" s="98" t="str">
        <f>VLOOKUP(E103,VIP!$A$2:$O8226,8,FALSE)</f>
        <v>No</v>
      </c>
      <c r="K103" s="98" t="str">
        <f>VLOOKUP(E103,VIP!$A$2:$O11800,6,0)</f>
        <v>NO</v>
      </c>
      <c r="L103" s="106" t="s">
        <v>2466</v>
      </c>
      <c r="M103" s="105" t="s">
        <v>2473</v>
      </c>
      <c r="N103" s="104" t="s">
        <v>2481</v>
      </c>
      <c r="O103" s="102" t="s">
        <v>2482</v>
      </c>
      <c r="P103" s="119"/>
      <c r="Q103" s="105" t="s">
        <v>2466</v>
      </c>
    </row>
    <row r="104" spans="1:17" ht="18" x14ac:dyDescent="0.25">
      <c r="A104" s="84" t="str">
        <f>VLOOKUP(E104,'LISTADO ATM'!$A$2:$C$895,3,0)</f>
        <v>DISTRITO NACIONAL</v>
      </c>
      <c r="B104" s="111">
        <v>335771027</v>
      </c>
      <c r="C104" s="103">
        <v>44220.446527777778</v>
      </c>
      <c r="D104" s="102" t="s">
        <v>2494</v>
      </c>
      <c r="E104" s="99">
        <v>672</v>
      </c>
      <c r="F104" s="84" t="str">
        <f>VLOOKUP(E104,VIP!$A$2:$O11391,2,0)</f>
        <v>DRBR672</v>
      </c>
      <c r="G104" s="98" t="str">
        <f>VLOOKUP(E104,'LISTADO ATM'!$A$2:$B$894,2,0)</f>
        <v>ATM Destacamento Policía Nacional La Victoria</v>
      </c>
      <c r="H104" s="98" t="str">
        <f>VLOOKUP(E104,VIP!$A$2:$O16312,7,FALSE)</f>
        <v>Si</v>
      </c>
      <c r="I104" s="98" t="str">
        <f>VLOOKUP(E104,VIP!$A$2:$O8277,8,FALSE)</f>
        <v>Si</v>
      </c>
      <c r="J104" s="98" t="str">
        <f>VLOOKUP(E104,VIP!$A$2:$O8227,8,FALSE)</f>
        <v>Si</v>
      </c>
      <c r="K104" s="98" t="str">
        <f>VLOOKUP(E104,VIP!$A$2:$O11801,6,0)</f>
        <v>SI</v>
      </c>
      <c r="L104" s="106" t="s">
        <v>2466</v>
      </c>
      <c r="M104" s="119" t="s">
        <v>2512</v>
      </c>
      <c r="N104" s="159" t="s">
        <v>2528</v>
      </c>
      <c r="O104" s="102" t="s">
        <v>2529</v>
      </c>
      <c r="P104" s="106" t="s">
        <v>2527</v>
      </c>
      <c r="Q104" s="159">
        <v>44220.448611111111</v>
      </c>
    </row>
    <row r="106" spans="1:17" x14ac:dyDescent="0.25">
      <c r="J106" s="160"/>
    </row>
    <row r="107" spans="1:17" x14ac:dyDescent="0.25">
      <c r="J107" s="160"/>
    </row>
  </sheetData>
  <autoFilter ref="A4:Q81">
    <sortState ref="A5:Q89">
      <sortCondition ref="C4:C8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4:E1048576 E1:E84">
    <cfRule type="duplicateValues" dxfId="794" priority="222"/>
    <cfRule type="duplicateValues" dxfId="793" priority="709"/>
  </conditionalFormatting>
  <conditionalFormatting sqref="B105:B1048576 B25:B66 B1:B14">
    <cfRule type="duplicateValues" dxfId="792" priority="708"/>
  </conditionalFormatting>
  <conditionalFormatting sqref="B105:B1048576 B25:B66 B1:B4">
    <cfRule type="duplicateValues" dxfId="791" priority="328148"/>
  </conditionalFormatting>
  <conditionalFormatting sqref="B105:B1048576 B25:B66">
    <cfRule type="duplicateValues" dxfId="790" priority="328157"/>
  </conditionalFormatting>
  <conditionalFormatting sqref="B105:B1048576 B25:B66 B1:B4">
    <cfRule type="duplicateValues" dxfId="789" priority="328160"/>
    <cfRule type="duplicateValues" dxfId="788" priority="328161"/>
    <cfRule type="duplicateValues" dxfId="787" priority="328162"/>
  </conditionalFormatting>
  <conditionalFormatting sqref="B105:B1048576 B25:B66 B1:B4">
    <cfRule type="duplicateValues" dxfId="786" priority="328172"/>
    <cfRule type="duplicateValues" dxfId="785" priority="328173"/>
  </conditionalFormatting>
  <conditionalFormatting sqref="B105:B1048576 B25:B66">
    <cfRule type="duplicateValues" dxfId="784" priority="328180"/>
    <cfRule type="duplicateValues" dxfId="783" priority="328181"/>
    <cfRule type="duplicateValues" dxfId="782" priority="328182"/>
  </conditionalFormatting>
  <conditionalFormatting sqref="E104:E1048576 E1:E84">
    <cfRule type="duplicateValues" dxfId="781" priority="328189"/>
    <cfRule type="duplicateValues" dxfId="780" priority="328190"/>
  </conditionalFormatting>
  <conditionalFormatting sqref="E104:E1048576 E5:E84">
    <cfRule type="duplicateValues" dxfId="779" priority="328199"/>
    <cfRule type="duplicateValues" dxfId="778" priority="328200"/>
  </conditionalFormatting>
  <conditionalFormatting sqref="E104:E1048576 E5:E84">
    <cfRule type="duplicateValues" dxfId="777" priority="328209"/>
  </conditionalFormatting>
  <conditionalFormatting sqref="E104:E1048576 E1:E84">
    <cfRule type="duplicateValues" dxfId="776" priority="328214"/>
    <cfRule type="duplicateValues" dxfId="775" priority="328215"/>
    <cfRule type="duplicateValues" dxfId="774" priority="328216"/>
  </conditionalFormatting>
  <conditionalFormatting sqref="E104:E1048576 E5:E84">
    <cfRule type="duplicateValues" dxfId="773" priority="328229"/>
    <cfRule type="duplicateValues" dxfId="772" priority="328230"/>
    <cfRule type="duplicateValues" dxfId="771" priority="328231"/>
  </conditionalFormatting>
  <conditionalFormatting sqref="E5:E21 E104:E1048576 E25:E84">
    <cfRule type="duplicateValues" dxfId="770" priority="328244"/>
  </conditionalFormatting>
  <conditionalFormatting sqref="B15">
    <cfRule type="duplicateValues" dxfId="769" priority="694"/>
  </conditionalFormatting>
  <conditionalFormatting sqref="B15">
    <cfRule type="duplicateValues" dxfId="768" priority="693"/>
  </conditionalFormatting>
  <conditionalFormatting sqref="B15">
    <cfRule type="duplicateValues" dxfId="767" priority="690"/>
    <cfRule type="duplicateValues" dxfId="766" priority="691"/>
    <cfRule type="duplicateValues" dxfId="765" priority="692"/>
  </conditionalFormatting>
  <conditionalFormatting sqref="B15">
    <cfRule type="duplicateValues" dxfId="764" priority="688"/>
    <cfRule type="duplicateValues" dxfId="763" priority="689"/>
  </conditionalFormatting>
  <conditionalFormatting sqref="B15">
    <cfRule type="duplicateValues" dxfId="762" priority="685"/>
    <cfRule type="duplicateValues" dxfId="761" priority="686"/>
    <cfRule type="duplicateValues" dxfId="760" priority="687"/>
  </conditionalFormatting>
  <conditionalFormatting sqref="B15">
    <cfRule type="duplicateValues" dxfId="759" priority="682"/>
    <cfRule type="duplicateValues" dxfId="758" priority="683"/>
    <cfRule type="duplicateValues" dxfId="757" priority="684"/>
  </conditionalFormatting>
  <conditionalFormatting sqref="B15">
    <cfRule type="duplicateValues" dxfId="756" priority="681"/>
  </conditionalFormatting>
  <conditionalFormatting sqref="B15">
    <cfRule type="duplicateValues" dxfId="755" priority="680"/>
  </conditionalFormatting>
  <conditionalFormatting sqref="B15">
    <cfRule type="duplicateValues" dxfId="754" priority="677"/>
    <cfRule type="duplicateValues" dxfId="753" priority="678"/>
    <cfRule type="duplicateValues" dxfId="752" priority="679"/>
  </conditionalFormatting>
  <conditionalFormatting sqref="B15">
    <cfRule type="duplicateValues" dxfId="751" priority="675"/>
    <cfRule type="duplicateValues" dxfId="750" priority="676"/>
  </conditionalFormatting>
  <conditionalFormatting sqref="B15">
    <cfRule type="duplicateValues" dxfId="749" priority="674"/>
  </conditionalFormatting>
  <conditionalFormatting sqref="B15">
    <cfRule type="duplicateValues" dxfId="748" priority="671"/>
    <cfRule type="duplicateValues" dxfId="747" priority="672"/>
    <cfRule type="duplicateValues" dxfId="746" priority="673"/>
  </conditionalFormatting>
  <conditionalFormatting sqref="B15">
    <cfRule type="duplicateValues" dxfId="745" priority="669"/>
    <cfRule type="duplicateValues" dxfId="744" priority="670"/>
  </conditionalFormatting>
  <conditionalFormatting sqref="B15">
    <cfRule type="duplicateValues" dxfId="743" priority="668"/>
  </conditionalFormatting>
  <conditionalFormatting sqref="B15">
    <cfRule type="duplicateValues" dxfId="742" priority="666"/>
    <cfRule type="duplicateValues" dxfId="741" priority="667"/>
  </conditionalFormatting>
  <conditionalFormatting sqref="B15">
    <cfRule type="duplicateValues" dxfId="740" priority="665"/>
  </conditionalFormatting>
  <conditionalFormatting sqref="B15">
    <cfRule type="duplicateValues" dxfId="739" priority="664"/>
  </conditionalFormatting>
  <conditionalFormatting sqref="E16">
    <cfRule type="duplicateValues" dxfId="738" priority="635"/>
  </conditionalFormatting>
  <conditionalFormatting sqref="E16">
    <cfRule type="duplicateValues" dxfId="737" priority="633"/>
    <cfRule type="duplicateValues" dxfId="736" priority="634"/>
  </conditionalFormatting>
  <conditionalFormatting sqref="E16">
    <cfRule type="duplicateValues" dxfId="735" priority="627"/>
    <cfRule type="duplicateValues" dxfId="734" priority="628"/>
    <cfRule type="duplicateValues" dxfId="733" priority="629"/>
    <cfRule type="duplicateValues" dxfId="732" priority="630"/>
    <cfRule type="duplicateValues" dxfId="731" priority="631"/>
    <cfRule type="duplicateValues" dxfId="730" priority="632"/>
  </conditionalFormatting>
  <conditionalFormatting sqref="E16">
    <cfRule type="duplicateValues" dxfId="729" priority="626"/>
  </conditionalFormatting>
  <conditionalFormatting sqref="E16">
    <cfRule type="duplicateValues" dxfId="728" priority="624"/>
    <cfRule type="duplicateValues" dxfId="727" priority="625"/>
  </conditionalFormatting>
  <conditionalFormatting sqref="E16">
    <cfRule type="duplicateValues" dxfId="726" priority="622"/>
    <cfRule type="duplicateValues" dxfId="725" priority="623"/>
  </conditionalFormatting>
  <conditionalFormatting sqref="E16">
    <cfRule type="duplicateValues" dxfId="724" priority="621"/>
  </conditionalFormatting>
  <conditionalFormatting sqref="E16">
    <cfRule type="duplicateValues" dxfId="723" priority="618"/>
    <cfRule type="duplicateValues" dxfId="722" priority="619"/>
    <cfRule type="duplicateValues" dxfId="721" priority="620"/>
  </conditionalFormatting>
  <conditionalFormatting sqref="E16">
    <cfRule type="duplicateValues" dxfId="720" priority="615"/>
    <cfRule type="duplicateValues" dxfId="719" priority="616"/>
    <cfRule type="duplicateValues" dxfId="718" priority="617"/>
  </conditionalFormatting>
  <conditionalFormatting sqref="E16">
    <cfRule type="duplicateValues" dxfId="717" priority="614"/>
  </conditionalFormatting>
  <conditionalFormatting sqref="E16">
    <cfRule type="duplicateValues" dxfId="716" priority="613"/>
  </conditionalFormatting>
  <conditionalFormatting sqref="E16">
    <cfRule type="duplicateValues" dxfId="715" priority="612"/>
  </conditionalFormatting>
  <conditionalFormatting sqref="E16">
    <cfRule type="duplicateValues" dxfId="714" priority="610"/>
    <cfRule type="duplicateValues" dxfId="713" priority="611"/>
  </conditionalFormatting>
  <conditionalFormatting sqref="E16">
    <cfRule type="duplicateValues" dxfId="712" priority="607"/>
    <cfRule type="duplicateValues" dxfId="711" priority="608"/>
    <cfRule type="duplicateValues" dxfId="710" priority="609"/>
  </conditionalFormatting>
  <conditionalFormatting sqref="E16">
    <cfRule type="duplicateValues" dxfId="709" priority="601"/>
    <cfRule type="duplicateValues" dxfId="708" priority="602"/>
    <cfRule type="duplicateValues" dxfId="707" priority="603"/>
    <cfRule type="duplicateValues" dxfId="706" priority="604"/>
    <cfRule type="duplicateValues" dxfId="705" priority="605"/>
    <cfRule type="duplicateValues" dxfId="704" priority="606"/>
  </conditionalFormatting>
  <conditionalFormatting sqref="E16">
    <cfRule type="duplicateValues" dxfId="703" priority="600"/>
  </conditionalFormatting>
  <conditionalFormatting sqref="E16">
    <cfRule type="duplicateValues" dxfId="702" priority="599"/>
  </conditionalFormatting>
  <conditionalFormatting sqref="B16">
    <cfRule type="duplicateValues" dxfId="701" priority="598"/>
  </conditionalFormatting>
  <conditionalFormatting sqref="B16">
    <cfRule type="duplicateValues" dxfId="700" priority="597"/>
  </conditionalFormatting>
  <conditionalFormatting sqref="B16">
    <cfRule type="duplicateValues" dxfId="699" priority="594"/>
    <cfRule type="duplicateValues" dxfId="698" priority="595"/>
    <cfRule type="duplicateValues" dxfId="697" priority="596"/>
  </conditionalFormatting>
  <conditionalFormatting sqref="B16">
    <cfRule type="duplicateValues" dxfId="696" priority="592"/>
    <cfRule type="duplicateValues" dxfId="695" priority="593"/>
  </conditionalFormatting>
  <conditionalFormatting sqref="B16">
    <cfRule type="duplicateValues" dxfId="694" priority="589"/>
    <cfRule type="duplicateValues" dxfId="693" priority="590"/>
    <cfRule type="duplicateValues" dxfId="692" priority="591"/>
  </conditionalFormatting>
  <conditionalFormatting sqref="B16">
    <cfRule type="duplicateValues" dxfId="691" priority="586"/>
    <cfRule type="duplicateValues" dxfId="690" priority="587"/>
    <cfRule type="duplicateValues" dxfId="689" priority="588"/>
  </conditionalFormatting>
  <conditionalFormatting sqref="B16">
    <cfRule type="duplicateValues" dxfId="688" priority="585"/>
  </conditionalFormatting>
  <conditionalFormatting sqref="B16">
    <cfRule type="duplicateValues" dxfId="687" priority="584"/>
  </conditionalFormatting>
  <conditionalFormatting sqref="B16">
    <cfRule type="duplicateValues" dxfId="686" priority="581"/>
    <cfRule type="duplicateValues" dxfId="685" priority="582"/>
    <cfRule type="duplicateValues" dxfId="684" priority="583"/>
  </conditionalFormatting>
  <conditionalFormatting sqref="B16">
    <cfRule type="duplicateValues" dxfId="683" priority="579"/>
    <cfRule type="duplicateValues" dxfId="682" priority="580"/>
  </conditionalFormatting>
  <conditionalFormatting sqref="B16">
    <cfRule type="duplicateValues" dxfId="681" priority="578"/>
  </conditionalFormatting>
  <conditionalFormatting sqref="B16">
    <cfRule type="duplicateValues" dxfId="680" priority="575"/>
    <cfRule type="duplicateValues" dxfId="679" priority="576"/>
    <cfRule type="duplicateValues" dxfId="678" priority="577"/>
  </conditionalFormatting>
  <conditionalFormatting sqref="B16">
    <cfRule type="duplicateValues" dxfId="677" priority="573"/>
    <cfRule type="duplicateValues" dxfId="676" priority="574"/>
  </conditionalFormatting>
  <conditionalFormatting sqref="B16">
    <cfRule type="duplicateValues" dxfId="675" priority="572"/>
  </conditionalFormatting>
  <conditionalFormatting sqref="B16">
    <cfRule type="duplicateValues" dxfId="674" priority="570"/>
    <cfRule type="duplicateValues" dxfId="673" priority="571"/>
  </conditionalFormatting>
  <conditionalFormatting sqref="B16">
    <cfRule type="duplicateValues" dxfId="672" priority="569"/>
  </conditionalFormatting>
  <conditionalFormatting sqref="B16">
    <cfRule type="duplicateValues" dxfId="671" priority="568"/>
  </conditionalFormatting>
  <conditionalFormatting sqref="B105:B1048576 B1:B66">
    <cfRule type="duplicateValues" dxfId="670" priority="405"/>
  </conditionalFormatting>
  <conditionalFormatting sqref="B5:B14">
    <cfRule type="duplicateValues" dxfId="669" priority="332960"/>
  </conditionalFormatting>
  <conditionalFormatting sqref="B5:B14">
    <cfRule type="duplicateValues" dxfId="668" priority="332962"/>
    <cfRule type="duplicateValues" dxfId="667" priority="332963"/>
    <cfRule type="duplicateValues" dxfId="666" priority="332964"/>
  </conditionalFormatting>
  <conditionalFormatting sqref="B5:B14">
    <cfRule type="duplicateValues" dxfId="665" priority="332968"/>
    <cfRule type="duplicateValues" dxfId="664" priority="332969"/>
  </conditionalFormatting>
  <conditionalFormatting sqref="E15:E21">
    <cfRule type="duplicateValues" dxfId="663" priority="333154"/>
  </conditionalFormatting>
  <conditionalFormatting sqref="E15:E21">
    <cfRule type="duplicateValues" dxfId="662" priority="333156"/>
    <cfRule type="duplicateValues" dxfId="661" priority="333157"/>
  </conditionalFormatting>
  <conditionalFormatting sqref="E15:E21">
    <cfRule type="duplicateValues" dxfId="660" priority="333160"/>
    <cfRule type="duplicateValues" dxfId="659" priority="333161"/>
    <cfRule type="duplicateValues" dxfId="658" priority="333162"/>
  </conditionalFormatting>
  <conditionalFormatting sqref="E15:E21">
    <cfRule type="duplicateValues" dxfId="657" priority="333166"/>
    <cfRule type="duplicateValues" dxfId="656" priority="333167"/>
    <cfRule type="duplicateValues" dxfId="655" priority="333168"/>
    <cfRule type="duplicateValues" dxfId="654" priority="333169"/>
    <cfRule type="duplicateValues" dxfId="653" priority="333170"/>
    <cfRule type="duplicateValues" dxfId="652" priority="333171"/>
  </conditionalFormatting>
  <conditionalFormatting sqref="B17:B21">
    <cfRule type="duplicateValues" dxfId="651" priority="333178"/>
  </conditionalFormatting>
  <conditionalFormatting sqref="B17:B21">
    <cfRule type="duplicateValues" dxfId="650" priority="333179"/>
    <cfRule type="duplicateValues" dxfId="649" priority="333180"/>
    <cfRule type="duplicateValues" dxfId="648" priority="333181"/>
  </conditionalFormatting>
  <conditionalFormatting sqref="B17:B21">
    <cfRule type="duplicateValues" dxfId="647" priority="333182"/>
    <cfRule type="duplicateValues" dxfId="646" priority="333183"/>
  </conditionalFormatting>
  <conditionalFormatting sqref="B25:B66">
    <cfRule type="duplicateValues" dxfId="645" priority="333402"/>
    <cfRule type="duplicateValues" dxfId="644" priority="333403"/>
  </conditionalFormatting>
  <conditionalFormatting sqref="B22:B66">
    <cfRule type="duplicateValues" dxfId="643" priority="333406"/>
  </conditionalFormatting>
  <conditionalFormatting sqref="B22:B66">
    <cfRule type="duplicateValues" dxfId="642" priority="333408"/>
    <cfRule type="duplicateValues" dxfId="641" priority="333409"/>
    <cfRule type="duplicateValues" dxfId="640" priority="333410"/>
  </conditionalFormatting>
  <conditionalFormatting sqref="B22:B66">
    <cfRule type="duplicateValues" dxfId="639" priority="333414"/>
    <cfRule type="duplicateValues" dxfId="638" priority="333415"/>
  </conditionalFormatting>
  <conditionalFormatting sqref="B67:B79">
    <cfRule type="duplicateValues" dxfId="637" priority="333519"/>
  </conditionalFormatting>
  <conditionalFormatting sqref="B67:B79">
    <cfRule type="duplicateValues" dxfId="636" priority="333525"/>
    <cfRule type="duplicateValues" dxfId="635" priority="333526"/>
    <cfRule type="duplicateValues" dxfId="634" priority="333527"/>
  </conditionalFormatting>
  <conditionalFormatting sqref="B67:B79">
    <cfRule type="duplicateValues" dxfId="633" priority="333531"/>
    <cfRule type="duplicateValues" dxfId="632" priority="333532"/>
  </conditionalFormatting>
  <conditionalFormatting sqref="B80:B81">
    <cfRule type="duplicateValues" dxfId="631" priority="333660"/>
  </conditionalFormatting>
  <conditionalFormatting sqref="B80:B81">
    <cfRule type="duplicateValues" dxfId="630" priority="333663"/>
    <cfRule type="duplicateValues" dxfId="629" priority="333664"/>
    <cfRule type="duplicateValues" dxfId="628" priority="333665"/>
  </conditionalFormatting>
  <conditionalFormatting sqref="B80:B81">
    <cfRule type="duplicateValues" dxfId="627" priority="333666"/>
    <cfRule type="duplicateValues" dxfId="626" priority="333667"/>
  </conditionalFormatting>
  <conditionalFormatting sqref="B82:B84">
    <cfRule type="duplicateValues" dxfId="625" priority="333902"/>
  </conditionalFormatting>
  <conditionalFormatting sqref="B82:B84">
    <cfRule type="duplicateValues" dxfId="624" priority="333903"/>
    <cfRule type="duplicateValues" dxfId="623" priority="333904"/>
    <cfRule type="duplicateValues" dxfId="622" priority="333905"/>
  </conditionalFormatting>
  <conditionalFormatting sqref="B82:B84">
    <cfRule type="duplicateValues" dxfId="621" priority="333906"/>
    <cfRule type="duplicateValues" dxfId="620" priority="333907"/>
  </conditionalFormatting>
  <conditionalFormatting sqref="E22:E84">
    <cfRule type="duplicateValues" dxfId="619" priority="333908"/>
  </conditionalFormatting>
  <conditionalFormatting sqref="E22:E84">
    <cfRule type="duplicateValues" dxfId="618" priority="333910"/>
    <cfRule type="duplicateValues" dxfId="617" priority="333911"/>
  </conditionalFormatting>
  <conditionalFormatting sqref="E22:E84">
    <cfRule type="duplicateValues" dxfId="616" priority="333914"/>
    <cfRule type="duplicateValues" dxfId="615" priority="333915"/>
    <cfRule type="duplicateValues" dxfId="614" priority="333916"/>
  </conditionalFormatting>
  <conditionalFormatting sqref="E22:E84">
    <cfRule type="duplicateValues" dxfId="613" priority="333920"/>
    <cfRule type="duplicateValues" dxfId="612" priority="333921"/>
    <cfRule type="duplicateValues" dxfId="611" priority="333922"/>
    <cfRule type="duplicateValues" dxfId="610" priority="333923"/>
    <cfRule type="duplicateValues" dxfId="609" priority="333924"/>
    <cfRule type="duplicateValues" dxfId="608" priority="333925"/>
  </conditionalFormatting>
  <conditionalFormatting sqref="E5:E84">
    <cfRule type="duplicateValues" dxfId="607" priority="333932"/>
  </conditionalFormatting>
  <conditionalFormatting sqref="E5:E84">
    <cfRule type="duplicateValues" dxfId="606" priority="333934"/>
    <cfRule type="duplicateValues" dxfId="605" priority="333935"/>
  </conditionalFormatting>
  <conditionalFormatting sqref="E5:E84">
    <cfRule type="duplicateValues" dxfId="604" priority="333938"/>
    <cfRule type="duplicateValues" dxfId="603" priority="333939"/>
    <cfRule type="duplicateValues" dxfId="602" priority="333940"/>
  </conditionalFormatting>
  <conditionalFormatting sqref="E5:E84">
    <cfRule type="duplicateValues" dxfId="601" priority="333944"/>
    <cfRule type="duplicateValues" dxfId="600" priority="333945"/>
    <cfRule type="duplicateValues" dxfId="599" priority="333946"/>
    <cfRule type="duplicateValues" dxfId="598" priority="333947"/>
    <cfRule type="duplicateValues" dxfId="597" priority="333948"/>
    <cfRule type="duplicateValues" dxfId="596" priority="333949"/>
  </conditionalFormatting>
  <conditionalFormatting sqref="E85:E87">
    <cfRule type="duplicateValues" dxfId="595" priority="220"/>
    <cfRule type="duplicateValues" dxfId="594" priority="221"/>
  </conditionalFormatting>
  <conditionalFormatting sqref="E85:E87">
    <cfRule type="duplicateValues" dxfId="593" priority="218"/>
    <cfRule type="duplicateValues" dxfId="592" priority="219"/>
  </conditionalFormatting>
  <conditionalFormatting sqref="E85:E87">
    <cfRule type="duplicateValues" dxfId="591" priority="216"/>
    <cfRule type="duplicateValues" dxfId="590" priority="217"/>
  </conditionalFormatting>
  <conditionalFormatting sqref="E85:E87">
    <cfRule type="duplicateValues" dxfId="589" priority="215"/>
  </conditionalFormatting>
  <conditionalFormatting sqref="E85:E87">
    <cfRule type="duplicateValues" dxfId="588" priority="212"/>
    <cfRule type="duplicateValues" dxfId="587" priority="213"/>
    <cfRule type="duplicateValues" dxfId="586" priority="214"/>
  </conditionalFormatting>
  <conditionalFormatting sqref="E85:E87">
    <cfRule type="duplicateValues" dxfId="585" priority="209"/>
    <cfRule type="duplicateValues" dxfId="584" priority="210"/>
    <cfRule type="duplicateValues" dxfId="583" priority="211"/>
  </conditionalFormatting>
  <conditionalFormatting sqref="E85:E87">
    <cfRule type="duplicateValues" dxfId="582" priority="208"/>
  </conditionalFormatting>
  <conditionalFormatting sqref="B85:B87">
    <cfRule type="duplicateValues" dxfId="581" priority="207"/>
  </conditionalFormatting>
  <conditionalFormatting sqref="B85:B87">
    <cfRule type="duplicateValues" dxfId="580" priority="204"/>
    <cfRule type="duplicateValues" dxfId="579" priority="205"/>
    <cfRule type="duplicateValues" dxfId="578" priority="206"/>
  </conditionalFormatting>
  <conditionalFormatting sqref="B85:B87">
    <cfRule type="duplicateValues" dxfId="577" priority="202"/>
    <cfRule type="duplicateValues" dxfId="576" priority="203"/>
  </conditionalFormatting>
  <conditionalFormatting sqref="E85:E87">
    <cfRule type="duplicateValues" dxfId="575" priority="201"/>
  </conditionalFormatting>
  <conditionalFormatting sqref="E85:E87">
    <cfRule type="duplicateValues" dxfId="574" priority="199"/>
    <cfRule type="duplicateValues" dxfId="573" priority="200"/>
  </conditionalFormatting>
  <conditionalFormatting sqref="E85:E87">
    <cfRule type="duplicateValues" dxfId="572" priority="196"/>
    <cfRule type="duplicateValues" dxfId="571" priority="197"/>
    <cfRule type="duplicateValues" dxfId="570" priority="198"/>
  </conditionalFormatting>
  <conditionalFormatting sqref="E85:E87">
    <cfRule type="duplicateValues" dxfId="569" priority="190"/>
    <cfRule type="duplicateValues" dxfId="568" priority="191"/>
    <cfRule type="duplicateValues" dxfId="567" priority="192"/>
    <cfRule type="duplicateValues" dxfId="566" priority="193"/>
    <cfRule type="duplicateValues" dxfId="565" priority="194"/>
    <cfRule type="duplicateValues" dxfId="564" priority="195"/>
  </conditionalFormatting>
  <conditionalFormatting sqref="E85:E87">
    <cfRule type="duplicateValues" dxfId="563" priority="189"/>
  </conditionalFormatting>
  <conditionalFormatting sqref="E85:E87">
    <cfRule type="duplicateValues" dxfId="562" priority="187"/>
    <cfRule type="duplicateValues" dxfId="561" priority="188"/>
  </conditionalFormatting>
  <conditionalFormatting sqref="E85:E87">
    <cfRule type="duplicateValues" dxfId="560" priority="184"/>
    <cfRule type="duplicateValues" dxfId="559" priority="185"/>
    <cfRule type="duplicateValues" dxfId="558" priority="186"/>
  </conditionalFormatting>
  <conditionalFormatting sqref="E85:E87">
    <cfRule type="duplicateValues" dxfId="557" priority="178"/>
    <cfRule type="duplicateValues" dxfId="556" priority="179"/>
    <cfRule type="duplicateValues" dxfId="555" priority="180"/>
    <cfRule type="duplicateValues" dxfId="554" priority="181"/>
    <cfRule type="duplicateValues" dxfId="553" priority="182"/>
    <cfRule type="duplicateValues" dxfId="552" priority="183"/>
  </conditionalFormatting>
  <conditionalFormatting sqref="B88">
    <cfRule type="duplicateValues" dxfId="551" priority="177"/>
  </conditionalFormatting>
  <conditionalFormatting sqref="B88">
    <cfRule type="duplicateValues" dxfId="550" priority="174"/>
    <cfRule type="duplicateValues" dxfId="549" priority="175"/>
    <cfRule type="duplicateValues" dxfId="548" priority="176"/>
  </conditionalFormatting>
  <conditionalFormatting sqref="B88">
    <cfRule type="duplicateValues" dxfId="547" priority="172"/>
    <cfRule type="duplicateValues" dxfId="546" priority="173"/>
  </conditionalFormatting>
  <conditionalFormatting sqref="E88">
    <cfRule type="duplicateValues" dxfId="545" priority="170"/>
    <cfRule type="duplicateValues" dxfId="544" priority="171"/>
  </conditionalFormatting>
  <conditionalFormatting sqref="E88">
    <cfRule type="duplicateValues" dxfId="543" priority="168"/>
    <cfRule type="duplicateValues" dxfId="542" priority="169"/>
  </conditionalFormatting>
  <conditionalFormatting sqref="E88">
    <cfRule type="duplicateValues" dxfId="541" priority="166"/>
    <cfRule type="duplicateValues" dxfId="540" priority="167"/>
  </conditionalFormatting>
  <conditionalFormatting sqref="E88">
    <cfRule type="duplicateValues" dxfId="539" priority="165"/>
  </conditionalFormatting>
  <conditionalFormatting sqref="E88">
    <cfRule type="duplicateValues" dxfId="538" priority="162"/>
    <cfRule type="duplicateValues" dxfId="537" priority="163"/>
    <cfRule type="duplicateValues" dxfId="536" priority="164"/>
  </conditionalFormatting>
  <conditionalFormatting sqref="E88">
    <cfRule type="duplicateValues" dxfId="535" priority="159"/>
    <cfRule type="duplicateValues" dxfId="534" priority="160"/>
    <cfRule type="duplicateValues" dxfId="533" priority="161"/>
  </conditionalFormatting>
  <conditionalFormatting sqref="E88">
    <cfRule type="duplicateValues" dxfId="532" priority="158"/>
  </conditionalFormatting>
  <conditionalFormatting sqref="E88">
    <cfRule type="duplicateValues" dxfId="531" priority="157"/>
  </conditionalFormatting>
  <conditionalFormatting sqref="E88">
    <cfRule type="duplicateValues" dxfId="530" priority="155"/>
    <cfRule type="duplicateValues" dxfId="529" priority="156"/>
  </conditionalFormatting>
  <conditionalFormatting sqref="E88">
    <cfRule type="duplicateValues" dxfId="528" priority="152"/>
    <cfRule type="duplicateValues" dxfId="527" priority="153"/>
    <cfRule type="duplicateValues" dxfId="526" priority="154"/>
  </conditionalFormatting>
  <conditionalFormatting sqref="E88">
    <cfRule type="duplicateValues" dxfId="525" priority="146"/>
    <cfRule type="duplicateValues" dxfId="524" priority="147"/>
    <cfRule type="duplicateValues" dxfId="523" priority="148"/>
    <cfRule type="duplicateValues" dxfId="522" priority="149"/>
    <cfRule type="duplicateValues" dxfId="521" priority="150"/>
    <cfRule type="duplicateValues" dxfId="520" priority="151"/>
  </conditionalFormatting>
  <conditionalFormatting sqref="E88">
    <cfRule type="duplicateValues" dxfId="519" priority="145"/>
  </conditionalFormatting>
  <conditionalFormatting sqref="E88">
    <cfRule type="duplicateValues" dxfId="518" priority="143"/>
    <cfRule type="duplicateValues" dxfId="517" priority="144"/>
  </conditionalFormatting>
  <conditionalFormatting sqref="E88">
    <cfRule type="duplicateValues" dxfId="516" priority="140"/>
    <cfRule type="duplicateValues" dxfId="515" priority="141"/>
    <cfRule type="duplicateValues" dxfId="514" priority="142"/>
  </conditionalFormatting>
  <conditionalFormatting sqref="E88">
    <cfRule type="duplicateValues" dxfId="513" priority="134"/>
    <cfRule type="duplicateValues" dxfId="512" priority="135"/>
    <cfRule type="duplicateValues" dxfId="511" priority="136"/>
    <cfRule type="duplicateValues" dxfId="510" priority="137"/>
    <cfRule type="duplicateValues" dxfId="509" priority="138"/>
    <cfRule type="duplicateValues" dxfId="508" priority="139"/>
  </conditionalFormatting>
  <conditionalFormatting sqref="E89">
    <cfRule type="duplicateValues" dxfId="507" priority="132"/>
    <cfRule type="duplicateValues" dxfId="506" priority="133"/>
  </conditionalFormatting>
  <conditionalFormatting sqref="E89">
    <cfRule type="duplicateValues" dxfId="505" priority="130"/>
    <cfRule type="duplicateValues" dxfId="504" priority="131"/>
  </conditionalFormatting>
  <conditionalFormatting sqref="E89">
    <cfRule type="duplicateValues" dxfId="503" priority="128"/>
    <cfRule type="duplicateValues" dxfId="502" priority="129"/>
  </conditionalFormatting>
  <conditionalFormatting sqref="E89">
    <cfRule type="duplicateValues" dxfId="501" priority="127"/>
  </conditionalFormatting>
  <conditionalFormatting sqref="E89">
    <cfRule type="duplicateValues" dxfId="500" priority="124"/>
    <cfRule type="duplicateValues" dxfId="499" priority="125"/>
    <cfRule type="duplicateValues" dxfId="498" priority="126"/>
  </conditionalFormatting>
  <conditionalFormatting sqref="E89">
    <cfRule type="duplicateValues" dxfId="497" priority="121"/>
    <cfRule type="duplicateValues" dxfId="496" priority="122"/>
    <cfRule type="duplicateValues" dxfId="495" priority="123"/>
  </conditionalFormatting>
  <conditionalFormatting sqref="E89">
    <cfRule type="duplicateValues" dxfId="494" priority="120"/>
  </conditionalFormatting>
  <conditionalFormatting sqref="E89">
    <cfRule type="duplicateValues" dxfId="493" priority="119"/>
  </conditionalFormatting>
  <conditionalFormatting sqref="E89">
    <cfRule type="duplicateValues" dxfId="492" priority="117"/>
    <cfRule type="duplicateValues" dxfId="491" priority="118"/>
  </conditionalFormatting>
  <conditionalFormatting sqref="E89">
    <cfRule type="duplicateValues" dxfId="490" priority="114"/>
    <cfRule type="duplicateValues" dxfId="489" priority="115"/>
    <cfRule type="duplicateValues" dxfId="488" priority="116"/>
  </conditionalFormatting>
  <conditionalFormatting sqref="E89">
    <cfRule type="duplicateValues" dxfId="487" priority="108"/>
    <cfRule type="duplicateValues" dxfId="486" priority="109"/>
    <cfRule type="duplicateValues" dxfId="485" priority="110"/>
    <cfRule type="duplicateValues" dxfId="484" priority="111"/>
    <cfRule type="duplicateValues" dxfId="483" priority="112"/>
    <cfRule type="duplicateValues" dxfId="482" priority="113"/>
  </conditionalFormatting>
  <conditionalFormatting sqref="E89">
    <cfRule type="duplicateValues" dxfId="481" priority="107"/>
  </conditionalFormatting>
  <conditionalFormatting sqref="E89">
    <cfRule type="duplicateValues" dxfId="480" priority="105"/>
    <cfRule type="duplicateValues" dxfId="479" priority="106"/>
  </conditionalFormatting>
  <conditionalFormatting sqref="E89">
    <cfRule type="duplicateValues" dxfId="478" priority="102"/>
    <cfRule type="duplicateValues" dxfId="477" priority="103"/>
    <cfRule type="duplicateValues" dxfId="476" priority="104"/>
  </conditionalFormatting>
  <conditionalFormatting sqref="E89">
    <cfRule type="duplicateValues" dxfId="475" priority="96"/>
    <cfRule type="duplicateValues" dxfId="474" priority="97"/>
    <cfRule type="duplicateValues" dxfId="473" priority="98"/>
    <cfRule type="duplicateValues" dxfId="472" priority="99"/>
    <cfRule type="duplicateValues" dxfId="471" priority="100"/>
    <cfRule type="duplicateValues" dxfId="470" priority="101"/>
  </conditionalFormatting>
  <conditionalFormatting sqref="B89">
    <cfRule type="duplicateValues" dxfId="469" priority="95"/>
  </conditionalFormatting>
  <conditionalFormatting sqref="B89">
    <cfRule type="duplicateValues" dxfId="468" priority="92"/>
    <cfRule type="duplicateValues" dxfId="467" priority="93"/>
    <cfRule type="duplicateValues" dxfId="466" priority="94"/>
  </conditionalFormatting>
  <conditionalFormatting sqref="B89">
    <cfRule type="duplicateValues" dxfId="465" priority="90"/>
    <cfRule type="duplicateValues" dxfId="464" priority="91"/>
  </conditionalFormatting>
  <conditionalFormatting sqref="E90:E103">
    <cfRule type="duplicateValues" dxfId="463" priority="88"/>
    <cfRule type="duplicateValues" dxfId="462" priority="89"/>
  </conditionalFormatting>
  <conditionalFormatting sqref="E90:E103">
    <cfRule type="duplicateValues" dxfId="461" priority="86"/>
    <cfRule type="duplicateValues" dxfId="460" priority="87"/>
  </conditionalFormatting>
  <conditionalFormatting sqref="E90:E103">
    <cfRule type="duplicateValues" dxfId="459" priority="84"/>
    <cfRule type="duplicateValues" dxfId="458" priority="85"/>
  </conditionalFormatting>
  <conditionalFormatting sqref="E90:E103">
    <cfRule type="duplicateValues" dxfId="457" priority="83"/>
  </conditionalFormatting>
  <conditionalFormatting sqref="E90:E103">
    <cfRule type="duplicateValues" dxfId="456" priority="80"/>
    <cfRule type="duplicateValues" dxfId="455" priority="81"/>
    <cfRule type="duplicateValues" dxfId="454" priority="82"/>
  </conditionalFormatting>
  <conditionalFormatting sqref="E90:E103">
    <cfRule type="duplicateValues" dxfId="453" priority="77"/>
    <cfRule type="duplicateValues" dxfId="452" priority="78"/>
    <cfRule type="duplicateValues" dxfId="451" priority="79"/>
  </conditionalFormatting>
  <conditionalFormatting sqref="E90:E103">
    <cfRule type="duplicateValues" dxfId="450" priority="76"/>
  </conditionalFormatting>
  <conditionalFormatting sqref="E90:E103">
    <cfRule type="duplicateValues" dxfId="449" priority="75"/>
  </conditionalFormatting>
  <conditionalFormatting sqref="E90:E103">
    <cfRule type="duplicateValues" dxfId="448" priority="73"/>
    <cfRule type="duplicateValues" dxfId="447" priority="74"/>
  </conditionalFormatting>
  <conditionalFormatting sqref="E90:E103">
    <cfRule type="duplicateValues" dxfId="446" priority="70"/>
    <cfRule type="duplicateValues" dxfId="445" priority="71"/>
    <cfRule type="duplicateValues" dxfId="444" priority="72"/>
  </conditionalFormatting>
  <conditionalFormatting sqref="E90:E103">
    <cfRule type="duplicateValues" dxfId="443" priority="64"/>
    <cfRule type="duplicateValues" dxfId="442" priority="65"/>
    <cfRule type="duplicateValues" dxfId="441" priority="66"/>
    <cfRule type="duplicateValues" dxfId="440" priority="67"/>
    <cfRule type="duplicateValues" dxfId="439" priority="68"/>
    <cfRule type="duplicateValues" dxfId="438" priority="69"/>
  </conditionalFormatting>
  <conditionalFormatting sqref="E90:E103">
    <cfRule type="duplicateValues" dxfId="437" priority="63"/>
  </conditionalFormatting>
  <conditionalFormatting sqref="E90:E103">
    <cfRule type="duplicateValues" dxfId="436" priority="61"/>
    <cfRule type="duplicateValues" dxfId="435" priority="62"/>
  </conditionalFormatting>
  <conditionalFormatting sqref="E90:E103">
    <cfRule type="duplicateValues" dxfId="434" priority="58"/>
    <cfRule type="duplicateValues" dxfId="433" priority="59"/>
    <cfRule type="duplicateValues" dxfId="432" priority="60"/>
  </conditionalFormatting>
  <conditionalFormatting sqref="E90:E103">
    <cfRule type="duplicateValues" dxfId="431" priority="52"/>
    <cfRule type="duplicateValues" dxfId="430" priority="53"/>
    <cfRule type="duplicateValues" dxfId="429" priority="54"/>
    <cfRule type="duplicateValues" dxfId="428" priority="55"/>
    <cfRule type="duplicateValues" dxfId="427" priority="56"/>
    <cfRule type="duplicateValues" dxfId="426" priority="57"/>
  </conditionalFormatting>
  <conditionalFormatting sqref="B90:B103">
    <cfRule type="duplicateValues" dxfId="425" priority="51"/>
  </conditionalFormatting>
  <conditionalFormatting sqref="B90:B103">
    <cfRule type="duplicateValues" dxfId="424" priority="48"/>
    <cfRule type="duplicateValues" dxfId="423" priority="49"/>
    <cfRule type="duplicateValues" dxfId="422" priority="50"/>
  </conditionalFormatting>
  <conditionalFormatting sqref="B90:B103">
    <cfRule type="duplicateValues" dxfId="421" priority="46"/>
    <cfRule type="duplicateValues" dxfId="420" priority="47"/>
  </conditionalFormatting>
  <conditionalFormatting sqref="E1:E1048576">
    <cfRule type="duplicateValues" dxfId="44" priority="45"/>
  </conditionalFormatting>
  <conditionalFormatting sqref="E104">
    <cfRule type="duplicateValues" dxfId="43" priority="43"/>
    <cfRule type="duplicateValues" dxfId="42" priority="44"/>
  </conditionalFormatting>
  <conditionalFormatting sqref="E104">
    <cfRule type="duplicateValues" dxfId="41" priority="41"/>
    <cfRule type="duplicateValues" dxfId="40" priority="42"/>
  </conditionalFormatting>
  <conditionalFormatting sqref="E104">
    <cfRule type="duplicateValues" dxfId="39" priority="39"/>
    <cfRule type="duplicateValues" dxfId="38" priority="40"/>
  </conditionalFormatting>
  <conditionalFormatting sqref="E104">
    <cfRule type="duplicateValues" dxfId="37" priority="38"/>
  </conditionalFormatting>
  <conditionalFormatting sqref="E104">
    <cfRule type="duplicateValues" dxfId="36" priority="35"/>
    <cfRule type="duplicateValues" dxfId="35" priority="36"/>
    <cfRule type="duplicateValues" dxfId="34" priority="37"/>
  </conditionalFormatting>
  <conditionalFormatting sqref="E104">
    <cfRule type="duplicateValues" dxfId="33" priority="32"/>
    <cfRule type="duplicateValues" dxfId="32" priority="33"/>
    <cfRule type="duplicateValues" dxfId="31" priority="34"/>
  </conditionalFormatting>
  <conditionalFormatting sqref="E104">
    <cfRule type="duplicateValues" dxfId="30" priority="31"/>
  </conditionalFormatting>
  <conditionalFormatting sqref="E104">
    <cfRule type="duplicateValues" dxfId="29" priority="30"/>
  </conditionalFormatting>
  <conditionalFormatting sqref="E104">
    <cfRule type="duplicateValues" dxfId="28" priority="28"/>
    <cfRule type="duplicateValues" dxfId="27" priority="29"/>
  </conditionalFormatting>
  <conditionalFormatting sqref="E104">
    <cfRule type="duplicateValues" dxfId="26" priority="25"/>
    <cfRule type="duplicateValues" dxfId="25" priority="26"/>
    <cfRule type="duplicateValues" dxfId="24" priority="27"/>
  </conditionalFormatting>
  <conditionalFormatting sqref="E104"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E104">
    <cfRule type="duplicateValues" dxfId="17" priority="18"/>
  </conditionalFormatting>
  <conditionalFormatting sqref="E104">
    <cfRule type="duplicateValues" dxfId="16" priority="16"/>
    <cfRule type="duplicateValues" dxfId="15" priority="17"/>
  </conditionalFormatting>
  <conditionalFormatting sqref="E104">
    <cfRule type="duplicateValues" dxfId="14" priority="13"/>
    <cfRule type="duplicateValues" dxfId="13" priority="14"/>
    <cfRule type="duplicateValues" dxfId="12" priority="15"/>
  </conditionalFormatting>
  <conditionalFormatting sqref="E104"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B104">
    <cfRule type="duplicateValues" dxfId="5" priority="6"/>
  </conditionalFormatting>
  <conditionalFormatting sqref="B104">
    <cfRule type="duplicateValues" dxfId="4" priority="3"/>
    <cfRule type="duplicateValues" dxfId="3" priority="4"/>
    <cfRule type="duplicateValues" dxfId="2" priority="5"/>
  </conditionalFormatting>
  <conditionalFormatting sqref="B104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6" zoomScale="80" zoomScaleNormal="80" workbookViewId="0">
      <selection activeCell="A52" sqref="A52:XFD52"/>
    </sheetView>
  </sheetViews>
  <sheetFormatPr baseColWidth="10" defaultColWidth="52.7109375" defaultRowHeight="15" x14ac:dyDescent="0.25"/>
  <cols>
    <col min="1" max="1" width="26.28515625" style="86" customWidth="1"/>
    <col min="2" max="2" width="21.7109375" style="86" bestFit="1" customWidth="1"/>
    <col min="3" max="3" width="50.85546875" style="86" bestFit="1" customWidth="1"/>
    <col min="4" max="4" width="39.28515625" style="86" bestFit="1" customWidth="1"/>
    <col min="5" max="5" width="12.42578125" style="86" bestFit="1" customWidth="1"/>
    <col min="6" max="16384" width="52.7109375" style="86"/>
  </cols>
  <sheetData>
    <row r="1" spans="1:5" ht="22.5" x14ac:dyDescent="0.25">
      <c r="A1" s="129" t="s">
        <v>2479</v>
      </c>
      <c r="B1" s="130"/>
      <c r="C1" s="130"/>
      <c r="D1" s="130"/>
      <c r="E1" s="131"/>
    </row>
    <row r="2" spans="1:5" ht="22.5" x14ac:dyDescent="0.25">
      <c r="A2" s="129" t="s">
        <v>2158</v>
      </c>
      <c r="B2" s="130"/>
      <c r="C2" s="130"/>
      <c r="D2" s="130"/>
      <c r="E2" s="131"/>
    </row>
    <row r="3" spans="1:5" ht="25.5" x14ac:dyDescent="0.25">
      <c r="A3" s="140" t="s">
        <v>2479</v>
      </c>
      <c r="B3" s="141"/>
      <c r="C3" s="141"/>
      <c r="D3" s="141"/>
      <c r="E3" s="14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2507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118"/>
    </row>
    <row r="11" spans="1:5" ht="18.75" thickBot="1" x14ac:dyDescent="0.3">
      <c r="A11" s="95" t="s">
        <v>2428</v>
      </c>
      <c r="B11" s="120">
        <f>COUNT(#REF!)</f>
        <v>0</v>
      </c>
      <c r="C11" s="135"/>
      <c r="D11" s="136"/>
      <c r="E11" s="137"/>
    </row>
    <row r="12" spans="1:5" ht="15.75" thickBot="1" x14ac:dyDescent="0.3">
      <c r="B12" s="108"/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DISTRITO NACIONAL</v>
      </c>
      <c r="B17" s="99">
        <v>753</v>
      </c>
      <c r="C17" s="112" t="str">
        <f>VLOOKUP(B17,'[1]LISTADO ATM'!$A$2:$B$816,2,0)</f>
        <v xml:space="preserve">ATM S/M Nacional Tiradentes </v>
      </c>
      <c r="D17" s="113" t="s">
        <v>2455</v>
      </c>
      <c r="E17" s="99">
        <v>335770471</v>
      </c>
    </row>
    <row r="18" spans="1:5" ht="18" x14ac:dyDescent="0.25">
      <c r="A18" s="99" t="str">
        <f>VLOOKUP(B18,'[1]LISTADO ATM'!$A$2:$C$817,3,0)</f>
        <v>ESTE</v>
      </c>
      <c r="B18" s="99">
        <v>660</v>
      </c>
      <c r="C18" s="112" t="str">
        <f>VLOOKUP(B18,'[1]LISTADO ATM'!$A$2:$B$816,2,0)</f>
        <v>ATM Oficina Romana Norte II</v>
      </c>
      <c r="D18" s="113" t="s">
        <v>2455</v>
      </c>
      <c r="E18" s="117">
        <v>335769632</v>
      </c>
    </row>
    <row r="19" spans="1:5" ht="18" x14ac:dyDescent="0.25">
      <c r="A19" s="99" t="str">
        <f>VLOOKUP(B19,'[1]LISTADO ATM'!$A$2:$C$817,3,0)</f>
        <v>ESTE</v>
      </c>
      <c r="B19" s="99">
        <v>742</v>
      </c>
      <c r="C19" s="112" t="str">
        <f>VLOOKUP(B19,'[1]LISTADO ATM'!$A$2:$B$816,2,0)</f>
        <v xml:space="preserve">ATM Oficina Plaza del Rey (La Romana) </v>
      </c>
      <c r="D19" s="113" t="s">
        <v>2455</v>
      </c>
      <c r="E19" s="117">
        <v>335769625</v>
      </c>
    </row>
    <row r="20" spans="1:5" ht="18" x14ac:dyDescent="0.25">
      <c r="A20" s="99" t="str">
        <f>VLOOKUP(B20,'[1]LISTADO ATM'!$A$2:$C$817,3,0)</f>
        <v>DISTRITO NACIONAL</v>
      </c>
      <c r="B20" s="99">
        <v>678</v>
      </c>
      <c r="C20" s="112" t="str">
        <f>VLOOKUP(B20,'[1]LISTADO ATM'!$A$2:$B$816,2,0)</f>
        <v>ATM Eco Petroleo San Isidro</v>
      </c>
      <c r="D20" s="113" t="s">
        <v>2455</v>
      </c>
      <c r="E20" s="99">
        <v>335770367</v>
      </c>
    </row>
    <row r="21" spans="1:5" ht="18" x14ac:dyDescent="0.25">
      <c r="A21" s="99" t="str">
        <f>VLOOKUP(B21,'[1]LISTADO ATM'!$A$2:$C$817,3,0)</f>
        <v>DISTRITO NACIONAL</v>
      </c>
      <c r="B21" s="99">
        <v>927</v>
      </c>
      <c r="C21" s="112" t="str">
        <f>VLOOKUP(B21,'[1]LISTADO ATM'!$A$2:$B$816,2,0)</f>
        <v>ATM S/M Bravo La Esperilla</v>
      </c>
      <c r="D21" s="113" t="s">
        <v>2455</v>
      </c>
      <c r="E21" s="99">
        <v>335770376</v>
      </c>
    </row>
    <row r="22" spans="1:5" ht="18" x14ac:dyDescent="0.25">
      <c r="A22" s="99" t="str">
        <f>VLOOKUP(B22,'[1]LISTADO ATM'!$A$2:$C$817,3,0)</f>
        <v>DISTRITO NACIONAL</v>
      </c>
      <c r="B22" s="99">
        <v>238</v>
      </c>
      <c r="C22" s="112" t="str">
        <f>VLOOKUP(B22,'[1]LISTADO ATM'!$A$2:$B$816,2,0)</f>
        <v xml:space="preserve">ATM Multicentro La Sirena Charles de Gaulle </v>
      </c>
      <c r="D22" s="113" t="s">
        <v>2455</v>
      </c>
      <c r="E22" s="99">
        <v>335770049</v>
      </c>
    </row>
    <row r="23" spans="1:5" ht="18" x14ac:dyDescent="0.25">
      <c r="A23" s="99" t="str">
        <f>VLOOKUP(B23,'[1]LISTADO ATM'!$A$2:$C$817,3,0)</f>
        <v>ESTE</v>
      </c>
      <c r="B23" s="99">
        <v>963</v>
      </c>
      <c r="C23" s="112" t="str">
        <f>VLOOKUP(B23,'[1]LISTADO ATM'!$A$2:$B$816,2,0)</f>
        <v xml:space="preserve">ATM Multiplaza La Romana </v>
      </c>
      <c r="D23" s="113" t="s">
        <v>2455</v>
      </c>
      <c r="E23" s="99">
        <v>335770305</v>
      </c>
    </row>
    <row r="24" spans="1:5" ht="18" x14ac:dyDescent="0.25">
      <c r="A24" s="99" t="str">
        <f>VLOOKUP(B24,'[1]LISTADO ATM'!$A$2:$C$817,3,0)</f>
        <v>DISTRITO NACIONAL</v>
      </c>
      <c r="B24" s="99">
        <v>697</v>
      </c>
      <c r="C24" s="112" t="str">
        <f>VLOOKUP(B24,'[1]LISTADO ATM'!$A$2:$B$816,2,0)</f>
        <v>ATM Hipermercado Olé Ciudad Juan Bosch</v>
      </c>
      <c r="D24" s="113" t="s">
        <v>2455</v>
      </c>
      <c r="E24" s="99">
        <v>335770821</v>
      </c>
    </row>
    <row r="25" spans="1:5" ht="18" x14ac:dyDescent="0.25">
      <c r="A25" s="99" t="str">
        <f>VLOOKUP(B25,'[1]LISTADO ATM'!$A$2:$C$817,3,0)</f>
        <v>ESTE</v>
      </c>
      <c r="B25" s="99">
        <v>842</v>
      </c>
      <c r="C25" s="112" t="str">
        <f>VLOOKUP(B25,'[1]LISTADO ATM'!$A$2:$B$816,2,0)</f>
        <v xml:space="preserve">ATM Plaza Orense II (La Romana) </v>
      </c>
      <c r="D25" s="113" t="s">
        <v>2455</v>
      </c>
      <c r="E25" s="99">
        <v>335770854</v>
      </c>
    </row>
    <row r="26" spans="1:5" ht="18" x14ac:dyDescent="0.25">
      <c r="A26" s="99" t="str">
        <f>VLOOKUP(B26,'[1]LISTADO ATM'!$A$2:$C$817,3,0)</f>
        <v>DISTRITO NACIONAL</v>
      </c>
      <c r="B26" s="99">
        <v>422</v>
      </c>
      <c r="C26" s="112" t="str">
        <f>VLOOKUP(B26,'[1]LISTADO ATM'!$A$2:$B$816,2,0)</f>
        <v xml:space="preserve">ATM Olé Manoguayabo </v>
      </c>
      <c r="D26" s="113" t="s">
        <v>2455</v>
      </c>
      <c r="E26" s="99">
        <v>335770857</v>
      </c>
    </row>
    <row r="27" spans="1:5" ht="18" x14ac:dyDescent="0.25">
      <c r="A27" s="99" t="str">
        <f>VLOOKUP(B27,'[1]LISTADO ATM'!$A$2:$C$817,3,0)</f>
        <v>DISTRITO NACIONAL</v>
      </c>
      <c r="B27" s="99">
        <v>628</v>
      </c>
      <c r="C27" s="112" t="str">
        <f>VLOOKUP(B27,'[1]LISTADO ATM'!$A$2:$B$816,2,0)</f>
        <v xml:space="preserve">ATM Autobanco San Isidro </v>
      </c>
      <c r="D27" s="113" t="s">
        <v>2455</v>
      </c>
      <c r="E27" s="99">
        <v>335770858</v>
      </c>
    </row>
    <row r="28" spans="1:5" ht="18" x14ac:dyDescent="0.25">
      <c r="A28" s="99" t="str">
        <f>VLOOKUP(B28,'[1]LISTADO ATM'!$A$2:$C$817,3,0)</f>
        <v>DISTRITO NACIONAL</v>
      </c>
      <c r="B28" s="99">
        <v>738</v>
      </c>
      <c r="C28" s="112" t="str">
        <f>VLOOKUP(B28,'[1]LISTADO ATM'!$A$2:$B$816,2,0)</f>
        <v xml:space="preserve">ATM Zona Franca Los Alcarrizos </v>
      </c>
      <c r="D28" s="113" t="s">
        <v>2455</v>
      </c>
      <c r="E28" s="99">
        <v>335770884</v>
      </c>
    </row>
    <row r="29" spans="1:5" ht="18" x14ac:dyDescent="0.25">
      <c r="A29" s="99" t="str">
        <f>VLOOKUP(B29,'[1]LISTADO ATM'!$A$2:$C$817,3,0)</f>
        <v>DISTRITO NACIONAL</v>
      </c>
      <c r="B29" s="99">
        <v>31</v>
      </c>
      <c r="C29" s="112" t="str">
        <f>VLOOKUP(B29,'[1]LISTADO ATM'!$A$2:$B$816,2,0)</f>
        <v xml:space="preserve">ATM Oficina San Martín I </v>
      </c>
      <c r="D29" s="113" t="s">
        <v>2455</v>
      </c>
      <c r="E29" s="99">
        <v>335770885</v>
      </c>
    </row>
    <row r="30" spans="1:5" ht="18" x14ac:dyDescent="0.25">
      <c r="A30" s="99" t="str">
        <f>VLOOKUP(B30,'[1]LISTADO ATM'!$A$2:$C$817,3,0)</f>
        <v>DISTRITO NACIONAL</v>
      </c>
      <c r="B30" s="99">
        <v>494</v>
      </c>
      <c r="C30" s="112" t="str">
        <f>VLOOKUP(B30,'[1]LISTADO ATM'!$A$2:$B$816,2,0)</f>
        <v xml:space="preserve">ATM Oficina Blue Mall </v>
      </c>
      <c r="D30" s="113" t="s">
        <v>2455</v>
      </c>
      <c r="E30" s="99">
        <v>335770905</v>
      </c>
    </row>
    <row r="31" spans="1:5" ht="18" x14ac:dyDescent="0.25">
      <c r="A31" s="99" t="str">
        <f>VLOOKUP(B31,'[1]LISTADO ATM'!$A$2:$C$817,3,0)</f>
        <v>DISTRITO NACIONAL</v>
      </c>
      <c r="B31" s="99">
        <v>755</v>
      </c>
      <c r="C31" s="112" t="str">
        <f>VLOOKUP(B31,'[1]LISTADO ATM'!$A$2:$B$816,2,0)</f>
        <v xml:space="preserve">ATM Oficina Galería del Este (Plaza) </v>
      </c>
      <c r="D31" s="113" t="s">
        <v>2455</v>
      </c>
      <c r="E31" s="99">
        <v>335770965</v>
      </c>
    </row>
    <row r="32" spans="1:5" ht="18" x14ac:dyDescent="0.25">
      <c r="A32" s="99" t="str">
        <f>VLOOKUP(B32,'[1]LISTADO ATM'!$A$2:$C$817,3,0)</f>
        <v>DISTRITO NACIONAL</v>
      </c>
      <c r="B32" s="99">
        <v>354</v>
      </c>
      <c r="C32" s="112" t="str">
        <f>VLOOKUP(B32,'[1]LISTADO ATM'!$A$2:$B$816,2,0)</f>
        <v xml:space="preserve">ATM Oficina Núñez de Cáceres II </v>
      </c>
      <c r="D32" s="113" t="s">
        <v>2455</v>
      </c>
      <c r="E32" s="118">
        <v>335770665</v>
      </c>
    </row>
    <row r="33" spans="1:5" ht="18" x14ac:dyDescent="0.25">
      <c r="A33" s="99" t="str">
        <f>VLOOKUP(B33,'[1]LISTADO ATM'!$A$2:$C$817,3,0)</f>
        <v>DISTRITO NACIONAL</v>
      </c>
      <c r="B33" s="99">
        <v>676</v>
      </c>
      <c r="C33" s="112" t="str">
        <f>VLOOKUP(B33,'[1]LISTADO ATM'!$A$2:$B$816,2,0)</f>
        <v>ATM S/M Bravo Colina Del Oeste</v>
      </c>
      <c r="D33" s="113" t="s">
        <v>2455</v>
      </c>
      <c r="E33" s="118">
        <v>335770899</v>
      </c>
    </row>
    <row r="34" spans="1:5" ht="18" x14ac:dyDescent="0.25">
      <c r="A34" s="99" t="str">
        <f>VLOOKUP(B34,'[1]LISTADO ATM'!$A$2:$C$817,3,0)</f>
        <v>DISTRITO NACIONAL</v>
      </c>
      <c r="B34" s="99">
        <v>769</v>
      </c>
      <c r="C34" s="112" t="str">
        <f>VLOOKUP(B34,'[1]LISTADO ATM'!$A$2:$B$816,2,0)</f>
        <v>ATM UNP Pablo Mella Morales</v>
      </c>
      <c r="D34" s="113" t="s">
        <v>2455</v>
      </c>
      <c r="E34" s="118">
        <v>335770964</v>
      </c>
    </row>
    <row r="35" spans="1:5" ht="18" x14ac:dyDescent="0.25">
      <c r="A35" s="99" t="str">
        <f>VLOOKUP(B35,'[1]LISTADO ATM'!$A$2:$C$817,3,0)</f>
        <v>DISTRITO NACIONAL</v>
      </c>
      <c r="B35" s="99">
        <v>713</v>
      </c>
      <c r="C35" s="112" t="str">
        <f>VLOOKUP(B35,'[1]LISTADO ATM'!$A$2:$B$816,2,0)</f>
        <v xml:space="preserve">ATM Oficina Las Américas </v>
      </c>
      <c r="D35" s="113" t="s">
        <v>2455</v>
      </c>
      <c r="E35" s="99">
        <v>335770980</v>
      </c>
    </row>
    <row r="36" spans="1:5" ht="18" x14ac:dyDescent="0.25">
      <c r="A36" s="99" t="str">
        <f>VLOOKUP(B36,'[1]LISTADO ATM'!$A$2:$C$817,3,0)</f>
        <v>DISTRITO NACIONAL</v>
      </c>
      <c r="B36" s="99">
        <v>696</v>
      </c>
      <c r="C36" s="112" t="str">
        <f>VLOOKUP(B36,'[1]LISTADO ATM'!$A$2:$B$816,2,0)</f>
        <v>ATM Olé Jacobo Majluta</v>
      </c>
      <c r="D36" s="113" t="s">
        <v>2455</v>
      </c>
      <c r="E36" s="99">
        <v>335771008</v>
      </c>
    </row>
    <row r="37" spans="1:5" ht="18" x14ac:dyDescent="0.25">
      <c r="A37" s="99" t="str">
        <f>VLOOKUP(B37,'[1]LISTADO ATM'!$A$2:$C$817,3,0)</f>
        <v>ESTE</v>
      </c>
      <c r="B37" s="99">
        <v>211</v>
      </c>
      <c r="C37" s="112" t="str">
        <f>VLOOKUP(B37,'[1]LISTADO ATM'!$A$2:$B$816,2,0)</f>
        <v xml:space="preserve">ATM Oficina La Romana I </v>
      </c>
      <c r="D37" s="113" t="s">
        <v>2455</v>
      </c>
      <c r="E37" s="99">
        <v>335771009</v>
      </c>
    </row>
    <row r="38" spans="1:5" ht="18" x14ac:dyDescent="0.25">
      <c r="A38" s="99" t="str">
        <f>VLOOKUP(B38,'[1]LISTADO ATM'!$A$2:$C$817,3,0)</f>
        <v>DISTRITO NACIONAL</v>
      </c>
      <c r="B38" s="99">
        <v>946</v>
      </c>
      <c r="C38" s="112" t="str">
        <f>VLOOKUP(B38,'[1]LISTADO ATM'!$A$2:$B$816,2,0)</f>
        <v xml:space="preserve">ATM Oficina Núñez de Cáceres I </v>
      </c>
      <c r="D38" s="113" t="s">
        <v>2455</v>
      </c>
      <c r="E38" s="99">
        <v>335771007</v>
      </c>
    </row>
    <row r="39" spans="1:5" ht="18.75" thickBot="1" x14ac:dyDescent="0.3">
      <c r="A39" s="114" t="s">
        <v>2428</v>
      </c>
      <c r="B39" s="120">
        <f>COUNT(B15:B38)</f>
        <v>24</v>
      </c>
      <c r="C39" s="115"/>
      <c r="D39" s="115"/>
      <c r="E39" s="115"/>
    </row>
    <row r="40" spans="1:5" ht="15.75" thickBot="1" x14ac:dyDescent="0.3">
      <c r="B40" s="108"/>
      <c r="E40" s="108"/>
    </row>
    <row r="41" spans="1:5" ht="18.75" thickBot="1" x14ac:dyDescent="0.3">
      <c r="A41" s="132" t="s">
        <v>2431</v>
      </c>
      <c r="B41" s="133"/>
      <c r="C41" s="133"/>
      <c r="D41" s="133"/>
      <c r="E41" s="134"/>
    </row>
    <row r="42" spans="1:5" ht="18" x14ac:dyDescent="0.25">
      <c r="A42" s="91" t="s">
        <v>15</v>
      </c>
      <c r="B42" s="96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99" t="str">
        <f>VLOOKUP(B43,'[1]LISTADO ATM'!$A$2:$C$817,3,0)</f>
        <v>DISTRITO NACIONAL</v>
      </c>
      <c r="B43" s="99">
        <v>577</v>
      </c>
      <c r="C43" s="112" t="str">
        <f>VLOOKUP(B43,'[1]LISTADO ATM'!$A$2:$B$816,2,0)</f>
        <v xml:space="preserve">ATM Olé Ave. Duarte </v>
      </c>
      <c r="D43" s="99" t="s">
        <v>2459</v>
      </c>
      <c r="E43" s="117">
        <v>335769635</v>
      </c>
    </row>
    <row r="44" spans="1:5" ht="18" x14ac:dyDescent="0.25">
      <c r="A44" s="99" t="str">
        <f>VLOOKUP(B44,'[1]LISTADO ATM'!$A$2:$C$817,3,0)</f>
        <v>ESTE</v>
      </c>
      <c r="B44" s="99">
        <v>673</v>
      </c>
      <c r="C44" s="112" t="str">
        <f>VLOOKUP(B44,'[1]LISTADO ATM'!$A$2:$B$816,2,0)</f>
        <v>ATM Clínica Dr. Cruz Jiminián</v>
      </c>
      <c r="D44" s="99" t="s">
        <v>2459</v>
      </c>
      <c r="E44" s="117">
        <v>335769626</v>
      </c>
    </row>
    <row r="45" spans="1:5" ht="18" x14ac:dyDescent="0.25">
      <c r="A45" s="99" t="str">
        <f>VLOOKUP(B45,'[1]LISTADO ATM'!$A$2:$C$817,3,0)</f>
        <v>DISTRITO NACIONAL</v>
      </c>
      <c r="B45" s="99">
        <v>719</v>
      </c>
      <c r="C45" s="112" t="str">
        <f>VLOOKUP(B45,'[1]LISTADO ATM'!$A$2:$B$816,2,0)</f>
        <v xml:space="preserve">ATM Ayuntamiento Municipal San Luís </v>
      </c>
      <c r="D45" s="99" t="s">
        <v>2459</v>
      </c>
      <c r="E45" s="117">
        <v>335769547</v>
      </c>
    </row>
    <row r="46" spans="1:5" ht="18" x14ac:dyDescent="0.25">
      <c r="A46" s="99" t="str">
        <f>VLOOKUP(B46,'[1]LISTADO ATM'!$A$2:$C$817,3,0)</f>
        <v>DISTRITO NACIONAL</v>
      </c>
      <c r="B46" s="99">
        <v>958</v>
      </c>
      <c r="C46" s="112" t="str">
        <f>VLOOKUP(B46,'[1]LISTADO ATM'!$A$2:$B$816,2,0)</f>
        <v xml:space="preserve">ATM Olé Aut. San Isidro </v>
      </c>
      <c r="D46" s="99" t="s">
        <v>2459</v>
      </c>
      <c r="E46" s="99">
        <v>335770494</v>
      </c>
    </row>
    <row r="47" spans="1:5" ht="18" x14ac:dyDescent="0.25">
      <c r="A47" s="99" t="e">
        <f>VLOOKUP(B47,'[1]LISTADO ATM'!$A$2:$C$817,3,0)</f>
        <v>#N/A</v>
      </c>
      <c r="B47" s="99">
        <v>600</v>
      </c>
      <c r="C47" s="112" t="e">
        <f>VLOOKUP(B47,'[1]LISTADO ATM'!$A$2:$B$816,2,0)</f>
        <v>#N/A</v>
      </c>
      <c r="D47" s="99" t="s">
        <v>2459</v>
      </c>
      <c r="E47" s="117">
        <v>335770500</v>
      </c>
    </row>
    <row r="48" spans="1:5" ht="18" x14ac:dyDescent="0.25">
      <c r="A48" s="99" t="str">
        <f>VLOOKUP(B48,'[1]LISTADO ATM'!$A$2:$C$817,3,0)</f>
        <v>DISTRITO NACIONAL</v>
      </c>
      <c r="B48" s="99">
        <v>860</v>
      </c>
      <c r="C48" s="112" t="str">
        <f>VLOOKUP(B48,'[1]LISTADO ATM'!$A$2:$B$816,2,0)</f>
        <v xml:space="preserve">ATM Oficina Bella Vista 27 de Febrero I </v>
      </c>
      <c r="D48" s="99" t="s">
        <v>2459</v>
      </c>
      <c r="E48" s="118">
        <v>335770668</v>
      </c>
    </row>
    <row r="49" spans="1:5" ht="18" x14ac:dyDescent="0.25">
      <c r="A49" s="99" t="str">
        <f>VLOOKUP(B49,'[1]LISTADO ATM'!$A$2:$C$817,3,0)</f>
        <v>DISTRITO NACIONAL</v>
      </c>
      <c r="B49" s="99">
        <v>415</v>
      </c>
      <c r="C49" s="112" t="str">
        <f>VLOOKUP(B49,'[1]LISTADO ATM'!$A$2:$B$816,2,0)</f>
        <v xml:space="preserve">ATM Autobanco San Martín I </v>
      </c>
      <c r="D49" s="99" t="s">
        <v>2459</v>
      </c>
      <c r="E49" s="118">
        <v>335770780</v>
      </c>
    </row>
    <row r="50" spans="1:5" ht="18" x14ac:dyDescent="0.25">
      <c r="A50" s="99" t="str">
        <f>VLOOKUP(B50,'[1]LISTADO ATM'!$A$2:$C$817,3,0)</f>
        <v>DISTRITO NACIONAL</v>
      </c>
      <c r="B50" s="99">
        <v>642</v>
      </c>
      <c r="C50" s="112" t="str">
        <f>VLOOKUP(B50,'[1]LISTADO ATM'!$A$2:$B$816,2,0)</f>
        <v xml:space="preserve">ATM OMSA Sto. Dgo. </v>
      </c>
      <c r="D50" s="99" t="s">
        <v>2459</v>
      </c>
      <c r="E50" s="99">
        <v>335770465</v>
      </c>
    </row>
    <row r="51" spans="1:5" ht="18" x14ac:dyDescent="0.25">
      <c r="A51" s="99" t="str">
        <f>VLOOKUP(B51,'[1]LISTADO ATM'!$A$2:$C$817,3,0)</f>
        <v>DISTRITO NACIONAL</v>
      </c>
      <c r="B51" s="99">
        <v>816</v>
      </c>
      <c r="C51" s="112" t="str">
        <f>VLOOKUP(B51,'[1]LISTADO ATM'!$A$2:$B$816,2,0)</f>
        <v xml:space="preserve">ATM Oficina Pedro Brand </v>
      </c>
      <c r="D51" s="99" t="s">
        <v>2459</v>
      </c>
      <c r="E51" s="118">
        <v>335770981</v>
      </c>
    </row>
    <row r="52" spans="1:5" ht="18.75" thickBot="1" x14ac:dyDescent="0.3">
      <c r="A52" s="95" t="s">
        <v>2428</v>
      </c>
      <c r="B52" s="120">
        <f>COUNT(B43:B51)</f>
        <v>9</v>
      </c>
      <c r="C52" s="93"/>
      <c r="D52" s="93"/>
      <c r="E52" s="94"/>
    </row>
    <row r="53" spans="1:5" ht="15.75" thickBot="1" x14ac:dyDescent="0.3">
      <c r="B53" s="108"/>
      <c r="E53" s="108"/>
    </row>
    <row r="54" spans="1:5" ht="18.75" thickBot="1" x14ac:dyDescent="0.3">
      <c r="A54" s="143" t="s">
        <v>2429</v>
      </c>
      <c r="B54" s="144"/>
      <c r="E54" s="108"/>
    </row>
    <row r="55" spans="1:5" ht="18.75" thickBot="1" x14ac:dyDescent="0.3">
      <c r="A55" s="147">
        <f>+B39+B52</f>
        <v>33</v>
      </c>
      <c r="B55" s="148"/>
      <c r="E55" s="108"/>
    </row>
    <row r="56" spans="1:5" ht="15.75" thickBot="1" x14ac:dyDescent="0.3">
      <c r="B56" s="108"/>
      <c r="E56" s="108"/>
    </row>
    <row r="57" spans="1:5" ht="18.75" thickBot="1" x14ac:dyDescent="0.3">
      <c r="A57" s="132" t="s">
        <v>2432</v>
      </c>
      <c r="B57" s="133"/>
      <c r="C57" s="133"/>
      <c r="D57" s="133"/>
      <c r="E57" s="134"/>
    </row>
    <row r="58" spans="1:5" ht="18" x14ac:dyDescent="0.25">
      <c r="A58" s="91" t="s">
        <v>15</v>
      </c>
      <c r="B58" s="96" t="s">
        <v>2426</v>
      </c>
      <c r="C58" s="96" t="s">
        <v>46</v>
      </c>
      <c r="D58" s="145" t="s">
        <v>2433</v>
      </c>
      <c r="E58" s="146"/>
    </row>
    <row r="59" spans="1:5" ht="18" x14ac:dyDescent="0.25">
      <c r="A59" s="99" t="str">
        <f>VLOOKUP(B59,'[1]LISTADO ATM'!$A$2:$C$817,3,0)</f>
        <v>DISTRITO NACIONAL</v>
      </c>
      <c r="B59" s="99">
        <v>175</v>
      </c>
      <c r="C59" s="112" t="str">
        <f>VLOOKUP(B59,'[1]LISTADO ATM'!$A$2:$B$816,2,0)</f>
        <v xml:space="preserve">ATM Dirección de Ingeniería </v>
      </c>
      <c r="D59" s="138" t="s">
        <v>2476</v>
      </c>
      <c r="E59" s="139"/>
    </row>
    <row r="60" spans="1:5" ht="18" x14ac:dyDescent="0.25">
      <c r="A60" s="99" t="str">
        <f>VLOOKUP(B60,'[1]LISTADO ATM'!$A$2:$C$817,3,0)</f>
        <v>DISTRITO NACIONAL</v>
      </c>
      <c r="B60" s="99">
        <v>557</v>
      </c>
      <c r="C60" s="112" t="str">
        <f>VLOOKUP(B60,'[1]LISTADO ATM'!$A$2:$B$816,2,0)</f>
        <v xml:space="preserve">ATM Multicentro La Sirena Ave. Mella </v>
      </c>
      <c r="D60" s="138" t="s">
        <v>2504</v>
      </c>
      <c r="E60" s="139"/>
    </row>
    <row r="61" spans="1:5" ht="18" x14ac:dyDescent="0.25">
      <c r="A61" s="99" t="str">
        <f>VLOOKUP(B61,'[1]LISTADO ATM'!$A$2:$C$817,3,0)</f>
        <v>DISTRITO NACIONAL</v>
      </c>
      <c r="B61" s="99">
        <v>839</v>
      </c>
      <c r="C61" s="112" t="str">
        <f>VLOOKUP(B61,'[1]LISTADO ATM'!$A$2:$B$816,2,0)</f>
        <v xml:space="preserve">ATM INAPA </v>
      </c>
      <c r="D61" s="138" t="s">
        <v>2476</v>
      </c>
      <c r="E61" s="139"/>
    </row>
    <row r="62" spans="1:5" ht="18" x14ac:dyDescent="0.25">
      <c r="A62" s="99" t="str">
        <f>VLOOKUP(B62,'[1]LISTADO ATM'!$A$2:$C$817,3,0)</f>
        <v>DISTRITO NACIONAL</v>
      </c>
      <c r="B62" s="99">
        <v>436</v>
      </c>
      <c r="C62" s="112" t="str">
        <f>VLOOKUP(B62,'[1]LISTADO ATM'!$A$2:$B$816,2,0)</f>
        <v xml:space="preserve">ATM Autobanco Torre II </v>
      </c>
      <c r="D62" s="138" t="s">
        <v>2476</v>
      </c>
      <c r="E62" s="139"/>
    </row>
    <row r="63" spans="1:5" ht="18" x14ac:dyDescent="0.25">
      <c r="A63" s="99" t="str">
        <f>VLOOKUP(B63,'[1]LISTADO ATM'!$A$2:$C$817,3,0)</f>
        <v>DISTRITO NACIONAL</v>
      </c>
      <c r="B63" s="99">
        <v>566</v>
      </c>
      <c r="C63" s="112" t="str">
        <f>VLOOKUP(B63,'[1]LISTADO ATM'!$A$2:$B$816,2,0)</f>
        <v xml:space="preserve">ATM Hiper Olé Aut. Duarte </v>
      </c>
      <c r="D63" s="138" t="s">
        <v>2504</v>
      </c>
      <c r="E63" s="139"/>
    </row>
    <row r="64" spans="1:5" ht="18.75" thickBot="1" x14ac:dyDescent="0.3">
      <c r="A64" s="95" t="s">
        <v>2428</v>
      </c>
      <c r="B64" s="120">
        <f>COUNT(B59:B63)</f>
        <v>5</v>
      </c>
      <c r="C64" s="93"/>
      <c r="D64" s="93"/>
      <c r="E64" s="94"/>
    </row>
  </sheetData>
  <mergeCells count="16">
    <mergeCell ref="D62:E62"/>
    <mergeCell ref="D63:E63"/>
    <mergeCell ref="A54:B54"/>
    <mergeCell ref="D58:E58"/>
    <mergeCell ref="A55:B55"/>
    <mergeCell ref="A57:E57"/>
    <mergeCell ref="D59:E59"/>
    <mergeCell ref="D60:E60"/>
    <mergeCell ref="D61:E61"/>
    <mergeCell ref="A2:E2"/>
    <mergeCell ref="A3:E3"/>
    <mergeCell ref="A1:E1"/>
    <mergeCell ref="A8:E8"/>
    <mergeCell ref="C11:E11"/>
    <mergeCell ref="A13:E13"/>
    <mergeCell ref="A41:E41"/>
  </mergeCells>
  <phoneticPr fontId="47" type="noConversion"/>
  <conditionalFormatting sqref="B16">
    <cfRule type="duplicateValues" dxfId="956" priority="86"/>
  </conditionalFormatting>
  <conditionalFormatting sqref="B43">
    <cfRule type="duplicateValues" dxfId="955" priority="85"/>
  </conditionalFormatting>
  <conditionalFormatting sqref="B59">
    <cfRule type="duplicateValues" dxfId="954" priority="84"/>
  </conditionalFormatting>
  <conditionalFormatting sqref="B53:B57 B12:B13 B15 B40:B41 B1:B4 B7:B8">
    <cfRule type="duplicateValues" dxfId="953" priority="83"/>
  </conditionalFormatting>
  <conditionalFormatting sqref="B53:B57">
    <cfRule type="duplicateValues" dxfId="952" priority="82"/>
  </conditionalFormatting>
  <conditionalFormatting sqref="B53:B57">
    <cfRule type="duplicateValues" dxfId="951" priority="81"/>
  </conditionalFormatting>
  <conditionalFormatting sqref="E20">
    <cfRule type="duplicateValues" dxfId="950" priority="80"/>
  </conditionalFormatting>
  <conditionalFormatting sqref="E20">
    <cfRule type="duplicateValues" dxfId="949" priority="79"/>
  </conditionalFormatting>
  <conditionalFormatting sqref="E20">
    <cfRule type="duplicateValues" dxfId="948" priority="77"/>
    <cfRule type="duplicateValues" dxfId="947" priority="78"/>
  </conditionalFormatting>
  <conditionalFormatting sqref="E20">
    <cfRule type="duplicateValues" dxfId="946" priority="76"/>
  </conditionalFormatting>
  <conditionalFormatting sqref="E20">
    <cfRule type="duplicateValues" dxfId="945" priority="75"/>
  </conditionalFormatting>
  <conditionalFormatting sqref="E20">
    <cfRule type="duplicateValues" dxfId="944" priority="74"/>
  </conditionalFormatting>
  <conditionalFormatting sqref="B18">
    <cfRule type="duplicateValues" dxfId="943" priority="73"/>
  </conditionalFormatting>
  <conditionalFormatting sqref="E23">
    <cfRule type="duplicateValues" dxfId="942" priority="72"/>
  </conditionalFormatting>
  <conditionalFormatting sqref="E23">
    <cfRule type="duplicateValues" dxfId="941" priority="70"/>
    <cfRule type="duplicateValues" dxfId="940" priority="71"/>
  </conditionalFormatting>
  <conditionalFormatting sqref="E23">
    <cfRule type="duplicateValues" dxfId="939" priority="69"/>
  </conditionalFormatting>
  <conditionalFormatting sqref="E23">
    <cfRule type="duplicateValues" dxfId="938" priority="67"/>
    <cfRule type="duplicateValues" dxfId="937" priority="68"/>
  </conditionalFormatting>
  <conditionalFormatting sqref="E23">
    <cfRule type="duplicateValues" dxfId="936" priority="66"/>
  </conditionalFormatting>
  <conditionalFormatting sqref="E23">
    <cfRule type="duplicateValues" dxfId="935" priority="64"/>
    <cfRule type="duplicateValues" dxfId="934" priority="65"/>
  </conditionalFormatting>
  <conditionalFormatting sqref="E60">
    <cfRule type="duplicateValues" dxfId="933" priority="62"/>
    <cfRule type="duplicateValues" dxfId="932" priority="63"/>
  </conditionalFormatting>
  <conditionalFormatting sqref="E60">
    <cfRule type="duplicateValues" dxfId="931" priority="61"/>
  </conditionalFormatting>
  <conditionalFormatting sqref="E61">
    <cfRule type="duplicateValues" dxfId="930" priority="59"/>
    <cfRule type="duplicateValues" dxfId="929" priority="60"/>
  </conditionalFormatting>
  <conditionalFormatting sqref="E61">
    <cfRule type="duplicateValues" dxfId="928" priority="58"/>
  </conditionalFormatting>
  <conditionalFormatting sqref="E24">
    <cfRule type="duplicateValues" dxfId="927" priority="56"/>
    <cfRule type="duplicateValues" dxfId="926" priority="57"/>
  </conditionalFormatting>
  <conditionalFormatting sqref="E24">
    <cfRule type="duplicateValues" dxfId="925" priority="55"/>
  </conditionalFormatting>
  <conditionalFormatting sqref="E28:E30">
    <cfRule type="duplicateValues" dxfId="924" priority="53"/>
    <cfRule type="duplicateValues" dxfId="923" priority="54"/>
  </conditionalFormatting>
  <conditionalFormatting sqref="E28:E30">
    <cfRule type="duplicateValues" dxfId="922" priority="52"/>
  </conditionalFormatting>
  <conditionalFormatting sqref="E63">
    <cfRule type="duplicateValues" dxfId="921" priority="50"/>
    <cfRule type="duplicateValues" dxfId="920" priority="51"/>
  </conditionalFormatting>
  <conditionalFormatting sqref="E63">
    <cfRule type="duplicateValues" dxfId="919" priority="49"/>
  </conditionalFormatting>
  <conditionalFormatting sqref="E64 E39:E48 E52:E59 E1:E9 E11:E23">
    <cfRule type="duplicateValues" dxfId="918" priority="47"/>
    <cfRule type="duplicateValues" dxfId="917" priority="48"/>
  </conditionalFormatting>
  <conditionalFormatting sqref="E64 E39:E48 E52:E59 E1:E9 E11:E23">
    <cfRule type="duplicateValues" dxfId="916" priority="46"/>
  </conditionalFormatting>
  <conditionalFormatting sqref="B53:B57 B40:B41 B43 B59 B12:B13 B1:B4 B7:B8 B15:B38 B10">
    <cfRule type="duplicateValues" dxfId="915" priority="45"/>
  </conditionalFormatting>
  <conditionalFormatting sqref="B53:B57 B40:B41 B59 B12:B13 B1:B4 B7:B8 B15:B38 B43:B51 B10">
    <cfRule type="duplicateValues" dxfId="914" priority="43"/>
    <cfRule type="duplicateValues" dxfId="913" priority="44"/>
  </conditionalFormatting>
  <conditionalFormatting sqref="E49 E10">
    <cfRule type="duplicateValues" dxfId="912" priority="42"/>
  </conditionalFormatting>
  <conditionalFormatting sqref="E49 E10">
    <cfRule type="duplicateValues" dxfId="911" priority="40"/>
    <cfRule type="duplicateValues" dxfId="910" priority="41"/>
  </conditionalFormatting>
  <conditionalFormatting sqref="E25:E27">
    <cfRule type="duplicateValues" dxfId="909" priority="38"/>
    <cfRule type="duplicateValues" dxfId="908" priority="39"/>
  </conditionalFormatting>
  <conditionalFormatting sqref="E25:E27">
    <cfRule type="duplicateValues" dxfId="907" priority="37"/>
  </conditionalFormatting>
  <conditionalFormatting sqref="E50">
    <cfRule type="duplicateValues" dxfId="906" priority="35"/>
    <cfRule type="duplicateValues" dxfId="905" priority="36"/>
  </conditionalFormatting>
  <conditionalFormatting sqref="E50">
    <cfRule type="duplicateValues" dxfId="904" priority="34"/>
  </conditionalFormatting>
  <conditionalFormatting sqref="E50">
    <cfRule type="duplicateValues" dxfId="903" priority="33"/>
  </conditionalFormatting>
  <conditionalFormatting sqref="E50">
    <cfRule type="duplicateValues" dxfId="902" priority="31"/>
    <cfRule type="duplicateValues" dxfId="901" priority="32"/>
  </conditionalFormatting>
  <conditionalFormatting sqref="B17">
    <cfRule type="duplicateValues" dxfId="900" priority="30"/>
  </conditionalFormatting>
  <conditionalFormatting sqref="E15:E23">
    <cfRule type="duplicateValues" dxfId="899" priority="29"/>
  </conditionalFormatting>
  <conditionalFormatting sqref="E15:E23">
    <cfRule type="duplicateValues" dxfId="898" priority="27"/>
    <cfRule type="duplicateValues" dxfId="897" priority="28"/>
  </conditionalFormatting>
  <conditionalFormatting sqref="E32">
    <cfRule type="duplicateValues" dxfId="896" priority="26"/>
  </conditionalFormatting>
  <conditionalFormatting sqref="E32">
    <cfRule type="duplicateValues" dxfId="895" priority="24"/>
    <cfRule type="duplicateValues" dxfId="894" priority="25"/>
  </conditionalFormatting>
  <conditionalFormatting sqref="E32">
    <cfRule type="duplicateValues" dxfId="893" priority="22"/>
    <cfRule type="duplicateValues" dxfId="892" priority="23"/>
  </conditionalFormatting>
  <conditionalFormatting sqref="E32">
    <cfRule type="duplicateValues" dxfId="891" priority="21"/>
  </conditionalFormatting>
  <conditionalFormatting sqref="E43:E48">
    <cfRule type="duplicateValues" dxfId="890" priority="20"/>
  </conditionalFormatting>
  <conditionalFormatting sqref="E43:E48">
    <cfRule type="duplicateValues" dxfId="889" priority="18"/>
    <cfRule type="duplicateValues" dxfId="888" priority="19"/>
  </conditionalFormatting>
  <conditionalFormatting sqref="E33">
    <cfRule type="duplicateValues" dxfId="887" priority="17"/>
  </conditionalFormatting>
  <conditionalFormatting sqref="E33">
    <cfRule type="duplicateValues" dxfId="886" priority="15"/>
    <cfRule type="duplicateValues" dxfId="885" priority="16"/>
  </conditionalFormatting>
  <conditionalFormatting sqref="E34">
    <cfRule type="duplicateValues" dxfId="884" priority="14"/>
  </conditionalFormatting>
  <conditionalFormatting sqref="E34">
    <cfRule type="duplicateValues" dxfId="883" priority="12"/>
    <cfRule type="duplicateValues" dxfId="882" priority="13"/>
  </conditionalFormatting>
  <conditionalFormatting sqref="E62">
    <cfRule type="duplicateValues" dxfId="881" priority="10"/>
    <cfRule type="duplicateValues" dxfId="880" priority="11"/>
  </conditionalFormatting>
  <conditionalFormatting sqref="E62">
    <cfRule type="duplicateValues" dxfId="879" priority="9"/>
  </conditionalFormatting>
  <conditionalFormatting sqref="E62">
    <cfRule type="duplicateValues" dxfId="878" priority="8"/>
  </conditionalFormatting>
  <conditionalFormatting sqref="E63:E64 E1:E61">
    <cfRule type="duplicateValues" dxfId="877" priority="87"/>
  </conditionalFormatting>
  <conditionalFormatting sqref="B1:B4">
    <cfRule type="duplicateValues" dxfId="876" priority="88"/>
  </conditionalFormatting>
  <conditionalFormatting sqref="B5:B6">
    <cfRule type="duplicateValues" dxfId="875" priority="7"/>
  </conditionalFormatting>
  <conditionalFormatting sqref="B5:B6">
    <cfRule type="duplicateValues" dxfId="874" priority="6"/>
  </conditionalFormatting>
  <conditionalFormatting sqref="B5:B6">
    <cfRule type="duplicateValues" dxfId="873" priority="4"/>
    <cfRule type="duplicateValues" dxfId="872" priority="5"/>
  </conditionalFormatting>
  <conditionalFormatting sqref="B5:B6">
    <cfRule type="duplicateValues" dxfId="871" priority="3"/>
  </conditionalFormatting>
  <conditionalFormatting sqref="B5:B6">
    <cfRule type="duplicateValues" dxfId="870" priority="2"/>
  </conditionalFormatting>
  <conditionalFormatting sqref="B5:B6">
    <cfRule type="duplicateValues" dxfId="869" priority="1"/>
  </conditionalFormatting>
  <conditionalFormatting sqref="B60:B63">
    <cfRule type="duplicateValues" dxfId="868" priority="89"/>
  </conditionalFormatting>
  <conditionalFormatting sqref="B60:B63">
    <cfRule type="duplicateValues" dxfId="867" priority="90"/>
    <cfRule type="duplicateValues" dxfId="866" priority="91"/>
  </conditionalFormatting>
  <conditionalFormatting sqref="B53:B57 B40:B41 B12:B13 B1:B4 B7:B8 B15:B38 B43:B51 B59:B63 B10">
    <cfRule type="duplicateValues" dxfId="865" priority="92"/>
  </conditionalFormatting>
  <conditionalFormatting sqref="E31:E38">
    <cfRule type="duplicateValues" dxfId="864" priority="100"/>
    <cfRule type="duplicateValues" dxfId="863" priority="101"/>
  </conditionalFormatting>
  <conditionalFormatting sqref="E31:E38">
    <cfRule type="duplicateValues" dxfId="862" priority="102"/>
  </conditionalFormatting>
  <conditionalFormatting sqref="B19:B38 B10">
    <cfRule type="duplicateValues" dxfId="861" priority="103"/>
  </conditionalFormatting>
  <conditionalFormatting sqref="E10">
    <cfRule type="duplicateValues" dxfId="860" priority="104"/>
    <cfRule type="duplicateValues" dxfId="859" priority="105"/>
  </conditionalFormatting>
  <conditionalFormatting sqref="E10">
    <cfRule type="duplicateValues" dxfId="858" priority="106"/>
  </conditionalFormatting>
  <conditionalFormatting sqref="E50:E51">
    <cfRule type="duplicateValues" dxfId="857" priority="333912"/>
  </conditionalFormatting>
  <conditionalFormatting sqref="E50:E51">
    <cfRule type="duplicateValues" dxfId="856" priority="333913"/>
    <cfRule type="duplicateValues" dxfId="855" priority="333914"/>
  </conditionalFormatting>
  <conditionalFormatting sqref="B47:B51 B10">
    <cfRule type="duplicateValues" dxfId="854" priority="333915"/>
  </conditionalFormatting>
  <conditionalFormatting sqref="B47:B51 B10">
    <cfRule type="duplicateValues" dxfId="853" priority="333917"/>
    <cfRule type="duplicateValues" dxfId="852" priority="333918"/>
  </conditionalFormatting>
  <conditionalFormatting sqref="B44:B51 B10">
    <cfRule type="duplicateValues" dxfId="851" priority="333921"/>
  </conditionalFormatting>
  <conditionalFormatting sqref="B1:B4 B7:B64">
    <cfRule type="duplicateValues" dxfId="850" priority="3339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49" priority="119152"/>
  </conditionalFormatting>
  <conditionalFormatting sqref="A7:A11">
    <cfRule type="duplicateValues" dxfId="848" priority="119156"/>
    <cfRule type="duplicateValues" dxfId="847" priority="119157"/>
  </conditionalFormatting>
  <conditionalFormatting sqref="A7:A11">
    <cfRule type="duplicateValues" dxfId="846" priority="119160"/>
    <cfRule type="duplicateValues" dxfId="845" priority="119161"/>
  </conditionalFormatting>
  <conditionalFormatting sqref="B37:B39">
    <cfRule type="duplicateValues" dxfId="844" priority="219"/>
    <cfRule type="duplicateValues" dxfId="843" priority="220"/>
  </conditionalFormatting>
  <conditionalFormatting sqref="B37:B39">
    <cfRule type="duplicateValues" dxfId="842" priority="218"/>
  </conditionalFormatting>
  <conditionalFormatting sqref="B37:B39">
    <cfRule type="duplicateValues" dxfId="841" priority="217"/>
  </conditionalFormatting>
  <conditionalFormatting sqref="B37:B39">
    <cfRule type="duplicateValues" dxfId="840" priority="215"/>
    <cfRule type="duplicateValues" dxfId="839" priority="216"/>
  </conditionalFormatting>
  <conditionalFormatting sqref="B3">
    <cfRule type="duplicateValues" dxfId="838" priority="193"/>
    <cfRule type="duplicateValues" dxfId="837" priority="194"/>
  </conditionalFormatting>
  <conditionalFormatting sqref="B3">
    <cfRule type="duplicateValues" dxfId="836" priority="192"/>
  </conditionalFormatting>
  <conditionalFormatting sqref="B3">
    <cfRule type="duplicateValues" dxfId="835" priority="191"/>
  </conditionalFormatting>
  <conditionalFormatting sqref="B3">
    <cfRule type="duplicateValues" dxfId="834" priority="189"/>
    <cfRule type="duplicateValues" dxfId="833" priority="190"/>
  </conditionalFormatting>
  <conditionalFormatting sqref="A4:A6">
    <cfRule type="duplicateValues" dxfId="832" priority="188"/>
  </conditionalFormatting>
  <conditionalFormatting sqref="A4:A6">
    <cfRule type="duplicateValues" dxfId="831" priority="186"/>
    <cfRule type="duplicateValues" dxfId="830" priority="187"/>
  </conditionalFormatting>
  <conditionalFormatting sqref="A4:A6">
    <cfRule type="duplicateValues" dxfId="829" priority="184"/>
    <cfRule type="duplicateValues" dxfId="828" priority="185"/>
  </conditionalFormatting>
  <conditionalFormatting sqref="A3:A6">
    <cfRule type="duplicateValues" dxfId="827" priority="165"/>
  </conditionalFormatting>
  <conditionalFormatting sqref="A3:A6">
    <cfRule type="duplicateValues" dxfId="826" priority="163"/>
    <cfRule type="duplicateValues" dxfId="825" priority="164"/>
  </conditionalFormatting>
  <conditionalFormatting sqref="A3:A6">
    <cfRule type="duplicateValues" dxfId="824" priority="161"/>
    <cfRule type="duplicateValues" dxfId="823" priority="162"/>
  </conditionalFormatting>
  <conditionalFormatting sqref="B4:B6">
    <cfRule type="duplicateValues" dxfId="822" priority="158"/>
    <cfRule type="duplicateValues" dxfId="821" priority="159"/>
  </conditionalFormatting>
  <conditionalFormatting sqref="B4:B6">
    <cfRule type="duplicateValues" dxfId="820" priority="157"/>
  </conditionalFormatting>
  <conditionalFormatting sqref="B4:B6">
    <cfRule type="duplicateValues" dxfId="819" priority="156"/>
  </conditionalFormatting>
  <conditionalFormatting sqref="B4:B6">
    <cfRule type="duplicateValues" dxfId="818" priority="154"/>
    <cfRule type="duplicateValues" dxfId="81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16" priority="51"/>
  </conditionalFormatting>
  <conditionalFormatting sqref="E9:E1048576 E1:E2">
    <cfRule type="duplicateValues" dxfId="815" priority="99232"/>
  </conditionalFormatting>
  <conditionalFormatting sqref="E4">
    <cfRule type="duplicateValues" dxfId="814" priority="44"/>
  </conditionalFormatting>
  <conditionalFormatting sqref="E5:E8">
    <cfRule type="duplicateValues" dxfId="813" priority="42"/>
  </conditionalFormatting>
  <conditionalFormatting sqref="B12">
    <cfRule type="duplicateValues" dxfId="812" priority="16"/>
    <cfRule type="duplicateValues" dxfId="811" priority="17"/>
    <cfRule type="duplicateValues" dxfId="810" priority="18"/>
  </conditionalFormatting>
  <conditionalFormatting sqref="B12">
    <cfRule type="duplicateValues" dxfId="809" priority="15"/>
  </conditionalFormatting>
  <conditionalFormatting sqref="B12">
    <cfRule type="duplicateValues" dxfId="808" priority="13"/>
    <cfRule type="duplicateValues" dxfId="807" priority="14"/>
  </conditionalFormatting>
  <conditionalFormatting sqref="B12">
    <cfRule type="duplicateValues" dxfId="806" priority="10"/>
    <cfRule type="duplicateValues" dxfId="805" priority="11"/>
    <cfRule type="duplicateValues" dxfId="804" priority="12"/>
  </conditionalFormatting>
  <conditionalFormatting sqref="B12">
    <cfRule type="duplicateValues" dxfId="803" priority="9"/>
  </conditionalFormatting>
  <conditionalFormatting sqref="B12">
    <cfRule type="duplicateValues" dxfId="802" priority="7"/>
    <cfRule type="duplicateValues" dxfId="801" priority="8"/>
  </conditionalFormatting>
  <conditionalFormatting sqref="B12">
    <cfRule type="duplicateValues" dxfId="800" priority="6"/>
  </conditionalFormatting>
  <conditionalFormatting sqref="B12">
    <cfRule type="duplicateValues" dxfId="799" priority="3"/>
    <cfRule type="duplicateValues" dxfId="798" priority="4"/>
    <cfRule type="duplicateValues" dxfId="797" priority="5"/>
  </conditionalFormatting>
  <conditionalFormatting sqref="B12">
    <cfRule type="duplicateValues" dxfId="796" priority="2"/>
  </conditionalFormatting>
  <conditionalFormatting sqref="B12">
    <cfRule type="duplicateValues" dxfId="79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2021-01-24T14:50:38Z</dcterms:modified>
</cp:coreProperties>
</file>