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6\"/>
    </mc:Choice>
  </mc:AlternateContent>
  <xr:revisionPtr revIDLastSave="0" documentId="13_ncr:1_{472A1F75-BC1D-4C10-AF77-6AB74BAC3FC9}" xr6:coauthVersionLast="45" xr6:coauthVersionMax="45" xr10:uidLastSave="{00000000-0000-0000-0000-000000000000}"/>
  <bookViews>
    <workbookView xWindow="-120" yWindow="-120" windowWidth="2064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1" i="1" l="1"/>
  <c r="G191" i="1"/>
  <c r="H191" i="1"/>
  <c r="I191" i="1"/>
  <c r="J191" i="1"/>
  <c r="K191" i="1"/>
  <c r="F192" i="1"/>
  <c r="G192" i="1"/>
  <c r="H192" i="1"/>
  <c r="I192" i="1"/>
  <c r="J192" i="1"/>
  <c r="K192" i="1"/>
  <c r="F199" i="1"/>
  <c r="G199" i="1"/>
  <c r="H199" i="1"/>
  <c r="I199" i="1"/>
  <c r="J199" i="1"/>
  <c r="K199" i="1"/>
  <c r="F196" i="1"/>
  <c r="G196" i="1"/>
  <c r="H196" i="1"/>
  <c r="I196" i="1"/>
  <c r="J196" i="1"/>
  <c r="K196" i="1"/>
  <c r="F184" i="1"/>
  <c r="G184" i="1"/>
  <c r="H184" i="1"/>
  <c r="I184" i="1"/>
  <c r="J184" i="1"/>
  <c r="K184" i="1"/>
  <c r="F187" i="1"/>
  <c r="G187" i="1"/>
  <c r="H187" i="1"/>
  <c r="I187" i="1"/>
  <c r="J187" i="1"/>
  <c r="K187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8" i="1"/>
  <c r="G188" i="1"/>
  <c r="H188" i="1"/>
  <c r="I188" i="1"/>
  <c r="J188" i="1"/>
  <c r="K188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A191" i="1"/>
  <c r="A192" i="1"/>
  <c r="A199" i="1"/>
  <c r="A196" i="1"/>
  <c r="A184" i="1"/>
  <c r="A187" i="1"/>
  <c r="A189" i="1"/>
  <c r="A190" i="1"/>
  <c r="A181" i="1"/>
  <c r="A182" i="1"/>
  <c r="A183" i="1"/>
  <c r="A185" i="1"/>
  <c r="A186" i="1"/>
  <c r="A188" i="1"/>
  <c r="A193" i="1"/>
  <c r="A194" i="1"/>
  <c r="A195" i="1"/>
  <c r="A197" i="1"/>
  <c r="A198" i="1"/>
  <c r="A180" i="1" l="1"/>
  <c r="A179" i="1"/>
  <c r="A178" i="1"/>
  <c r="A177" i="1"/>
  <c r="A170" i="1"/>
  <c r="A169" i="1"/>
  <c r="A168" i="1"/>
  <c r="A167" i="1"/>
  <c r="A166" i="1"/>
  <c r="A165" i="1"/>
  <c r="A164" i="1"/>
  <c r="A163" i="1"/>
  <c r="A162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76" i="1" l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A176" i="1"/>
  <c r="A175" i="1"/>
  <c r="A174" i="1"/>
  <c r="A173" i="1"/>
  <c r="A172" i="1"/>
  <c r="A171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A87" i="16" s="1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1" i="1" l="1"/>
  <c r="A139" i="1"/>
  <c r="A137" i="1"/>
  <c r="A134" i="1"/>
  <c r="A133" i="1"/>
  <c r="F141" i="1"/>
  <c r="G141" i="1"/>
  <c r="H141" i="1"/>
  <c r="I141" i="1"/>
  <c r="J141" i="1"/>
  <c r="K141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49" i="1"/>
  <c r="A148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47" i="1"/>
  <c r="A146" i="1"/>
  <c r="A145" i="1"/>
  <c r="A144" i="1"/>
  <c r="A143" i="1"/>
  <c r="A142" i="1"/>
  <c r="A140" i="1"/>
  <c r="A138" i="1"/>
  <c r="A136" i="1"/>
  <c r="A135" i="1"/>
  <c r="A132" i="1"/>
  <c r="A131" i="1"/>
  <c r="A130" i="1"/>
  <c r="A129" i="1"/>
  <c r="A128" i="1"/>
  <c r="A127" i="1"/>
  <c r="A126" i="1"/>
  <c r="A125" i="1"/>
  <c r="A124" i="1"/>
  <c r="A123" i="1"/>
  <c r="A122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14" i="1" l="1"/>
  <c r="A110" i="1"/>
  <c r="A108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A121" i="1" l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 l="1"/>
  <c r="G100" i="1"/>
  <c r="H100" i="1"/>
  <c r="I100" i="1"/>
  <c r="J100" i="1"/>
  <c r="K100" i="1"/>
  <c r="A100" i="1"/>
  <c r="F99" i="1" l="1"/>
  <c r="G99" i="1"/>
  <c r="H99" i="1"/>
  <c r="I99" i="1"/>
  <c r="J99" i="1"/>
  <c r="K99" i="1"/>
  <c r="A99" i="1" l="1"/>
  <c r="A98" i="1"/>
  <c r="A97" i="1"/>
  <c r="A96" i="1"/>
  <c r="A95" i="1"/>
  <c r="A94" i="1"/>
  <c r="A93" i="1"/>
  <c r="A92" i="1"/>
  <c r="A91" i="1"/>
  <c r="A90" i="1"/>
  <c r="A89" i="1"/>
  <c r="A88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4" i="1"/>
  <c r="A73" i="1"/>
  <c r="A72" i="1"/>
  <c r="A71" i="1"/>
  <c r="A70" i="1"/>
  <c r="A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8" i="1"/>
  <c r="A57" i="1"/>
  <c r="A56" i="1"/>
  <c r="A55" i="1"/>
  <c r="A54" i="1"/>
  <c r="A53" i="1"/>
  <c r="F52" i="1" l="1"/>
  <c r="G52" i="1"/>
  <c r="H52" i="1"/>
  <c r="I52" i="1"/>
  <c r="J52" i="1"/>
  <c r="K52" i="1"/>
  <c r="A52" i="1"/>
  <c r="F51" i="1" l="1"/>
  <c r="G51" i="1"/>
  <c r="H51" i="1"/>
  <c r="I51" i="1"/>
  <c r="J51" i="1"/>
  <c r="K51" i="1"/>
  <c r="A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43" i="1"/>
  <c r="A42" i="1"/>
  <c r="A41" i="1"/>
  <c r="A40" i="1"/>
  <c r="F39" i="1" l="1"/>
  <c r="G39" i="1"/>
  <c r="H39" i="1"/>
  <c r="I39" i="1"/>
  <c r="J39" i="1"/>
  <c r="K39" i="1"/>
  <c r="A39" i="1"/>
  <c r="F38" i="1" l="1"/>
  <c r="G38" i="1"/>
  <c r="H38" i="1"/>
  <c r="I38" i="1"/>
  <c r="J38" i="1"/>
  <c r="K38" i="1"/>
  <c r="A38" i="1"/>
  <c r="A37" i="1" l="1"/>
  <c r="A36" i="1"/>
  <c r="A35" i="1"/>
  <c r="A3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A2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A22" i="1"/>
  <c r="A2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60" i="1"/>
  <c r="G60" i="1"/>
  <c r="H60" i="1"/>
  <c r="I60" i="1"/>
  <c r="J60" i="1"/>
  <c r="K60" i="1"/>
  <c r="F59" i="1"/>
  <c r="G59" i="1"/>
  <c r="H59" i="1"/>
  <c r="I59" i="1"/>
  <c r="J59" i="1"/>
  <c r="K59" i="1"/>
  <c r="F14" i="1"/>
  <c r="G14" i="1"/>
  <c r="H14" i="1"/>
  <c r="I14" i="1"/>
  <c r="J14" i="1"/>
  <c r="K14" i="1"/>
  <c r="F13" i="1"/>
  <c r="G13" i="1"/>
  <c r="H13" i="1"/>
  <c r="I13" i="1"/>
  <c r="J13" i="1"/>
  <c r="K13" i="1"/>
  <c r="A17" i="1"/>
  <c r="A16" i="1"/>
  <c r="A15" i="1"/>
  <c r="A60" i="1"/>
  <c r="A59" i="1"/>
  <c r="A14" i="1"/>
  <c r="A13" i="1"/>
  <c r="A61" i="1" l="1"/>
  <c r="F61" i="1"/>
  <c r="G61" i="1"/>
  <c r="H61" i="1"/>
  <c r="I61" i="1"/>
  <c r="J61" i="1"/>
  <c r="K61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<sst xmlns="http://schemas.openxmlformats.org/spreadsheetml/2006/main" count="13915" uniqueCount="2647">
  <si>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</si>
  <si>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</si>
  <si>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</si>
  <si>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</si>
  <si>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</si>
  <si>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</si>
  <si>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</si>
  <si>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</si>
  <si>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</si>
  <si>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</si>
  <si>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</si>
  <si>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</si>
  <si>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</si>
  <si>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</si>
  <si>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</si>
  <si>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</si>
  <si>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</si>
  <si>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</si>
  <si>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</si>
  <si>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</si>
  <si>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</si>
  <si>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</si>
  <si>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</si>
  <si>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</si>
  <si>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</si>
  <si>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</si>
  <si>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</si>
  <si>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</si>
  <si>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</si>
  <si>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</si>
  <si>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</si>
  <si>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</si>
  <si>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</si>
  <si>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</si>
  <si>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</si>
  <si>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</si>
  <si>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</si>
  <si>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</si>
  <si>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</si>
  <si>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</si>
  <si>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</si>
  <si>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</si>
  <si>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</si>
  <si>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</si>
  <si>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</si>
  <si>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</si>
  <si>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</si>
  <si>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</si>
  <si>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</si>
  <si>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</si>
  <si>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</si>
  <si>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</si>
  <si>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</si>
  <si>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</si>
  <si>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</si>
  <si>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</si>
  <si>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</si>
  <si>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</si>
  <si>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</si>
  <si>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</si>
  <si>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</si>
  <si>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</si>
  <si>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</si>
  <si>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</si>
  <si>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</si>
  <si>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</si>
  <si>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</si>
  <si>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</si>
  <si>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</si>
  <si>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</si>
  <si>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</si>
  <si>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</si>
  <si>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</si>
  <si>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</si>
  <si>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</si>
  <si>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</si>
  <si>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</si>
  <si>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</si>
  <si>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</si>
  <si>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</si>
  <si>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</si>
  <si>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</si>
  <si>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</si>
  <si>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</si>
  <si>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</si>
  <si>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</si>
  <si>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</si>
  <si>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</si>
  <si>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</si>
  <si>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</si>
  <si>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</si>
  <si>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</si>
  <si>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</si>
  <si>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</si>
  <si>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</si>
  <si>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</si>
  <si>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</si>
  <si>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</si>
  <si>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</si>
  <si>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</si>
  <si>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</si>
  <si>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</si>
  <si>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</si>
  <si>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</si>
  <si>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</si>
  <si>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</si>
  <si>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</si>
  <si>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</si>
  <si>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</si>
  <si>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</si>
  <si>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</si>
  <si>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</si>
  <si>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</si>
  <si>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</si>
  <si>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</si>
  <si>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</si>
  <si>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</si>
  <si>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</si>
  <si>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</si>
  <si>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</si>
  <si>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</si>
  <si>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</si>
  <si>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</si>
  <si>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</si>
  <si>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</si>
  <si>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</si>
  <si>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</si>
  <si>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</si>
  <si>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</si>
  <si>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</si>
  <si>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</si>
  <si>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</si>
  <si>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</si>
  <si>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</si>
  <si>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</si>
  <si>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</si>
  <si>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</si>
  <si>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</si>
  <si>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</si>
  <si>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</si>
  <si>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</si>
  <si>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</si>
  <si>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</si>
  <si>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</si>
  <si>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</si>
  <si>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</si>
  <si>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</si>
  <si>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</si>
  <si>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</si>
  <si>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</si>
  <si>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</si>
  <si>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</si>
  <si>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</si>
  <si>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</si>
  <si>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</si>
  <si>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</si>
  <si>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</si>
  <si>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</si>
  <si>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</si>
  <si>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</si>
  <si>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</si>
  <si>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</si>
  <si>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</si>
  <si>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</si>
  <si>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</si>
  <si>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</si>
  <si>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</si>
  <si>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</si>
  <si>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</si>
  <si>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</si>
  <si>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</si>
  <si>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</si>
  <si>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</si>
  <si>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</si>
  <si>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</si>
  <si>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</si>
  <si>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</si>
  <si>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</si>
  <si>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</si>
  <si>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</si>
  <si>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</si>
  <si>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</si>
  <si>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</si>
  <si>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</si>
  <si>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</si>
  <si>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</si>
  <si>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</si>
  <si>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</si>
  <si>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</si>
  <si>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</si>
  <si>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</si>
  <si>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</si>
  <si>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</si>
  <si>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</si>
  <si>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</si>
  <si>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</si>
  <si>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</si>
  <si>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</si>
  <si>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</si>
  <si>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</si>
  <si>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</si>
  <si>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</si>
  <si>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</si>
  <si>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</si>
  <si>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</si>
  <si>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</si>
  <si>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</si>
  <si>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</si>
  <si>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</si>
  <si>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</si>
  <si>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</si>
  <si>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</si>
  <si>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</si>
  <si>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</si>
  <si>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</si>
  <si>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</si>
  <si>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</si>
  <si>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</si>
  <si>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</si>
  <si>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</si>
  <si>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</si>
  <si>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</si>
  <si>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</si>
  <si>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</si>
  <si>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</si>
  <si>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</si>
  <si>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</si>
  <si>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</si>
  <si>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</si>
  <si>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</si>
  <si>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</si>
  <si>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</si>
  <si>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</si>
  <si>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</si>
  <si>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</si>
  <si>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</si>
  <si>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</si>
  <si>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</si>
  <si>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</si>
  <si>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</si>
  <si>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</si>
  <si>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</si>
  <si>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</si>
  <si>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</si>
  <si>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</si>
  <si>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</si>
  <si>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</si>
  <si>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</si>
  <si>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</si>
  <si>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</si>
  <si>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</si>
  <si>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</si>
  <si>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</si>
  <si>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</si>
  <si>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</si>
  <si>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</si>
  <si>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</si>
  <si>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</si>
  <si>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</si>
  <si>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</si>
  <si>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</si>
  <si>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</si>
  <si>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</si>
  <si>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</si>
  <si>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</si>
  <si>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</si>
  <si>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</si>
  <si>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</si>
  <si>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</si>
  <si>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</si>
  <si>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</si>
  <si>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</si>
  <si>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</si>
  <si>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</si>
  <si>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</si>
  <si>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</si>
  <si>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</si>
  <si>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</si>
  <si>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</si>
  <si>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</si>
  <si>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</si>
  <si>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</si>
  <si>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</si>
  <si>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</si>
  <si>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</si>
  <si>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</si>
  <si>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</si>
  <si>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</si>
  <si>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</si>
  <si>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</si>
  <si>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</si>
  <si>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</si>
  <si>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</si>
  <si>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</si>
  <si>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</si>
  <si>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</si>
  <si>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</si>
  <si>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</si>
  <si>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</si>
  <si>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</si>
  <si>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</si>
  <si>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</si>
  <si>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</si>
  <si>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</si>
  <si>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</si>
  <si>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</si>
  <si>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</si>
  <si>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</si>
  <si>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</si>
  <si>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</si>
  <si>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</si>
  <si>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</si>
  <si>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</si>
  <si>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</si>
  <si>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</si>
  <si>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</si>
  <si>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</si>
  <si>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</si>
  <si>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</si>
  <si>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</si>
  <si>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</si>
  <si>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</si>
  <si>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</si>
  <si>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</si>
  <si>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</si>
  <si>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</si>
  <si>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</si>
  <si>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</si>
  <si>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</si>
  <si>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</si>
  <si>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</si>
  <si>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</si>
  <si>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</si>
  <si>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</si>
  <si>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</si>
  <si>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</si>
  <si>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</si>
  <si>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</si>
  <si>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</si>
  <si>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</si>
  <si>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</si>
  <si>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</si>
  <si>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</si>
  <si>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</si>
  <si>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</si>
  <si>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</si>
  <si>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</si>
  <si>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</si>
  <si>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</si>
  <si>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</si>
  <si>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</si>
  <si>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</si>
  <si>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</si>
  <si>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</si>
  <si>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</si>
  <si>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</si>
  <si>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</si>
  <si>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</si>
  <si>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</si>
  <si>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</si>
  <si>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</si>
  <si>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</si>
  <si>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</si>
  <si>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</si>
  <si>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</si>
  <si>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</si>
  <si>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</si>
  <si>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</si>
  <si>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</si>
  <si>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</si>
  <si>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</si>
  <si>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</si>
  <si>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</si>
  <si>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</si>
  <si>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</si>
  <si>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</si>
  <si>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</si>
  <si>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</si>
  <si>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</si>
  <si>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</si>
  <si>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</si>
  <si>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</si>
  <si>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</si>
  <si>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</si>
  <si>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</si>
  <si>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</si>
  <si>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</si>
  <si>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</si>
  <si>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</si>
  <si>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</si>
  <si>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</si>
  <si>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</si>
  <si>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</si>
  <si>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</si>
  <si>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</si>
  <si>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</si>
  <si>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</si>
  <si>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</si>
  <si>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</si>
  <si>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</si>
  <si>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</si>
  <si>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</si>
  <si>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</si>
  <si>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</si>
  <si>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</si>
  <si>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</si>
  <si>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</si>
  <si>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</si>
  <si>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</si>
  <si>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</si>
  <si>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</si>
  <si>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</si>
  <si>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</si>
  <si>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</si>
  <si>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</si>
  <si>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</si>
  <si>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</si>
  <si>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</si>
  <si>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</si>
  <si>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</si>
  <si>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</si>
  <si>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</si>
  <si>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</si>
  <si>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</si>
  <si>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</si>
  <si>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</si>
  <si>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</si>
  <si>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</si>
  <si>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</si>
  <si>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</si>
  <si>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</si>
  <si>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</si>
  <si>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</si>
  <si>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</si>
  <si>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</si>
  <si>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</si>
  <si>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</si>
  <si>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</si>
  <si>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</si>
  <si>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</si>
  <si>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</si>
  <si>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</si>
  <si>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</si>
  <si>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</si>
  <si>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</si>
  <si>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</si>
  <si>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</si>
  <si>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</si>
  <si>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</si>
  <si>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</si>
  <si>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</si>
  <si>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</si>
  <si>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</si>
  <si>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</si>
  <si>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</si>
  <si>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</si>
  <si>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</si>
  <si>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</si>
  <si>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</si>
  <si>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</si>
  <si>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</si>
  <si>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</si>
  <si>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</si>
  <si>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</si>
  <si>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</si>
  <si>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</si>
  <si>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</si>
  <si>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</si>
  <si>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</si>
  <si>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</si>
  <si>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</si>
  <si>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</si>
  <si>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</si>
  <si>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</si>
  <si>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</si>
  <si>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</si>
  <si>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</si>
  <si>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</si>
  <si>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</si>
  <si>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</si>
  <si>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</si>
  <si>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</si>
  <si>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</si>
  <si>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</si>
  <si>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</si>
  <si>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</si>
  <si>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</si>
  <si>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</si>
  <si>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</si>
  <si>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</si>
  <si>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</si>
  <si>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</si>
  <si>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</si>
  <si>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</si>
  <si>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</si>
  <si>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</si>
  <si>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</si>
  <si>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</si>
  <si>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</si>
  <si>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</si>
  <si>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</si>
  <si>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</si>
  <si>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</si>
  <si>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</si>
  <si>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</si>
  <si>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</si>
  <si>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</si>
  <si>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</si>
  <si>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</si>
  <si>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</si>
  <si>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</si>
  <si>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</si>
  <si>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</si>
  <si>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</si>
  <si>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</si>
  <si>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</si>
  <si>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</si>
  <si>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</si>
  <si>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</si>
  <si>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</si>
  <si>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</si>
  <si>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</si>
  <si>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</si>
  <si>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</si>
  <si>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</si>
  <si>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</si>
  <si>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</si>
  <si>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</si>
  <si>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</si>
  <si>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</si>
  <si>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</si>
  <si>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</si>
  <si>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</si>
  <si>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</si>
  <si>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</si>
  <si>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</si>
  <si>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</si>
  <si>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</si>
  <si>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</si>
  <si>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</si>
  <si>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</si>
  <si>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</si>
  <si>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</si>
  <si>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</si>
  <si>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</si>
  <si>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</si>
  <si>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</si>
  <si>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</si>
  <si>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</si>
  <si>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</si>
  <si>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</si>
  <si>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</si>
  <si>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</si>
  <si>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</si>
  <si>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</si>
  <si>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</si>
  <si>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</si>
  <si>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</si>
  <si>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</si>
  <si>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</si>
  <si>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</si>
  <si>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</si>
  <si>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</si>
  <si>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</si>
  <si>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</si>
  <si>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</si>
  <si>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</si>
  <si>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</si>
  <si>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</si>
  <si>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</si>
  <si>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</si>
  <si>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</si>
  <si>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</si>
  <si>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</si>
  <si>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</si>
  <si>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</si>
  <si>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</si>
  <si>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</si>
  <si>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</si>
  <si>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</si>
  <si>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</si>
  <si>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</si>
  <si>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</si>
  <si>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</si>
  <si>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</si>
  <si>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</si>
  <si>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</si>
  <si>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</si>
  <si>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</si>
  <si>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</si>
  <si>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</si>
  <si>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</si>
  <si>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</si>
  <si>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</si>
  <si>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</si>
  <si>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</si>
  <si>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</si>
  <si>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</si>
  <si>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</si>
  <si>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</si>
  <si>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</si>
  <si>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</si>
  <si>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</si>
  <si>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</si>
  <si>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</si>
  <si>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</si>
  <si>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</si>
  <si>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</si>
  <si>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</si>
  <si>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</si>
  <si>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</si>
  <si>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</si>
  <si>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</si>
  <si>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</si>
  <si>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</si>
  <si>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</si>
  <si>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</si>
  <si>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</si>
  <si>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</si>
  <si>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</si>
  <si>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</si>
  <si>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</si>
  <si>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</si>
  <si>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</si>
  <si>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</si>
  <si>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</si>
  <si>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</si>
  <si>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</si>
  <si>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</si>
  <si>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</si>
  <si>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</si>
  <si>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</si>
  <si>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</si>
  <si>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</si>
  <si>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</si>
  <si>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</si>
  <si>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</si>
  <si>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</si>
  <si>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</si>
  <si>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</si>
  <si>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</si>
  <si>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</si>
  <si>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</si>
  <si>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</si>
  <si>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</si>
  <si>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</si>
  <si>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</si>
  <si>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</si>
  <si>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</si>
  <si>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</si>
  <si>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</si>
  <si>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</si>
  <si>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</si>
  <si>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</si>
  <si>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</si>
  <si>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</si>
  <si>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</si>
  <si>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</si>
  <si>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</si>
  <si>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</si>
  <si>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</si>
  <si>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</si>
  <si>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</si>
  <si>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</si>
  <si>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</si>
  <si>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</si>
  <si>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</si>
  <si>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</si>
  <si>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</si>
  <si>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</si>
  <si>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</si>
  <si>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</si>
  <si>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</si>
  <si>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</si>
  <si>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</si>
  <si>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</si>
  <si>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</si>
  <si>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</si>
  <si>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</si>
  <si>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</si>
  <si>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</si>
  <si>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</si>
  <si>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</si>
  <si>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</si>
  <si>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</si>
  <si>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</si>
  <si>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</si>
  <si>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</si>
  <si>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</si>
  <si>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</si>
  <si>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</si>
  <si>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</si>
  <si>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</si>
  <si>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</si>
  <si>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</si>
  <si>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</si>
  <si>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</si>
  <si>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</si>
  <si>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</si>
  <si>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</si>
  <si>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</si>
  <si>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</si>
  <si>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</si>
  <si>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</si>
  <si>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</si>
  <si>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</si>
  <si>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</si>
  <si>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</si>
  <si>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</si>
  <si>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</si>
  <si>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</si>
  <si>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</si>
  <si>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</si>
  <si>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</si>
  <si>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</si>
  <si>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</si>
  <si>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</si>
  <si>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</si>
  <si>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</si>
  <si>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</si>
  <si>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</si>
  <si>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</si>
  <si>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</si>
  <si>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</si>
  <si>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</si>
  <si>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</si>
  <si>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</si>
  <si>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</si>
  <si>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</si>
  <si>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</si>
  <si>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</si>
  <si>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</si>
  <si>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</si>
  <si>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</si>
  <si>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</si>
  <si>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</si>
  <si>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</si>
  <si>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</si>
  <si>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</si>
  <si>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</si>
  <si>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</si>
  <si>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</si>
  <si>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</si>
  <si>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</si>
  <si>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</si>
  <si>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</si>
  <si>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</si>
  <si>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</si>
  <si>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</si>
  <si>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</si>
  <si>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</si>
  <si>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</si>
  <si>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</si>
  <si>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</si>
  <si>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</si>
  <si>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</si>
  <si>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</si>
  <si>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</si>
  <si>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</si>
  <si>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</si>
  <si>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</si>
  <si>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</si>
  <si>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</si>
  <si>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</si>
  <si>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</si>
  <si>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</si>
  <si>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</si>
  <si>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</si>
  <si>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</si>
  <si>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</si>
  <si>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</si>
  <si>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</si>
  <si>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</si>
  <si>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</si>
  <si>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</si>
  <si>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</si>
  <si>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</si>
  <si>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</si>
  <si>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</si>
  <si>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</si>
  <si>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</si>
  <si>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</si>
  <si>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</si>
  <si>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</si>
  <si>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</si>
  <si>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</si>
  <si>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</si>
  <si>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</si>
  <si>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</si>
  <si>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</si>
  <si>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</si>
  <si>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</si>
  <si>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</si>
  <si>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</si>
  <si>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</si>
  <si>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</si>
  <si>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</si>
  <si>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</si>
  <si>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</si>
  <si>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</si>
  <si>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</si>
  <si>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</si>
  <si>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</si>
  <si>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</si>
  <si>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</si>
  <si>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</si>
  <si>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</si>
  <si>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</si>
  <si>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</si>
  <si>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</si>
  <si>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</si>
  <si>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</si>
  <si>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</si>
  <si>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</si>
  <si>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</si>
  <si>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</si>
  <si>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</si>
  <si>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</si>
  <si>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</si>
  <si>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</si>
  <si>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</si>
  <si>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</si>
  <si>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</si>
  <si>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</si>
  <si>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</si>
  <si>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</si>
  <si>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</si>
  <si>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</si>
  <si>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</si>
  <si>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</si>
  <si>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</si>
  <si>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</si>
  <si>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</si>
  <si>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</si>
  <si>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</si>
  <si>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</si>
  <si>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</si>
  <si>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</si>
  <si>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</si>
  <si>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</si>
  <si>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</si>
  <si>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</si>
  <si>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</si>
  <si>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</si>
  <si>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</si>
  <si>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</si>
  <si>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</si>
  <si>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</si>
  <si>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</si>
  <si>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</si>
  <si>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</si>
  <si>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</si>
  <si>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</si>
  <si>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</si>
  <si>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</si>
  <si>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</si>
  <si>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</si>
  <si>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</si>
  <si>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</si>
  <si>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</si>
  <si>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</si>
  <si>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</si>
  <si>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</si>
  <si>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</si>
  <si>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</si>
  <si>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</si>
  <si>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</si>
  <si>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</si>
  <si>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</si>
  <si>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</si>
  <si>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</si>
  <si>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</si>
  <si>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</si>
  <si>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</si>
  <si>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</si>
  <si>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</si>
  <si>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</si>
  <si>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</si>
  <si>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</si>
  <si>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</si>
  <si>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</si>
  <si>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</si>
  <si>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</si>
  <si>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</si>
  <si>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</si>
  <si>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</si>
  <si>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</si>
  <si>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</si>
  <si>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</si>
  <si>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</si>
  <si>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</si>
  <si>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</si>
  <si>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</si>
  <si>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</si>
  <si>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</si>
  <si>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</si>
  <si>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</si>
  <si>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</si>
  <si>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</si>
  <si>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</si>
  <si>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</si>
  <si>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</si>
  <si>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</si>
  <si>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</si>
  <si>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</si>
  <si>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</si>
  <si>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</si>
  <si>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</si>
  <si>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</si>
  <si>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</si>
  <si>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</si>
  <si>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</si>
  <si>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</si>
  <si>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</si>
  <si>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</si>
  <si>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</si>
  <si>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</si>
  <si>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</si>
  <si>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</si>
  <si>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</si>
  <si>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</si>
  <si>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</si>
  <si>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</si>
  <si>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</si>
  <si>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</si>
  <si>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</si>
  <si>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</si>
  <si>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</si>
  <si>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</si>
  <si>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</si>
  <si>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</si>
  <si>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</si>
  <si>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</si>
  <si>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</si>
  <si>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</si>
  <si>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</si>
  <si>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</si>
  <si>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</si>
  <si>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</si>
  <si>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</si>
  <si>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</si>
  <si>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</si>
  <si>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</si>
  <si>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</si>
  <si>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</si>
  <si>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</si>
  <si>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</si>
  <si>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</si>
  <si>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</si>
  <si>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</si>
  <si>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</si>
  <si>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</si>
  <si>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</si>
  <si>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</si>
  <si>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</si>
  <si>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</si>
  <si>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</si>
  <si>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</si>
  <si>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</si>
  <si>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</si>
  <si>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</si>
  <si>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</si>
  <si>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</si>
  <si>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</si>
  <si>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</si>
  <si>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</si>
  <si>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</si>
  <si>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</si>
  <si>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</si>
  <si>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</si>
  <si>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</si>
  <si>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</si>
  <si>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</si>
  <si>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</si>
  <si>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</si>
  <si>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</si>
  <si>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</si>
  <si>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</si>
  <si>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</si>
  <si>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</si>
  <si>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</si>
  <si>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</si>
  <si>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</si>
  <si>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</si>
  <si>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</si>
  <si>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</si>
  <si>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</si>
  <si>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</si>
  <si>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</si>
  <si>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</si>
  <si>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</si>
  <si>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</si>
  <si>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</si>
  <si>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</si>
  <si>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</si>
  <si>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</si>
  <si>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</si>
  <si>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</si>
  <si>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</si>
  <si>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</si>
  <si>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</si>
  <si>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</si>
  <si>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</si>
  <si>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</si>
  <si>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</si>
  <si>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</si>
  <si>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</si>
  <si>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</si>
  <si>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</si>
  <si>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</si>
  <si>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</si>
  <si>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</si>
  <si>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</si>
  <si>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</si>
  <si>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</si>
  <si>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</si>
  <si>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</si>
  <si>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</si>
  <si>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</si>
  <si>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</si>
  <si>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</si>
  <si>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</si>
  <si>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</si>
  <si>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</si>
  <si>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</si>
  <si>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</si>
  <si>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</si>
  <si>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</si>
  <si>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</si>
  <si>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</si>
  <si>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</si>
  <si>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</si>
  <si>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</si>
  <si>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</si>
  <si>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</si>
  <si>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</si>
  <si>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</si>
  <si>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</si>
  <si>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</si>
  <si>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</si>
  <si>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</si>
  <si>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</si>
  <si>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</si>
  <si>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</si>
  <si>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</si>
  <si>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</si>
  <si>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</si>
  <si>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</si>
  <si>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</si>
  <si>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</si>
  <si>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</si>
  <si>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</si>
  <si>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</si>
  <si>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</si>
  <si>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</si>
  <si>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</si>
  <si>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</si>
  <si>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</si>
  <si>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</si>
  <si>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</si>
  <si>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</si>
  <si>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</si>
  <si>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</si>
  <si>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</si>
  <si>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</si>
  <si>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</si>
  <si>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</si>
  <si>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</si>
  <si>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</si>
  <si>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</si>
  <si>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</si>
  <si>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</si>
  <si>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</si>
  <si>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</si>
  <si>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</si>
  <si>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</si>
  <si>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</si>
  <si>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</si>
  <si>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</si>
  <si>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</si>
  <si>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</si>
  <si>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</si>
  <si>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</si>
  <si>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</si>
  <si>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</si>
  <si>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</si>
  <si>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</si>
  <si>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</si>
  <si>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</si>
  <si>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</si>
  <si>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</si>
  <si>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</si>
  <si>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</si>
  <si>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</si>
  <si>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</si>
  <si>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</si>
  <si>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</si>
  <si>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</si>
  <si>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</si>
  <si>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</si>
  <si>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</si>
  <si>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</si>
  <si>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</si>
  <si>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</si>
  <si>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</si>
  <si>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</si>
  <si>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</si>
  <si>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</si>
  <si>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</si>
  <si>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</si>
  <si>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</si>
  <si>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</si>
  <si>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</si>
  <si>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</si>
  <si>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</si>
  <si>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</si>
  <si>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</si>
  <si>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</si>
  <si>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</si>
  <si>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</si>
  <si>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</si>
  <si>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</si>
  <si>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</si>
  <si>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</si>
  <si>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</si>
  <si>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</si>
  <si>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</si>
  <si>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</si>
  <si>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</si>
  <si>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</si>
  <si>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</si>
  <si>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</si>
  <si>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</si>
  <si>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</si>
  <si>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</si>
  <si>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</si>
  <si>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</si>
  <si>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</si>
  <si>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</si>
  <si>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</si>
  <si>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</si>
  <si>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</si>
  <si>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</si>
  <si>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</si>
  <si>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</si>
  <si>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</si>
  <si>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</si>
  <si>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</si>
  <si>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</si>
  <si>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</si>
  <si>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</si>
  <si>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</si>
  <si>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</si>
  <si>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</si>
  <si>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</si>
  <si>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</si>
  <si>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</si>
  <si>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</si>
  <si>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</si>
  <si>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</si>
  <si>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</si>
  <si>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</si>
  <si>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</si>
  <si>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</si>
  <si>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</si>
  <si>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</si>
  <si>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</si>
  <si>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</si>
  <si>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</si>
  <si>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</si>
  <si>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</si>
  <si>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</si>
  <si>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</si>
  <si>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</si>
  <si>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</si>
  <si>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</si>
  <si>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</si>
  <si>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</si>
  <si>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</si>
  <si>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</si>
  <si>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</si>
  <si>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</si>
  <si>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</si>
  <si>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</si>
  <si>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</si>
  <si>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</si>
  <si>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</si>
  <si>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</si>
  <si>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</si>
  <si>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</si>
  <si>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</si>
  <si>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</si>
  <si>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</si>
  <si>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</si>
  <si>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</si>
  <si>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</si>
  <si>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</si>
  <si>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</si>
  <si>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</si>
  <si>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</si>
  <si>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</si>
  <si>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</si>
  <si>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</si>
  <si>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</si>
  <si>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</si>
  <si>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</si>
  <si>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</si>
  <si>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</si>
  <si>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</si>
  <si>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</si>
  <si>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</si>
  <si>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</si>
  <si>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</si>
  <si>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</si>
  <si>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</si>
  <si>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</si>
  <si>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</si>
  <si>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</si>
  <si>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</si>
  <si>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</si>
  <si>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</si>
  <si>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</si>
  <si>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</si>
  <si>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</si>
  <si>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</si>
  <si>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</si>
  <si>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</si>
  <si>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</si>
  <si>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</si>
  <si>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</si>
  <si>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</si>
  <si>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</si>
  <si>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</si>
  <si>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</si>
  <si>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</si>
  <si>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</si>
  <si>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</si>
  <si>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</si>
  <si>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</si>
  <si>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</si>
  <si>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</si>
  <si>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</si>
  <si>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</si>
  <si>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</si>
  <si>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</si>
  <si>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</si>
  <si>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</si>
  <si>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</si>
  <si>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</si>
  <si>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</si>
  <si>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</si>
  <si>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</si>
  <si>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</si>
  <si>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</si>
  <si>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</si>
  <si>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</si>
  <si>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</si>
  <si>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</si>
  <si>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</si>
  <si>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</si>
  <si>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</si>
  <si>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</si>
  <si>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</si>
  <si>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</si>
  <si>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</si>
  <si>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</si>
  <si>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</si>
  <si>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</si>
  <si>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</si>
  <si>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</si>
  <si>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</si>
  <si>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</si>
  <si>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</si>
  <si>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</si>
  <si>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</si>
  <si>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</si>
  <si>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</si>
  <si>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</si>
  <si>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</si>
  <si>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</si>
  <si>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</si>
  <si>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</si>
  <si>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</si>
  <si>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</si>
  <si>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</si>
  <si>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</si>
  <si>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</si>
  <si>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</si>
  <si>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</si>
  <si>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</si>
  <si>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</si>
  <si>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</si>
  <si>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</si>
  <si>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</si>
  <si>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</si>
  <si>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</si>
  <si>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</si>
  <si>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</si>
  <si>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</si>
  <si>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</si>
  <si>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</si>
  <si>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</si>
  <si>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</si>
  <si>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</si>
  <si>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</si>
  <si>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</si>
  <si>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</si>
  <si>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</si>
  <si>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</si>
  <si>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</si>
  <si>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</si>
  <si>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</si>
  <si>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</si>
  <si>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</si>
  <si>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</si>
  <si>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</si>
  <si>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</si>
  <si>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</si>
  <si>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</si>
  <si>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</si>
  <si>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</si>
  <si>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</si>
  <si>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</si>
  <si>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</si>
  <si>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</si>
  <si>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</si>
  <si>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</si>
  <si>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</si>
  <si>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</si>
  <si>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</si>
  <si>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</si>
  <si>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</si>
  <si>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</si>
  <si>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</si>
  <si>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</si>
  <si>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</si>
  <si>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</si>
  <si>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</si>
  <si>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</si>
  <si>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</si>
  <si>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</si>
  <si>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</si>
  <si>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</si>
  <si>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</si>
  <si>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</si>
  <si>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</si>
  <si>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</si>
  <si>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</si>
  <si>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</si>
  <si>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</si>
  <si>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</si>
  <si>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</si>
  <si>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</si>
  <si>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</si>
  <si>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</si>
  <si>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</si>
  <si>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</si>
  <si>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</si>
  <si>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</si>
  <si>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</si>
  <si>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</si>
  <si>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</si>
  <si>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</si>
  <si>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</si>
  <si>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</si>
  <si>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</si>
  <si>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</si>
  <si>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</si>
  <si>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</si>
  <si>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</si>
  <si>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</si>
  <si>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</si>
  <si>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</si>
  <si>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</si>
  <si>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</si>
  <si>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</si>
  <si>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</si>
  <si>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</si>
  <si>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</si>
  <si>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</si>
  <si>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</si>
  <si>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</si>
  <si>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</si>
  <si>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</si>
  <si>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</si>
  <si>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</si>
  <si>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</si>
  <si>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</si>
  <si>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</si>
  <si>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</si>
  <si>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</si>
  <si>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</si>
  <si>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</si>
  <si>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</si>
  <si>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</si>
  <si>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</si>
  <si>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</si>
  <si>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</si>
  <si>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</si>
  <si>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</si>
  <si>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</si>
  <si>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</si>
  <si>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</si>
  <si>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</si>
  <si>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</si>
  <si>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</si>
  <si>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</si>
  <si>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</si>
  <si>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</si>
  <si>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</si>
  <si>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</si>
  <si>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</si>
  <si>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</si>
  <si>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</si>
  <si>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</si>
  <si>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</si>
  <si>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</si>
  <si>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</si>
  <si>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</si>
  <si>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</si>
  <si>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</si>
  <si>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</si>
  <si>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</si>
  <si>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</si>
  <si>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</si>
  <si>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</si>
  <si>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</si>
  <si>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</si>
  <si>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</si>
  <si>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</si>
  <si>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</si>
  <si>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</si>
  <si>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</si>
  <si>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</si>
  <si>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</si>
  <si>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</si>
  <si>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</si>
  <si>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</si>
  <si>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</si>
  <si>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</si>
  <si>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</si>
  <si>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</si>
  <si>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</si>
  <si>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</si>
  <si>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</si>
  <si>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</si>
  <si>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</si>
  <si>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</si>
  <si>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</si>
  <si>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</si>
  <si>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</si>
  <si>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</si>
  <si>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</si>
  <si>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</si>
  <si>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</si>
  <si>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</si>
  <si>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</si>
  <si>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</si>
  <si>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</si>
  <si>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</si>
  <si>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</si>
  <si>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</si>
  <si>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</si>
  <si>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</si>
  <si>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</si>
  <si>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</si>
  <si>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</si>
  <si>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</si>
  <si>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</si>
  <si>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</si>
  <si>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</si>
  <si>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</si>
  <si>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</si>
  <si>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</si>
  <si>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</si>
  <si>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</si>
  <si>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</si>
  <si>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</si>
  <si>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</si>
  <si>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</si>
  <si>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</si>
  <si>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</si>
  <si>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</si>
  <si>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</si>
  <si>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</si>
  <si>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</si>
  <si>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</si>
  <si>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</si>
  <si>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</si>
  <si>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</si>
  <si>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</si>
  <si>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</si>
  <si>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</si>
  <si>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</si>
  <si>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</si>
  <si>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</si>
  <si>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</si>
  <si>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</si>
  <si>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</si>
  <si>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</si>
  <si>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</si>
  <si>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</si>
  <si>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</si>
  <si>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</si>
  <si>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</si>
  <si>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</si>
  <si>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</si>
  <si>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</si>
  <si>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</si>
  <si>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</si>
  <si>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</si>
  <si>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</si>
  <si>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</si>
  <si>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</si>
  <si>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</si>
  <si>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</si>
  <si>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</si>
  <si>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</si>
  <si>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</si>
  <si>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</si>
  <si>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</si>
  <si>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</si>
  <si>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</si>
  <si>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</si>
  <si>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</si>
  <si>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</si>
  <si>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</si>
  <si>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</si>
  <si>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</si>
  <si>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</si>
  <si>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</si>
  <si>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</si>
  <si>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</si>
  <si>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</si>
  <si>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</si>
  <si>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</si>
  <si>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</si>
  <si>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</si>
  <si>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</si>
  <si>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</si>
  <si>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</si>
  <si>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</si>
  <si>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</si>
  <si>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</si>
  <si>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</si>
  <si>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</si>
  <si>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</si>
  <si>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</si>
  <si>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</si>
  <si>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</si>
  <si>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</si>
  <si>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</si>
  <si>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</si>
  <si>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</si>
  <si>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</si>
  <si>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</si>
  <si>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</si>
  <si>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</si>
  <si>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</si>
  <si>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</si>
  <si>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</si>
  <si>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</si>
  <si>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</si>
  <si>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</si>
  <si>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</si>
  <si>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</si>
  <si>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</si>
  <si>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</si>
  <si>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</si>
  <si>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</si>
  <si>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</si>
  <si>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</si>
  <si>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</si>
  <si>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</si>
  <si>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</si>
  <si>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</si>
  <si>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</si>
  <si>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</si>
  <si>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</si>
  <si>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</si>
  <si>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</si>
  <si>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</si>
  <si>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</si>
  <si>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</si>
  <si>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</si>
  <si>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</si>
  <si>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</si>
  <si>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</si>
  <si>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</si>
  <si>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</si>
  <si>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</si>
  <si>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</si>
  <si>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</si>
  <si>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</si>
  <si>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</si>
  <si>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</si>
  <si>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</si>
  <si>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</si>
  <si>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</si>
  <si>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</si>
  <si>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</si>
  <si>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</si>
  <si>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</si>
  <si>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</si>
  <si>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</si>
  <si>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</si>
  <si>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</si>
  <si>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</si>
  <si>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</si>
  <si>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</si>
  <si>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</si>
  <si>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</si>
  <si>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</si>
  <si>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</si>
  <si>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</si>
  <si>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</si>
  <si>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</si>
  <si>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</si>
  <si>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</si>
  <si>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</si>
  <si>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</si>
  <si>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</si>
  <si>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</si>
  <si>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</si>
  <si>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</si>
  <si>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</si>
  <si>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</si>
  <si>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</si>
  <si>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</si>
  <si>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</si>
  <si>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</si>
  <si>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</si>
  <si>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</si>
  <si>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</si>
  <si>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</si>
  <si>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</si>
  <si>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</si>
  <si>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</si>
  <si>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</si>
  <si>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</si>
  <si>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</si>
  <si>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</si>
  <si>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</si>
  <si>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</si>
  <si>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</si>
  <si>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</si>
  <si>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</si>
  <si>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</si>
  <si>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</si>
  <si>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</si>
  <si>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</si>
  <si>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</si>
  <si>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</si>
  <si>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</si>
  <si>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</si>
  <si>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</si>
  <si>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</si>
  <si>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</si>
  <si>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</si>
  <si>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</si>
  <si>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</si>
  <si>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</si>
  <si>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</si>
  <si>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</si>
  <si>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</si>
  <si>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</si>
  <si>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</si>
  <si>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</si>
  <si>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</si>
  <si>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</si>
  <si>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</si>
  <si>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</si>
  <si>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</si>
  <si>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</si>
  <si>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</si>
  <si>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</si>
  <si>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</si>
  <si>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</si>
  <si>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</si>
  <si>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</si>
  <si>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</si>
  <si>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</si>
  <si>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</si>
  <si>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</si>
  <si>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</si>
  <si>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</si>
  <si>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</si>
  <si>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</si>
  <si>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</si>
  <si>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</si>
  <si>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</si>
  <si>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</si>
  <si>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</si>
  <si>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</si>
  <si>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</si>
  <si>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</si>
  <si>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</si>
  <si>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</si>
  <si>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</si>
  <si>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</si>
  <si>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</si>
  <si>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</si>
  <si>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</si>
  <si>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</si>
  <si>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</si>
  <si>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</si>
  <si>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</si>
  <si>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</si>
  <si>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</si>
  <si>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</si>
  <si>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</si>
  <si>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</si>
  <si>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</si>
  <si>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</si>
  <si>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</si>
  <si>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</si>
  <si>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</si>
  <si>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</si>
  <si>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</si>
  <si>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</si>
  <si>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</si>
  <si>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</si>
  <si>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</si>
  <si>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</si>
  <si>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</si>
  <si>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</si>
  <si>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</si>
  <si>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</si>
  <si>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</si>
  <si>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</si>
  <si>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</si>
  <si>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</si>
  <si>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</si>
  <si>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</si>
  <si>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</si>
  <si>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</si>
  <si>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</si>
  <si>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</si>
  <si>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</si>
  <si>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</si>
  <si>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</si>
  <si>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</si>
  <si>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</si>
  <si>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</si>
  <si>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</si>
  <si>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</si>
  <si>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</si>
  <si>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</si>
  <si>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</si>
  <si>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</si>
  <si>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</si>
  <si>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</si>
  <si>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</si>
  <si>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</si>
  <si>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</si>
  <si>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</si>
  <si>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</si>
  <si>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</si>
  <si>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</si>
  <si>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</si>
  <si>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</si>
  <si>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</si>
  <si>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</si>
  <si>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</si>
  <si>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</si>
  <si>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</si>
  <si>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</si>
  <si>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</si>
  <si>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</si>
  <si>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</si>
  <si>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</si>
  <si>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</si>
  <si>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</si>
  <si>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</si>
  <si>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</si>
  <si>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</si>
  <si>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</si>
  <si>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</si>
  <si>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</si>
  <si>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</si>
  <si>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</si>
  <si>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</si>
  <si>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</si>
  <si>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</si>
  <si>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</si>
  <si>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</si>
  <si>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</si>
  <si>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</si>
  <si>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</si>
  <si>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</si>
  <si>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</si>
  <si>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</si>
  <si>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</si>
  <si>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</si>
  <si>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</si>
  <si>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</si>
  <si>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</si>
  <si>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</si>
  <si>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</si>
  <si>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</si>
  <si>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</si>
  <si>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</si>
  <si>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</si>
  <si>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</si>
  <si>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</si>
  <si>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</si>
  <si>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</si>
  <si>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</si>
  <si>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</si>
  <si>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</si>
  <si>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</si>
  <si>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</si>
  <si>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</si>
  <si>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</si>
  <si>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</si>
  <si>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</si>
  <si>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</si>
  <si>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</si>
  <si>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</si>
  <si>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</si>
  <si>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</si>
  <si>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</si>
  <si>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</si>
  <si>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</si>
  <si>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</si>
  <si>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</si>
  <si>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</si>
  <si>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</si>
  <si>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</si>
  <si>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</si>
  <si>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</si>
  <si>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</si>
  <si>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</si>
  <si>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</si>
  <si>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</si>
  <si>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</si>
  <si>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</si>
  <si>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</si>
  <si>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</si>
  <si>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</si>
  <si>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</si>
  <si>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</si>
  <si>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</si>
  <si>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</si>
  <si>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</si>
  <si>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</si>
  <si>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</si>
  <si>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</si>
  <si>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</si>
  <si>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</si>
  <si>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</si>
  <si>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</si>
  <si>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</si>
  <si>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</si>
  <si>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</si>
  <si>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</si>
  <si>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</si>
  <si>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</si>
  <si>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</si>
  <si>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</si>
  <si>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</si>
  <si>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</si>
  <si>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</si>
  <si>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</si>
  <si>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</si>
  <si>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</si>
  <si>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</si>
  <si>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</si>
  <si>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</si>
  <si>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</si>
  <si>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</si>
  <si>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</si>
  <si>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</si>
  <si>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</si>
  <si>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</si>
  <si>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</si>
  <si>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</si>
  <si>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</si>
  <si>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</si>
  <si>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</si>
  <si>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</si>
  <si>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</si>
  <si>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</si>
  <si>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</si>
  <si>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</si>
  <si>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</si>
  <si>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</si>
  <si>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</si>
  <si>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</si>
  <si>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</si>
  <si>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</si>
  <si>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</si>
  <si>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</si>
  <si>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</si>
  <si>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</si>
  <si>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</si>
  <si>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</si>
  <si>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</si>
  <si>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</si>
  <si>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</si>
  <si>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</si>
  <si>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</si>
  <si>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</si>
  <si>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</si>
  <si>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</si>
  <si>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</si>
  <si>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</si>
  <si>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</si>
  <si>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</si>
  <si>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</si>
  <si>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</si>
  <si>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</si>
  <si>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</si>
  <si>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</si>
  <si>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</si>
  <si>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</si>
  <si>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</si>
  <si>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</si>
  <si>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</si>
  <si>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</si>
  <si>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</si>
  <si>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</si>
  <si>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</si>
  <si>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</si>
  <si>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</si>
  <si>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</si>
  <si>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</si>
  <si>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</si>
  <si>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</si>
  <si>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</si>
  <si>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</si>
  <si>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</si>
  <si>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</si>
  <si>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</si>
  <si>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</si>
  <si>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</si>
  <si>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</si>
  <si>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</si>
  <si>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</si>
  <si>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</si>
  <si>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</si>
  <si>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</si>
  <si>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</si>
  <si>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</si>
  <si>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</si>
  <si>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</si>
  <si>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</si>
  <si>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</si>
  <si>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</si>
  <si>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</si>
  <si>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</si>
  <si>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</si>
  <si>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</si>
  <si>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</si>
  <si>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</si>
  <si>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</si>
  <si>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</si>
  <si>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</si>
  <si>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</si>
  <si>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</si>
  <si>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</si>
  <si>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</si>
  <si>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</si>
  <si>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</si>
  <si>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</si>
  <si>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</si>
  <si>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</si>
  <si>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</si>
  <si>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</si>
  <si>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</si>
  <si>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</si>
  <si>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</si>
  <si>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</si>
  <si>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</si>
  <si>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</si>
  <si>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</si>
  <si>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</si>
  <si>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</si>
  <si>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</si>
  <si>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</si>
  <si>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</si>
  <si>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</si>
  <si>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</si>
  <si>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</si>
  <si>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</si>
  <si>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</si>
  <si>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</si>
  <si>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</si>
  <si>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</si>
  <si>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</si>
  <si>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</si>
  <si>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</si>
  <si>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</si>
  <si>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</si>
  <si>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</si>
  <si>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</si>
  <si>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</si>
  <si>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</si>
  <si>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</si>
  <si>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</si>
  <si>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</si>
  <si>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</si>
  <si>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</si>
  <si>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</si>
  <si>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</si>
  <si>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</si>
  <si>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</si>
  <si>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</si>
  <si>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</si>
  <si>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</si>
  <si>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</si>
  <si>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</si>
  <si>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</si>
  <si>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</si>
  <si>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</si>
  <si>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</si>
  <si>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</si>
  <si>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</si>
  <si>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</si>
  <si>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</si>
  <si>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</si>
  <si>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</si>
  <si>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</si>
  <si>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</si>
  <si>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</si>
  <si>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</si>
  <si>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</si>
  <si>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</si>
  <si>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</si>
  <si>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</si>
  <si>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</si>
  <si>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</si>
  <si>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</si>
  <si>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</si>
  <si>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</si>
  <si>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</si>
  <si>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</si>
  <si>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</si>
  <si>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</si>
  <si>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</si>
  <si>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</si>
  <si>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</si>
  <si>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</si>
  <si>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</si>
  <si>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</si>
  <si>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</si>
  <si>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</si>
  <si>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</si>
  <si>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</si>
  <si>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</si>
  <si>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</si>
  <si>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</si>
  <si>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</si>
  <si>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</si>
  <si>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</si>
  <si>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</si>
  <si>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</si>
  <si>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</si>
  <si>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</si>
  <si>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</si>
  <si>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</si>
  <si>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</si>
  <si>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</si>
  <si>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</si>
  <si>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</si>
  <si>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</si>
  <si>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</si>
  <si>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</si>
  <si>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</si>
  <si>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</si>
  <si>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</si>
  <si>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</si>
  <si>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</si>
  <si>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</si>
  <si>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</si>
  <si>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</si>
  <si>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</si>
  <si>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</si>
  <si>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</si>
  <si>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</si>
  <si>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</si>
  <si>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</si>
  <si>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</si>
  <si>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</si>
  <si>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</si>
  <si>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</si>
  <si>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</si>
  <si>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</si>
  <si>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</si>
  <si>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</si>
  <si>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</si>
  <si>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</si>
  <si>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</si>
  <si>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</si>
  <si>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</si>
  <si>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</si>
  <si>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</si>
  <si>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</si>
  <si>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</si>
  <si>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</si>
  <si>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</si>
  <si>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</si>
  <si>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</si>
  <si>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</si>
  <si>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</si>
  <si>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</si>
  <si>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</si>
  <si>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</si>
  <si>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</si>
  <si>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</si>
  <si>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</si>
  <si>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</si>
  <si>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</si>
  <si>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</si>
  <si>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</si>
  <si>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</si>
  <si>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</si>
  <si>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</si>
  <si>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</si>
  <si>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</si>
  <si>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</si>
  <si>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</si>
  <si>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</si>
  <si>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</si>
  <si>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</si>
  <si>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</si>
  <si>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</si>
  <si>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</si>
  <si>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</si>
  <si>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</si>
  <si>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</si>
  <si>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</si>
  <si>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</si>
  <si>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</si>
  <si>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</si>
  <si>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</si>
  <si>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</si>
  <si>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</si>
  <si>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</si>
  <si>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</si>
  <si>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</si>
  <si>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</si>
  <si>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</si>
  <si>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</si>
  <si>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</si>
  <si>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</si>
  <si>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</si>
  <si>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</si>
  <si>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</si>
  <si>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</si>
  <si>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</si>
  <si>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</si>
  <si>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</si>
  <si>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</si>
  <si>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</si>
  <si>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</si>
  <si>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</si>
  <si>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</si>
  <si>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</si>
  <si>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</si>
  <si>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</si>
  <si>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</si>
  <si>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</si>
  <si>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</si>
  <si>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</si>
  <si>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</si>
  <si>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</si>
  <si>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</si>
  <si>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</si>
  <si>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</si>
  <si>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</si>
  <si>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</si>
  <si>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</si>
  <si>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</si>
  <si>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</si>
  <si>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</si>
  <si>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</si>
  <si>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</si>
  <si>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</si>
  <si>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</si>
  <si>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</si>
  <si>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</si>
  <si>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</si>
  <si>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</si>
  <si>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</si>
  <si>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</si>
  <si>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</si>
  <si>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</si>
  <si>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</si>
  <si>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</si>
  <si>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</si>
  <si>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</si>
  <si>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</si>
  <si>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</si>
  <si>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</si>
  <si>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</si>
  <si>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</si>
  <si>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</si>
  <si>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</si>
  <si>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</si>
  <si>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</si>
  <si>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</si>
  <si>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</si>
  <si>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</si>
  <si>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</si>
  <si>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</si>
  <si>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</si>
  <si>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</si>
  <si>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</si>
  <si>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</si>
  <si>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</si>
  <si>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</si>
  <si>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</si>
  <si>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</si>
  <si>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</si>
  <si>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</si>
  <si>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</si>
  <si>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</si>
  <si>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</si>
  <si>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</si>
  <si>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</si>
  <si>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</si>
  <si>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</si>
  <si>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</si>
  <si>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</si>
  <si>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</si>
  <si>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</si>
  <si>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</si>
  <si>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</si>
  <si>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</si>
  <si>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</si>
  <si>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</si>
  <si>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</si>
  <si>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</si>
  <si>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</si>
  <si>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</si>
  <si>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</si>
  <si>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</si>
  <si>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</si>
  <si>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</si>
  <si>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</si>
  <si>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</si>
  <si>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</si>
  <si>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</si>
  <si>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</si>
  <si>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</si>
  <si>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</si>
  <si>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</si>
  <si>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</si>
  <si>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</si>
  <si>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</si>
  <si>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</si>
  <si>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</si>
  <si>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</si>
  <si>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</si>
  <si>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</si>
  <si>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</si>
  <si>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</si>
  <si>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</si>
  <si>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</si>
  <si>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</si>
  <si>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</si>
  <si>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</si>
  <si>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</si>
  <si>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</si>
  <si>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</si>
  <si>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</si>
  <si>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</si>
  <si>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</si>
  <si>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</si>
  <si>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</si>
  <si>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</si>
  <si>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</si>
  <si>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</si>
  <si>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</si>
  <si>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</si>
  <si>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</si>
  <si>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</si>
  <si>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</si>
  <si>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</si>
  <si>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</si>
  <si>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</si>
  <si>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</si>
  <si>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</si>
  <si>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</si>
  <si>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</si>
  <si>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</si>
  <si>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</si>
  <si>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</si>
  <si>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</si>
  <si>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</si>
  <si>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</si>
  <si>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</si>
  <si>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</si>
  <si>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</si>
  <si>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</si>
  <si>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</si>
  <si>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</si>
  <si>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</si>
  <si>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</si>
  <si>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</si>
  <si>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</si>
  <si>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</si>
  <si>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</si>
  <si>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</si>
  <si>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</si>
  <si>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</si>
  <si>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</si>
  <si>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</si>
  <si>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</si>
  <si>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</si>
  <si>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</si>
  <si>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</si>
  <si>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</si>
  <si>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</si>
  <si>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</si>
  <si>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</si>
  <si>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</si>
  <si>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</si>
  <si>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</si>
  <si>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</si>
  <si>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</si>
  <si>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</si>
  <si>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</si>
  <si>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</si>
  <si>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</si>
  <si>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</si>
  <si>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</si>
  <si>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</si>
  <si>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</si>
  <si>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</si>
  <si>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</si>
  <si>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</si>
  <si>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</si>
  <si>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</si>
  <si>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</si>
  <si>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</si>
  <si>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</si>
  <si>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</si>
  <si>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</si>
  <si>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</si>
  <si>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</si>
  <si>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</si>
  <si>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</si>
  <si>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</si>
  <si>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</si>
  <si>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</si>
  <si>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</si>
  <si>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</si>
  <si>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</si>
  <si>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</si>
  <si>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</si>
  <si>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</si>
  <si>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</si>
  <si>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</si>
  <si>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</si>
  <si>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</si>
  <si>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</si>
  <si>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</si>
  <si>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</si>
  <si>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</si>
  <si>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</si>
  <si>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</si>
  <si>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</si>
  <si>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</si>
  <si>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</si>
  <si>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</si>
  <si>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</si>
  <si>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</si>
  <si>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</si>
  <si>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</si>
  <si>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</si>
  <si>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</si>
  <si>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</si>
  <si>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</si>
  <si>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</si>
  <si>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</si>
  <si>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</si>
  <si>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</si>
  <si>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</si>
  <si>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</si>
  <si>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</si>
  <si>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</si>
  <si>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</si>
  <si>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</si>
  <si>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</si>
  <si>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</si>
  <si>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</si>
  <si>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</si>
  <si>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</si>
  <si>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</si>
  <si>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</si>
  <si>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</si>
  <si>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</si>
  <si>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</si>
  <si>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</si>
  <si>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</si>
  <si>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</si>
  <si>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</si>
  <si>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</si>
  <si>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</si>
  <si>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</si>
  <si>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</si>
  <si>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</si>
  <si>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</si>
  <si>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</si>
  <si>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</si>
  <si>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</si>
  <si>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</si>
  <si>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</si>
  <si>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</si>
  <si>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</si>
  <si>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</si>
  <si>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</si>
  <si>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</si>
  <si>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</si>
  <si>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</si>
  <si>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</si>
  <si>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</si>
  <si>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</si>
  <si>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</si>
  <si>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</si>
  <si>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</si>
  <si>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</si>
  <si>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</si>
  <si>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</si>
  <si>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</si>
  <si>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</si>
  <si>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</si>
  <si>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</si>
  <si>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</si>
  <si>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</si>
  <si>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</si>
  <si>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</si>
  <si>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</si>
  <si>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</si>
  <si>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</si>
  <si>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</si>
  <si>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</si>
  <si>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</si>
  <si>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</si>
  <si>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</si>
  <si>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</si>
  <si>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</si>
  <si>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</si>
  <si>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</si>
  <si>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</si>
  <si>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</si>
  <si>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</si>
  <si>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</si>
  <si>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</si>
  <si>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</si>
  <si>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</si>
  <si>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</si>
  <si>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</si>
  <si>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</si>
  <si>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</si>
  <si>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</si>
  <si>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</si>
  <si>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</si>
  <si>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</si>
  <si>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</si>
  <si>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</si>
  <si>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</si>
  <si>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</si>
  <si>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</si>
  <si>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</si>
  <si>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</si>
  <si>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</si>
  <si>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</si>
  <si>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</si>
  <si>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</si>
  <si>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</si>
  <si>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</si>
  <si>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</si>
  <si>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</si>
  <si>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</si>
  <si>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</si>
  <si>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</si>
  <si>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</si>
  <si>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</si>
  <si>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</si>
  <si>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</si>
  <si>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</si>
  <si>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</si>
  <si>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</si>
  <si>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</si>
  <si>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</si>
  <si>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</si>
  <si>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</si>
  <si>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</si>
  <si>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</si>
  <si>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</si>
  <si>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</si>
  <si>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</si>
  <si>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</si>
  <si>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</si>
  <si>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</si>
  <si>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</si>
  <si>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 LLENA</t>
  </si>
  <si>
    <t xml:space="preserve">SIN EFECTIVO </t>
  </si>
  <si>
    <t xml:space="preserve"> Gcia Cajeros Automaticos</t>
  </si>
  <si>
    <t>335771121</t>
  </si>
  <si>
    <t>335771107</t>
  </si>
  <si>
    <t>335771103</t>
  </si>
  <si>
    <t>335771101</t>
  </si>
  <si>
    <t>335771099</t>
  </si>
  <si>
    <t>335771098</t>
  </si>
  <si>
    <t>ReservaC Norte</t>
  </si>
  <si>
    <t xml:space="preserve">Brioso Luciano, Cristino </t>
  </si>
  <si>
    <t xml:space="preserve">Martinez Perez, Jeffrey </t>
  </si>
  <si>
    <t>335771144</t>
  </si>
  <si>
    <t>335771143</t>
  </si>
  <si>
    <t>335771136</t>
  </si>
  <si>
    <t>335771133</t>
  </si>
  <si>
    <t>335771129</t>
  </si>
  <si>
    <t>335771128</t>
  </si>
  <si>
    <t>335771126</t>
  </si>
  <si>
    <t>335771154</t>
  </si>
  <si>
    <t>335771153</t>
  </si>
  <si>
    <t>335771152</t>
  </si>
  <si>
    <t>335771150</t>
  </si>
  <si>
    <t>335771147</t>
  </si>
  <si>
    <t>335771146</t>
  </si>
  <si>
    <t xml:space="preserve">Blanco Garcia, Yovanny </t>
  </si>
  <si>
    <t>335771175</t>
  </si>
  <si>
    <t>335771172</t>
  </si>
  <si>
    <t>335771171</t>
  </si>
  <si>
    <t>335771170</t>
  </si>
  <si>
    <t>335771169</t>
  </si>
  <si>
    <t>335771168</t>
  </si>
  <si>
    <t>335771167</t>
  </si>
  <si>
    <t>335771166</t>
  </si>
  <si>
    <t>335771164</t>
  </si>
  <si>
    <t>335771162</t>
  </si>
  <si>
    <t>335771161</t>
  </si>
  <si>
    <t>335771160</t>
  </si>
  <si>
    <t>335771159</t>
  </si>
  <si>
    <t>335771150 </t>
  </si>
  <si>
    <t>335771188</t>
  </si>
  <si>
    <t>335771187</t>
  </si>
  <si>
    <t>335771186</t>
  </si>
  <si>
    <t>335771185</t>
  </si>
  <si>
    <t>335771184</t>
  </si>
  <si>
    <t>335771182</t>
  </si>
  <si>
    <t>335771181</t>
  </si>
  <si>
    <t>335771180</t>
  </si>
  <si>
    <t>335771179</t>
  </si>
  <si>
    <t>335771178</t>
  </si>
  <si>
    <t>335771177</t>
  </si>
  <si>
    <t>335771176</t>
  </si>
  <si>
    <t>26/1/2021 6:00 AM</t>
  </si>
  <si>
    <t>335771190</t>
  </si>
  <si>
    <t>Closed</t>
  </si>
  <si>
    <t>En Servicio</t>
  </si>
  <si>
    <t>335771723</t>
  </si>
  <si>
    <t>335771642</t>
  </si>
  <si>
    <t>335771629</t>
  </si>
  <si>
    <t>335771621</t>
  </si>
  <si>
    <t>335771608</t>
  </si>
  <si>
    <t>335771600</t>
  </si>
  <si>
    <t>335771598</t>
  </si>
  <si>
    <t>335771528</t>
  </si>
  <si>
    <t>335771521</t>
  </si>
  <si>
    <t>335771501</t>
  </si>
  <si>
    <t>335771417</t>
  </si>
  <si>
    <t>335771380</t>
  </si>
  <si>
    <t>335771367</t>
  </si>
  <si>
    <t>335771275</t>
  </si>
  <si>
    <t>335771239</t>
  </si>
  <si>
    <t>335771224</t>
  </si>
  <si>
    <t>335771202</t>
  </si>
  <si>
    <t>335771196</t>
  </si>
  <si>
    <t>Fernandez Pichardo, Jorge Rafael</t>
  </si>
  <si>
    <t>Acevedo Dominguez, Victor Leonardo</t>
  </si>
  <si>
    <t>335771536</t>
  </si>
  <si>
    <t>335771427</t>
  </si>
  <si>
    <t>335771404</t>
  </si>
  <si>
    <t>Carga Exitosa</t>
  </si>
  <si>
    <t>Reinicio Exitoso</t>
  </si>
  <si>
    <t>2 Gavetas Vacias y 1 Fallando</t>
  </si>
  <si>
    <t>335772107</t>
  </si>
  <si>
    <t>335772099</t>
  </si>
  <si>
    <t>335772091</t>
  </si>
  <si>
    <t>335772089</t>
  </si>
  <si>
    <t>335772082</t>
  </si>
  <si>
    <t>335772077</t>
  </si>
  <si>
    <t>335772059</t>
  </si>
  <si>
    <t>335772047</t>
  </si>
  <si>
    <t>335772044</t>
  </si>
  <si>
    <t>335772043</t>
  </si>
  <si>
    <t>335772022</t>
  </si>
  <si>
    <t>335772013</t>
  </si>
  <si>
    <t>335772002</t>
  </si>
  <si>
    <t>335771985</t>
  </si>
  <si>
    <t>335771981</t>
  </si>
  <si>
    <t>335771977</t>
  </si>
  <si>
    <t>335771964</t>
  </si>
  <si>
    <t>335771956</t>
  </si>
  <si>
    <t>335771823</t>
  </si>
  <si>
    <t>335771804</t>
  </si>
  <si>
    <t>335771784</t>
  </si>
  <si>
    <t>335772216</t>
  </si>
  <si>
    <t>335772212</t>
  </si>
  <si>
    <t>26 Enero de 2021</t>
  </si>
  <si>
    <t>335772061</t>
  </si>
  <si>
    <t>335772057</t>
  </si>
  <si>
    <t>335772045</t>
  </si>
  <si>
    <t>335772041</t>
  </si>
  <si>
    <t>335772033</t>
  </si>
  <si>
    <t>Doñe Ramirez, Luis Manuel</t>
  </si>
  <si>
    <t>Observacion</t>
  </si>
  <si>
    <t>335772477</t>
  </si>
  <si>
    <t>335772476</t>
  </si>
  <si>
    <t>335772474</t>
  </si>
  <si>
    <t>335772463</t>
  </si>
  <si>
    <t>335772437</t>
  </si>
  <si>
    <t>335772432</t>
  </si>
  <si>
    <t>335772394</t>
  </si>
  <si>
    <t>335772305</t>
  </si>
  <si>
    <t>335772297</t>
  </si>
  <si>
    <t>335772282</t>
  </si>
  <si>
    <t>335772234</t>
  </si>
  <si>
    <t>335772233</t>
  </si>
  <si>
    <t>26/1/2021 17:00 PM</t>
  </si>
  <si>
    <t>335772529</t>
  </si>
  <si>
    <t>335772527</t>
  </si>
  <si>
    <t>335772526</t>
  </si>
  <si>
    <t>335772525</t>
  </si>
  <si>
    <t>335772524</t>
  </si>
  <si>
    <t>335772523</t>
  </si>
  <si>
    <t>CARGA EXITOSA</t>
  </si>
  <si>
    <t>REINICIO LECTOR EXITOSA</t>
  </si>
  <si>
    <t>Cuevas Peralta, Ivan Hanell</t>
  </si>
  <si>
    <t>335772551</t>
  </si>
  <si>
    <t>335772550</t>
  </si>
  <si>
    <t>335772546</t>
  </si>
  <si>
    <t>335772545</t>
  </si>
  <si>
    <t>335772522</t>
  </si>
  <si>
    <t>335772519</t>
  </si>
  <si>
    <t>335772507</t>
  </si>
  <si>
    <t>335772497</t>
  </si>
  <si>
    <t>335772489</t>
  </si>
  <si>
    <t>335772488</t>
  </si>
  <si>
    <t>335772487</t>
  </si>
  <si>
    <t>335772484</t>
  </si>
  <si>
    <t>335772479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</si>
</sst>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3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37"/>
      <tableStyleElement type="headerRow" dxfId="1336"/>
      <tableStyleElement type="totalRow" dxfId="1335"/>
      <tableStyleElement type="firstColumn" dxfId="1334"/>
      <tableStyleElement type="lastColumn" dxfId="1333"/>
      <tableStyleElement type="firstRowStripe" dxfId="1332"/>
      <tableStyleElement type="firstColumnStripe" dxfId="133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99"/>
  <sheetViews>
    <sheetView tabSelected="1" zoomScale="70" zoomScaleNormal="70" workbookViewId="0">
      <pane ySplit="4" topLeftCell="A38" activePane="bottomLeft" state="frozen"/>
      <selection pane="bottomLeft" activeCell="M181" sqref="M181:M199"/>
    </sheetView>
  </sheetViews>
  <sheetFormatPr defaultColWidth="26.140625" defaultRowHeight="15" x14ac:dyDescent="0.25"/>
  <cols>
    <col min="1" max="1" width="25.85546875" style="70" bestFit="1" customWidth="1"/>
    <col min="2" max="2" width="21.140625" style="120" bestFit="1" customWidth="1"/>
    <col min="3" max="3" width="17.85546875" style="47" bestFit="1" customWidth="1"/>
    <col min="4" max="4" width="29.140625" style="70" bestFit="1" customWidth="1"/>
    <col min="5" max="5" width="13.5703125" style="119" bestFit="1" customWidth="1"/>
    <col min="6" max="6" width="12.140625" style="48" bestFit="1" customWidth="1"/>
    <col min="7" max="7" width="63" style="48" bestFit="1" customWidth="1"/>
    <col min="8" max="11" width="6.85546875" style="48" bestFit="1" customWidth="1"/>
    <col min="12" max="12" width="52.42578125" style="48" bestFit="1" customWidth="1"/>
    <col min="13" max="13" width="20.140625" style="70" bestFit="1" customWidth="1"/>
    <col min="14" max="14" width="18.85546875" style="85" bestFit="1" customWidth="1"/>
    <col min="15" max="15" width="43" style="85" bestFit="1" customWidth="1"/>
    <col min="16" max="16" width="32.5703125" style="74" bestFit="1" customWidth="1"/>
    <col min="17" max="17" width="52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2604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335769547</v>
      </c>
      <c r="C8" s="103">
        <v>44217.503275462965</v>
      </c>
      <c r="D8" s="102" t="s">
        <v>2477</v>
      </c>
      <c r="E8" s="99">
        <v>719</v>
      </c>
      <c r="F8" s="84" t="str">
        <f>VLOOKUP(E8,VIP!$A$2:$O11510,2,0)</f>
        <v>DRBR419</v>
      </c>
      <c r="G8" s="98" t="str">
        <f>VLOOKUP(E8,'LISTADO ATM'!$A$2:$B$894,2,0)</f>
        <v xml:space="preserve">ATM Ayuntamiento Municipal San Luís </v>
      </c>
      <c r="H8" s="98" t="str">
        <f>VLOOKUP(E8,VIP!$A$2:$O16431,7,FALSE)</f>
        <v>Si</v>
      </c>
      <c r="I8" s="98" t="str">
        <f>VLOOKUP(E8,VIP!$A$2:$O8396,8,FALSE)</f>
        <v>Si</v>
      </c>
      <c r="J8" s="98" t="str">
        <f>VLOOKUP(E8,VIP!$A$2:$O8346,8,FALSE)</f>
        <v>Si</v>
      </c>
      <c r="K8" s="98" t="str">
        <f>VLOOKUP(E8,VIP!$A$2:$O11920,6,0)</f>
        <v>NO</v>
      </c>
      <c r="L8" s="106" t="s">
        <v>2466</v>
      </c>
      <c r="M8" s="105" t="s">
        <v>2473</v>
      </c>
      <c r="N8" s="104" t="s">
        <v>2481</v>
      </c>
      <c r="O8" s="102" t="s">
        <v>2482</v>
      </c>
      <c r="P8" s="106"/>
      <c r="Q8" s="105" t="s">
        <v>2466</v>
      </c>
    </row>
    <row r="9" spans="1:17" ht="18" x14ac:dyDescent="0.25">
      <c r="A9" s="84" t="str">
        <f>VLOOKUP(E9,'LISTADO ATM'!$A$2:$C$895,3,0)</f>
        <v>DISTRITO NACIONAL</v>
      </c>
      <c r="B9" s="111">
        <v>335769599</v>
      </c>
      <c r="C9" s="103">
        <v>44217.628622685188</v>
      </c>
      <c r="D9" s="102" t="s">
        <v>2189</v>
      </c>
      <c r="E9" s="99">
        <v>232</v>
      </c>
      <c r="F9" s="84" t="str">
        <f>VLOOKUP(E9,VIP!$A$2:$O11528,2,0)</f>
        <v>DRBR232</v>
      </c>
      <c r="G9" s="98" t="str">
        <f>VLOOKUP(E9,'LISTADO ATM'!$A$2:$B$894,2,0)</f>
        <v xml:space="preserve">ATM S/M Nacional Charles de Gaulle </v>
      </c>
      <c r="H9" s="98" t="str">
        <f>VLOOKUP(E9,VIP!$A$2:$O16449,7,FALSE)</f>
        <v>Si</v>
      </c>
      <c r="I9" s="98" t="str">
        <f>VLOOKUP(E9,VIP!$A$2:$O8414,8,FALSE)</f>
        <v>Si</v>
      </c>
      <c r="J9" s="98" t="str">
        <f>VLOOKUP(E9,VIP!$A$2:$O8364,8,FALSE)</f>
        <v>Si</v>
      </c>
      <c r="K9" s="98" t="str">
        <f>VLOOKUP(E9,VIP!$A$2:$O11938,6,0)</f>
        <v>SI</v>
      </c>
      <c r="L9" s="106" t="s">
        <v>2228</v>
      </c>
      <c r="M9" s="117" t="s">
        <v>2554</v>
      </c>
      <c r="N9" s="104" t="s">
        <v>2497</v>
      </c>
      <c r="O9" s="102" t="s">
        <v>2483</v>
      </c>
      <c r="P9" s="106"/>
      <c r="Q9" s="122">
        <v>44222.502083333333</v>
      </c>
    </row>
    <row r="10" spans="1:17" ht="18" x14ac:dyDescent="0.25">
      <c r="A10" s="84" t="str">
        <f>VLOOKUP(E10,'LISTADO ATM'!$A$2:$C$895,3,0)</f>
        <v>ESTE</v>
      </c>
      <c r="B10" s="111">
        <v>335769625</v>
      </c>
      <c r="C10" s="103">
        <v>44217.704895833333</v>
      </c>
      <c r="D10" s="102" t="s">
        <v>2477</v>
      </c>
      <c r="E10" s="99">
        <v>742</v>
      </c>
      <c r="F10" s="84" t="str">
        <f>VLOOKUP(E10,VIP!$A$2:$O11566,2,0)</f>
        <v>DRBR990</v>
      </c>
      <c r="G10" s="98" t="str">
        <f>VLOOKUP(E10,'LISTADO ATM'!$A$2:$B$894,2,0)</f>
        <v xml:space="preserve">ATM Oficina Plaza del Rey (La Romana) </v>
      </c>
      <c r="H10" s="98" t="str">
        <f>VLOOKUP(E10,VIP!$A$2:$O16487,7,FALSE)</f>
        <v>Si</v>
      </c>
      <c r="I10" s="98" t="str">
        <f>VLOOKUP(E10,VIP!$A$2:$O8452,8,FALSE)</f>
        <v>Si</v>
      </c>
      <c r="J10" s="98" t="str">
        <f>VLOOKUP(E10,VIP!$A$2:$O8402,8,FALSE)</f>
        <v>Si</v>
      </c>
      <c r="K10" s="98" t="str">
        <f>VLOOKUP(E10,VIP!$A$2:$O11976,6,0)</f>
        <v>NO</v>
      </c>
      <c r="L10" s="106" t="s">
        <v>2430</v>
      </c>
      <c r="M10" s="117" t="s">
        <v>2554</v>
      </c>
      <c r="N10" s="104" t="s">
        <v>2481</v>
      </c>
      <c r="O10" s="102" t="s">
        <v>2482</v>
      </c>
      <c r="P10" s="106"/>
      <c r="Q10" s="122">
        <v>44222.625</v>
      </c>
    </row>
    <row r="11" spans="1:17" ht="18" x14ac:dyDescent="0.25">
      <c r="A11" s="84" t="str">
        <f>VLOOKUP(E11,'LISTADO ATM'!$A$2:$C$895,3,0)</f>
        <v>ESTE</v>
      </c>
      <c r="B11" s="111">
        <v>335769631</v>
      </c>
      <c r="C11" s="103">
        <v>44217.728750000002</v>
      </c>
      <c r="D11" s="102" t="s">
        <v>2477</v>
      </c>
      <c r="E11" s="99">
        <v>158</v>
      </c>
      <c r="F11" s="84" t="str">
        <f>VLOOKUP(E11,VIP!$A$2:$O11560,2,0)</f>
        <v>DRBR158</v>
      </c>
      <c r="G11" s="98" t="str">
        <f>VLOOKUP(E11,'LISTADO ATM'!$A$2:$B$894,2,0)</f>
        <v xml:space="preserve">ATM Oficina Romana Norte </v>
      </c>
      <c r="H11" s="98" t="str">
        <f>VLOOKUP(E11,VIP!$A$2:$O16481,7,FALSE)</f>
        <v>Si</v>
      </c>
      <c r="I11" s="98" t="str">
        <f>VLOOKUP(E11,VIP!$A$2:$O8446,8,FALSE)</f>
        <v>Si</v>
      </c>
      <c r="J11" s="98" t="str">
        <f>VLOOKUP(E11,VIP!$A$2:$O8396,8,FALSE)</f>
        <v>Si</v>
      </c>
      <c r="K11" s="98" t="str">
        <f>VLOOKUP(E11,VIP!$A$2:$O11970,6,0)</f>
        <v>SI</v>
      </c>
      <c r="L11" s="106" t="s">
        <v>2430</v>
      </c>
      <c r="M11" s="117" t="s">
        <v>2554</v>
      </c>
      <c r="N11" s="104" t="s">
        <v>2481</v>
      </c>
      <c r="O11" s="102" t="s">
        <v>2482</v>
      </c>
      <c r="P11" s="106"/>
      <c r="Q11" s="122">
        <v>44222.765277777777</v>
      </c>
    </row>
    <row r="12" spans="1:17" ht="18" x14ac:dyDescent="0.25">
      <c r="A12" s="84" t="str">
        <f>VLOOKUP(E12,'LISTADO ATM'!$A$2:$C$895,3,0)</f>
        <v>ESTE</v>
      </c>
      <c r="B12" s="111">
        <v>335769632</v>
      </c>
      <c r="C12" s="103">
        <v>44217.731076388889</v>
      </c>
      <c r="D12" s="102" t="s">
        <v>2477</v>
      </c>
      <c r="E12" s="99">
        <v>660</v>
      </c>
      <c r="F12" s="84" t="str">
        <f>VLOOKUP(E12,VIP!$A$2:$O11559,2,0)</f>
        <v>DRBR660</v>
      </c>
      <c r="G12" s="98" t="str">
        <f>VLOOKUP(E12,'LISTADO ATM'!$A$2:$B$894,2,0)</f>
        <v>ATM Oficina Romana Norte II</v>
      </c>
      <c r="H12" s="98" t="str">
        <f>VLOOKUP(E12,VIP!$A$2:$O16480,7,FALSE)</f>
        <v>N/A</v>
      </c>
      <c r="I12" s="98" t="str">
        <f>VLOOKUP(E12,VIP!$A$2:$O8445,8,FALSE)</f>
        <v>N/A</v>
      </c>
      <c r="J12" s="98" t="str">
        <f>VLOOKUP(E12,VIP!$A$2:$O8395,8,FALSE)</f>
        <v>N/A</v>
      </c>
      <c r="K12" s="98" t="str">
        <f>VLOOKUP(E12,VIP!$A$2:$O11969,6,0)</f>
        <v>N/A</v>
      </c>
      <c r="L12" s="106" t="s">
        <v>2430</v>
      </c>
      <c r="M12" s="117" t="s">
        <v>2554</v>
      </c>
      <c r="N12" s="104" t="s">
        <v>2481</v>
      </c>
      <c r="O12" s="102" t="s">
        <v>2482</v>
      </c>
      <c r="P12" s="106"/>
      <c r="Q12" s="122">
        <v>44222.743750000001</v>
      </c>
    </row>
    <row r="13" spans="1:17" ht="18" x14ac:dyDescent="0.25">
      <c r="A13" s="84" t="str">
        <f>VLOOKUP(E13,'LISTADO ATM'!$A$2:$C$895,3,0)</f>
        <v>DISTRITO NACIONAL</v>
      </c>
      <c r="B13" s="111">
        <v>335770186</v>
      </c>
      <c r="C13" s="103">
        <v>44218.519918981481</v>
      </c>
      <c r="D13" s="102" t="s">
        <v>2189</v>
      </c>
      <c r="E13" s="99">
        <v>735</v>
      </c>
      <c r="F13" s="84" t="str">
        <f>VLOOKUP(E13,VIP!$A$2:$O11374,2,0)</f>
        <v>DRBR179</v>
      </c>
      <c r="G13" s="98" t="str">
        <f>VLOOKUP(E13,'LISTADO ATM'!$A$2:$B$894,2,0)</f>
        <v xml:space="preserve">ATM Oficina Independencia II  </v>
      </c>
      <c r="H13" s="98" t="str">
        <f>VLOOKUP(E13,VIP!$A$2:$O16295,7,FALSE)</f>
        <v>Si</v>
      </c>
      <c r="I13" s="98" t="str">
        <f>VLOOKUP(E13,VIP!$A$2:$O8260,8,FALSE)</f>
        <v>Si</v>
      </c>
      <c r="J13" s="98" t="str">
        <f>VLOOKUP(E13,VIP!$A$2:$O8210,8,FALSE)</f>
        <v>Si</v>
      </c>
      <c r="K13" s="98" t="str">
        <f>VLOOKUP(E13,VIP!$A$2:$O11784,6,0)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84" t="str">
        <f>VLOOKUP(E14,'LISTADO ATM'!$A$2:$C$895,3,0)</f>
        <v>DISTRITO NACIONAL</v>
      </c>
      <c r="B14" s="111">
        <v>335770199</v>
      </c>
      <c r="C14" s="103">
        <v>44218.526006944441</v>
      </c>
      <c r="D14" s="102" t="s">
        <v>2189</v>
      </c>
      <c r="E14" s="99">
        <v>416</v>
      </c>
      <c r="F14" s="84" t="str">
        <f>VLOOKUP(E14,VIP!$A$2:$O11371,2,0)</f>
        <v>DRBR416</v>
      </c>
      <c r="G14" s="98" t="str">
        <f>VLOOKUP(E14,'LISTADO ATM'!$A$2:$B$894,2,0)</f>
        <v xml:space="preserve">ATM Autobanco San Martín II </v>
      </c>
      <c r="H14" s="98" t="str">
        <f>VLOOKUP(E14,VIP!$A$2:$O16292,7,FALSE)</f>
        <v>Si</v>
      </c>
      <c r="I14" s="98" t="str">
        <f>VLOOKUP(E14,VIP!$A$2:$O8257,8,FALSE)</f>
        <v>Si</v>
      </c>
      <c r="J14" s="98" t="str">
        <f>VLOOKUP(E14,VIP!$A$2:$O8207,8,FALSE)</f>
        <v>Si</v>
      </c>
      <c r="K14" s="98" t="str">
        <f>VLOOKUP(E14,VIP!$A$2:$O11781,6,0)</f>
        <v>NO</v>
      </c>
      <c r="L14" s="106" t="s">
        <v>2228</v>
      </c>
      <c r="M14" s="117" t="s">
        <v>2554</v>
      </c>
      <c r="N14" s="104" t="s">
        <v>2497</v>
      </c>
      <c r="O14" s="102" t="s">
        <v>2483</v>
      </c>
      <c r="P14" s="102"/>
      <c r="Q14" s="122">
        <v>44222.594444444447</v>
      </c>
    </row>
    <row r="15" spans="1:17" ht="18" x14ac:dyDescent="0.25">
      <c r="A15" s="84" t="str">
        <f>VLOOKUP(E15,'LISTADO ATM'!$A$2:$C$895,3,0)</f>
        <v>DISTRITO NACIONAL</v>
      </c>
      <c r="B15" s="111">
        <v>335770239</v>
      </c>
      <c r="C15" s="103">
        <v>44218.538958333331</v>
      </c>
      <c r="D15" s="102" t="s">
        <v>2189</v>
      </c>
      <c r="E15" s="99">
        <v>694</v>
      </c>
      <c r="F15" s="84" t="str">
        <f>VLOOKUP(E15,VIP!$A$2:$O11366,2,0)</f>
        <v>DRBR694</v>
      </c>
      <c r="G15" s="98" t="str">
        <f>VLOOKUP(E15,'LISTADO ATM'!$A$2:$B$894,2,0)</f>
        <v>ATM Optica 27 de Febrero</v>
      </c>
      <c r="H15" s="98" t="str">
        <f>VLOOKUP(E15,VIP!$A$2:$O16287,7,FALSE)</f>
        <v>Si</v>
      </c>
      <c r="I15" s="98" t="str">
        <f>VLOOKUP(E15,VIP!$A$2:$O8252,8,FALSE)</f>
        <v>Si</v>
      </c>
      <c r="J15" s="98" t="str">
        <f>VLOOKUP(E15,VIP!$A$2:$O8202,8,FALSE)</f>
        <v>Si</v>
      </c>
      <c r="K15" s="98" t="str">
        <f>VLOOKUP(E15,VIP!$A$2:$O11776,6,0)</f>
        <v>NO</v>
      </c>
      <c r="L15" s="106" t="s">
        <v>2228</v>
      </c>
      <c r="M15" s="117" t="s">
        <v>2554</v>
      </c>
      <c r="N15" s="122" t="s">
        <v>2553</v>
      </c>
      <c r="O15" s="102" t="s">
        <v>2483</v>
      </c>
      <c r="P15" s="102"/>
      <c r="Q15" s="122">
        <v>44222.503472222219</v>
      </c>
    </row>
    <row r="16" spans="1:17" ht="18" x14ac:dyDescent="0.25">
      <c r="A16" s="84" t="str">
        <f>VLOOKUP(E16,'LISTADO ATM'!$A$2:$C$895,3,0)</f>
        <v>ESTE</v>
      </c>
      <c r="B16" s="111">
        <v>335770251</v>
      </c>
      <c r="C16" s="103">
        <v>44218.546944444446</v>
      </c>
      <c r="D16" s="102" t="s">
        <v>2189</v>
      </c>
      <c r="E16" s="99">
        <v>912</v>
      </c>
      <c r="F16" s="84" t="str">
        <f>VLOOKUP(E16,VIP!$A$2:$O11364,2,0)</f>
        <v>DRBR973</v>
      </c>
      <c r="G16" s="98" t="str">
        <f>VLOOKUP(E16,'LISTADO ATM'!$A$2:$B$894,2,0)</f>
        <v xml:space="preserve">ATM Oficina San Pedro II </v>
      </c>
      <c r="H16" s="98" t="str">
        <f>VLOOKUP(E16,VIP!$A$2:$O16285,7,FALSE)</f>
        <v>Si</v>
      </c>
      <c r="I16" s="98" t="str">
        <f>VLOOKUP(E16,VIP!$A$2:$O8250,8,FALSE)</f>
        <v>Si</v>
      </c>
      <c r="J16" s="98" t="str">
        <f>VLOOKUP(E16,VIP!$A$2:$O8200,8,FALSE)</f>
        <v>Si</v>
      </c>
      <c r="K16" s="98" t="str">
        <f>VLOOKUP(E16,VIP!$A$2:$O11774,6,0)</f>
        <v>SI</v>
      </c>
      <c r="L16" s="106" t="s">
        <v>2463</v>
      </c>
      <c r="M16" s="105" t="s">
        <v>2473</v>
      </c>
      <c r="N16" s="104" t="s">
        <v>2497</v>
      </c>
      <c r="O16" s="102" t="s">
        <v>2483</v>
      </c>
      <c r="P16" s="102"/>
      <c r="Q16" s="105" t="s">
        <v>2463</v>
      </c>
    </row>
    <row r="17" spans="1:17" ht="18" x14ac:dyDescent="0.25">
      <c r="A17" s="84" t="str">
        <f>VLOOKUP(E17,'LISTADO ATM'!$A$2:$C$895,3,0)</f>
        <v>ESTE</v>
      </c>
      <c r="B17" s="111">
        <v>335770305</v>
      </c>
      <c r="C17" s="103">
        <v>44218.590787037036</v>
      </c>
      <c r="D17" s="102" t="s">
        <v>2494</v>
      </c>
      <c r="E17" s="99">
        <v>963</v>
      </c>
      <c r="F17" s="84" t="str">
        <f>VLOOKUP(E17,VIP!$A$2:$O11363,2,0)</f>
        <v>DRBR963</v>
      </c>
      <c r="G17" s="98" t="str">
        <f>VLOOKUP(E17,'LISTADO ATM'!$A$2:$B$894,2,0)</f>
        <v xml:space="preserve">ATM Multiplaza La Romana </v>
      </c>
      <c r="H17" s="98" t="str">
        <f>VLOOKUP(E17,VIP!$A$2:$O16284,7,FALSE)</f>
        <v>Si</v>
      </c>
      <c r="I17" s="98" t="str">
        <f>VLOOKUP(E17,VIP!$A$2:$O8249,8,FALSE)</f>
        <v>Si</v>
      </c>
      <c r="J17" s="98" t="str">
        <f>VLOOKUP(E17,VIP!$A$2:$O8199,8,FALSE)</f>
        <v>Si</v>
      </c>
      <c r="K17" s="98" t="str">
        <f>VLOOKUP(E17,VIP!$A$2:$O11773,6,0)</f>
        <v>NO</v>
      </c>
      <c r="L17" s="106" t="s">
        <v>2430</v>
      </c>
      <c r="M17" s="117" t="s">
        <v>2554</v>
      </c>
      <c r="N17" s="104" t="s">
        <v>2481</v>
      </c>
      <c r="O17" s="102" t="s">
        <v>2495</v>
      </c>
      <c r="P17" s="102"/>
      <c r="Q17" s="122">
        <v>44222.625</v>
      </c>
    </row>
    <row r="18" spans="1:17" ht="18" x14ac:dyDescent="0.25">
      <c r="A18" s="84" t="str">
        <f>VLOOKUP(E18,'LISTADO ATM'!$A$2:$C$895,3,0)</f>
        <v>DISTRITO NACIONAL</v>
      </c>
      <c r="B18" s="111">
        <v>335770459</v>
      </c>
      <c r="C18" s="103">
        <v>44218.643379629626</v>
      </c>
      <c r="D18" s="102" t="s">
        <v>2477</v>
      </c>
      <c r="E18" s="99">
        <v>554</v>
      </c>
      <c r="F18" s="84" t="str">
        <f>VLOOKUP(E18,VIP!$A$2:$O11375,2,0)</f>
        <v>DRBR011</v>
      </c>
      <c r="G18" s="98" t="str">
        <f>VLOOKUP(E18,'LISTADO ATM'!$A$2:$B$894,2,0)</f>
        <v xml:space="preserve">ATM Oficina Isabel La Católica I </v>
      </c>
      <c r="H18" s="98" t="str">
        <f>VLOOKUP(E18,VIP!$A$2:$O16296,7,FALSE)</f>
        <v>Si</v>
      </c>
      <c r="I18" s="98" t="str">
        <f>VLOOKUP(E18,VIP!$A$2:$O8261,8,FALSE)</f>
        <v>Si</v>
      </c>
      <c r="J18" s="98" t="str">
        <f>VLOOKUP(E18,VIP!$A$2:$O8211,8,FALSE)</f>
        <v>Si</v>
      </c>
      <c r="K18" s="98" t="str">
        <f>VLOOKUP(E18,VIP!$A$2:$O11785,6,0)</f>
        <v>NO</v>
      </c>
      <c r="L18" s="106" t="s">
        <v>2430</v>
      </c>
      <c r="M18" s="105" t="s">
        <v>2473</v>
      </c>
      <c r="N18" s="104" t="s">
        <v>2481</v>
      </c>
      <c r="O18" s="102" t="s">
        <v>2482</v>
      </c>
      <c r="P18" s="102"/>
      <c r="Q18" s="105" t="s">
        <v>2430</v>
      </c>
    </row>
    <row r="19" spans="1:17" ht="18" x14ac:dyDescent="0.25">
      <c r="A19" s="84" t="str">
        <f>VLOOKUP(E19,'LISTADO ATM'!$A$2:$C$895,3,0)</f>
        <v>DISTRITO NACIONAL</v>
      </c>
      <c r="B19" s="111">
        <v>335770494</v>
      </c>
      <c r="C19" s="103">
        <v>44218.654131944444</v>
      </c>
      <c r="D19" s="102" t="s">
        <v>2477</v>
      </c>
      <c r="E19" s="99">
        <v>958</v>
      </c>
      <c r="F19" s="84" t="str">
        <f>VLOOKUP(E19,VIP!$A$2:$O11369,2,0)</f>
        <v>DRBR958</v>
      </c>
      <c r="G19" s="98" t="str">
        <f>VLOOKUP(E19,'LISTADO ATM'!$A$2:$B$894,2,0)</f>
        <v xml:space="preserve">ATM Olé Aut. San Isidro </v>
      </c>
      <c r="H19" s="98" t="str">
        <f>VLOOKUP(E19,VIP!$A$2:$O16290,7,FALSE)</f>
        <v>Si</v>
      </c>
      <c r="I19" s="98" t="str">
        <f>VLOOKUP(E19,VIP!$A$2:$O8255,8,FALSE)</f>
        <v>Si</v>
      </c>
      <c r="J19" s="98" t="str">
        <f>VLOOKUP(E19,VIP!$A$2:$O8205,8,FALSE)</f>
        <v>Si</v>
      </c>
      <c r="K19" s="98" t="str">
        <f>VLOOKUP(E19,VIP!$A$2:$O11779,6,0)</f>
        <v>NO</v>
      </c>
      <c r="L19" s="106" t="s">
        <v>2466</v>
      </c>
      <c r="M19" s="105" t="s">
        <v>2473</v>
      </c>
      <c r="N19" s="104" t="s">
        <v>2481</v>
      </c>
      <c r="O19" s="102" t="s">
        <v>2482</v>
      </c>
      <c r="P19" s="102"/>
      <c r="Q19" s="105" t="s">
        <v>2466</v>
      </c>
    </row>
    <row r="20" spans="1:17" ht="18" x14ac:dyDescent="0.25">
      <c r="A20" s="84" t="str">
        <f>VLOOKUP(E20,'LISTADO ATM'!$A$2:$C$895,3,0)</f>
        <v>DISTRITO NACIONAL</v>
      </c>
      <c r="B20" s="111">
        <v>335770665</v>
      </c>
      <c r="C20" s="103">
        <v>44218.757141203707</v>
      </c>
      <c r="D20" s="102" t="s">
        <v>2494</v>
      </c>
      <c r="E20" s="99">
        <v>354</v>
      </c>
      <c r="F20" s="84" t="str">
        <f>VLOOKUP(E20,VIP!$A$2:$O11365,2,0)</f>
        <v>DRBR354</v>
      </c>
      <c r="G20" s="98" t="str">
        <f>VLOOKUP(E20,'LISTADO ATM'!$A$2:$B$894,2,0)</f>
        <v xml:space="preserve">ATM Oficina Núñez de Cáceres II </v>
      </c>
      <c r="H20" s="98" t="str">
        <f>VLOOKUP(E20,VIP!$A$2:$O16286,7,FALSE)</f>
        <v>Si</v>
      </c>
      <c r="I20" s="98" t="str">
        <f>VLOOKUP(E20,VIP!$A$2:$O8251,8,FALSE)</f>
        <v>Si</v>
      </c>
      <c r="J20" s="98" t="str">
        <f>VLOOKUP(E20,VIP!$A$2:$O8201,8,FALSE)</f>
        <v>Si</v>
      </c>
      <c r="K20" s="98" t="str">
        <f>VLOOKUP(E20,VIP!$A$2:$O11775,6,0)</f>
        <v>NO</v>
      </c>
      <c r="L20" s="106" t="s">
        <v>2430</v>
      </c>
      <c r="M20" s="117" t="s">
        <v>2554</v>
      </c>
      <c r="N20" s="104" t="s">
        <v>2481</v>
      </c>
      <c r="O20" s="102" t="s">
        <v>2495</v>
      </c>
      <c r="P20" s="102"/>
      <c r="Q20" s="122">
        <v>44222.625</v>
      </c>
    </row>
    <row r="21" spans="1:17" ht="18" x14ac:dyDescent="0.25">
      <c r="A21" s="84" t="str">
        <f>VLOOKUP(E21,'LISTADO ATM'!$A$2:$C$895,3,0)</f>
        <v>DISTRITO NACIONAL</v>
      </c>
      <c r="B21" s="111">
        <v>335770795</v>
      </c>
      <c r="C21" s="103">
        <v>44219.390509259261</v>
      </c>
      <c r="D21" s="102" t="s">
        <v>2189</v>
      </c>
      <c r="E21" s="99">
        <v>406</v>
      </c>
      <c r="F21" s="84" t="str">
        <f>VLOOKUP(E21,VIP!$A$2:$O11378,2,0)</f>
        <v>DRBR406</v>
      </c>
      <c r="G21" s="98" t="str">
        <f>VLOOKUP(E21,'LISTADO ATM'!$A$2:$B$894,2,0)</f>
        <v xml:space="preserve">ATM UNP Plaza Lama Máximo Gómez </v>
      </c>
      <c r="H21" s="98" t="str">
        <f>VLOOKUP(E21,VIP!$A$2:$O16299,7,FALSE)</f>
        <v>Si</v>
      </c>
      <c r="I21" s="98" t="str">
        <f>VLOOKUP(E21,VIP!$A$2:$O8264,8,FALSE)</f>
        <v>Si</v>
      </c>
      <c r="J21" s="98" t="str">
        <f>VLOOKUP(E21,VIP!$A$2:$O8214,8,FALSE)</f>
        <v>Si</v>
      </c>
      <c r="K21" s="98" t="str">
        <f>VLOOKUP(E21,VIP!$A$2:$O11788,6,0)</f>
        <v>SI</v>
      </c>
      <c r="L21" s="106" t="s">
        <v>2463</v>
      </c>
      <c r="M21" s="117" t="s">
        <v>2554</v>
      </c>
      <c r="N21" s="122" t="s">
        <v>2553</v>
      </c>
      <c r="O21" s="102" t="s">
        <v>2483</v>
      </c>
      <c r="P21" s="102"/>
      <c r="Q21" s="122">
        <v>44222.541666666664</v>
      </c>
    </row>
    <row r="22" spans="1:17" ht="18" x14ac:dyDescent="0.25">
      <c r="A22" s="84" t="str">
        <f>VLOOKUP(E22,'LISTADO ATM'!$A$2:$C$895,3,0)</f>
        <v>DISTRITO NACIONAL</v>
      </c>
      <c r="B22" s="111">
        <v>335770821</v>
      </c>
      <c r="C22" s="103">
        <v>44219.41505787037</v>
      </c>
      <c r="D22" s="102" t="s">
        <v>2477</v>
      </c>
      <c r="E22" s="99">
        <v>697</v>
      </c>
      <c r="F22" s="84" t="str">
        <f>VLOOKUP(E22,VIP!$A$2:$O11372,2,0)</f>
        <v>DRBR697</v>
      </c>
      <c r="G22" s="98" t="str">
        <f>VLOOKUP(E22,'LISTADO ATM'!$A$2:$B$894,2,0)</f>
        <v>ATM Hipermercado Olé Ciudad Juan Bosch</v>
      </c>
      <c r="H22" s="98" t="str">
        <f>VLOOKUP(E22,VIP!$A$2:$O16293,7,FALSE)</f>
        <v>Si</v>
      </c>
      <c r="I22" s="98" t="str">
        <f>VLOOKUP(E22,VIP!$A$2:$O8258,8,FALSE)</f>
        <v>Si</v>
      </c>
      <c r="J22" s="98" t="str">
        <f>VLOOKUP(E22,VIP!$A$2:$O8208,8,FALSE)</f>
        <v>Si</v>
      </c>
      <c r="K22" s="98" t="str">
        <f>VLOOKUP(E22,VIP!$A$2:$O11782,6,0)</f>
        <v>NO</v>
      </c>
      <c r="L22" s="106" t="s">
        <v>2430</v>
      </c>
      <c r="M22" s="117" t="s">
        <v>2554</v>
      </c>
      <c r="N22" s="104" t="s">
        <v>2481</v>
      </c>
      <c r="O22" s="102" t="s">
        <v>2482</v>
      </c>
      <c r="P22" s="102"/>
      <c r="Q22" s="122">
        <v>44222.720833333333</v>
      </c>
    </row>
    <row r="23" spans="1:17" ht="18" x14ac:dyDescent="0.25">
      <c r="A23" s="84" t="str">
        <f>VLOOKUP(E23,'LISTADO ATM'!$A$2:$C$895,3,0)</f>
        <v>ESTE</v>
      </c>
      <c r="B23" s="111">
        <v>335770854</v>
      </c>
      <c r="C23" s="103">
        <v>44219.451967592591</v>
      </c>
      <c r="D23" s="102" t="s">
        <v>2477</v>
      </c>
      <c r="E23" s="99">
        <v>842</v>
      </c>
      <c r="F23" s="84" t="str">
        <f>VLOOKUP(E23,VIP!$A$2:$O11369,2,0)</f>
        <v>DRBR842</v>
      </c>
      <c r="G23" s="98" t="str">
        <f>VLOOKUP(E23,'LISTADO ATM'!$A$2:$B$894,2,0)</f>
        <v xml:space="preserve">ATM Plaza Orense II (La Romana) </v>
      </c>
      <c r="H23" s="98" t="str">
        <f>VLOOKUP(E23,VIP!$A$2:$O16290,7,FALSE)</f>
        <v>Si</v>
      </c>
      <c r="I23" s="98" t="str">
        <f>VLOOKUP(E23,VIP!$A$2:$O8255,8,FALSE)</f>
        <v>Si</v>
      </c>
      <c r="J23" s="98" t="str">
        <f>VLOOKUP(E23,VIP!$A$2:$O8205,8,FALSE)</f>
        <v>Si</v>
      </c>
      <c r="K23" s="98" t="str">
        <f>VLOOKUP(E23,VIP!$A$2:$O11779,6,0)</f>
        <v>NO</v>
      </c>
      <c r="L23" s="106" t="s">
        <v>2430</v>
      </c>
      <c r="M23" s="105" t="s">
        <v>2473</v>
      </c>
      <c r="N23" s="104" t="s">
        <v>2481</v>
      </c>
      <c r="O23" s="102" t="s">
        <v>2482</v>
      </c>
      <c r="P23" s="102"/>
      <c r="Q23" s="105" t="s">
        <v>2430</v>
      </c>
    </row>
    <row r="24" spans="1:17" ht="18" x14ac:dyDescent="0.25">
      <c r="A24" s="84" t="str">
        <f>VLOOKUP(E24,'LISTADO ATM'!$A$2:$C$895,3,0)</f>
        <v>DISTRITO NACIONAL</v>
      </c>
      <c r="B24" s="111">
        <v>335770884</v>
      </c>
      <c r="C24" s="103">
        <v>44219.502962962964</v>
      </c>
      <c r="D24" s="102" t="s">
        <v>2477</v>
      </c>
      <c r="E24" s="99">
        <v>738</v>
      </c>
      <c r="F24" s="84" t="str">
        <f>VLOOKUP(E24,VIP!$A$2:$O11386,2,0)</f>
        <v>DRBR24S</v>
      </c>
      <c r="G24" s="98" t="str">
        <f>VLOOKUP(E24,'LISTADO ATM'!$A$2:$B$894,2,0)</f>
        <v xml:space="preserve">ATM Zona Franca Los Alcarrizos </v>
      </c>
      <c r="H24" s="98" t="str">
        <f>VLOOKUP(E24,VIP!$A$2:$O16307,7,FALSE)</f>
        <v>Si</v>
      </c>
      <c r="I24" s="98" t="str">
        <f>VLOOKUP(E24,VIP!$A$2:$O8272,8,FALSE)</f>
        <v>Si</v>
      </c>
      <c r="J24" s="98" t="str">
        <f>VLOOKUP(E24,VIP!$A$2:$O8222,8,FALSE)</f>
        <v>Si</v>
      </c>
      <c r="K24" s="98" t="str">
        <f>VLOOKUP(E24,VIP!$A$2:$O11796,6,0)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4" t="s">
        <v>2430</v>
      </c>
    </row>
    <row r="25" spans="1:17" ht="18" x14ac:dyDescent="0.25">
      <c r="A25" s="84" t="str">
        <f>VLOOKUP(E25,'LISTADO ATM'!$A$2:$C$895,3,0)</f>
        <v>DISTRITO NACIONAL</v>
      </c>
      <c r="B25" s="111">
        <v>335770900</v>
      </c>
      <c r="C25" s="103">
        <v>44219.513784722221</v>
      </c>
      <c r="D25" s="102" t="s">
        <v>2189</v>
      </c>
      <c r="E25" s="99">
        <v>791</v>
      </c>
      <c r="F25" s="84" t="str">
        <f>VLOOKUP(E25,VIP!$A$2:$O11382,2,0)</f>
        <v>DRBR791</v>
      </c>
      <c r="G25" s="98" t="str">
        <f>VLOOKUP(E25,'LISTADO ATM'!$A$2:$B$894,2,0)</f>
        <v xml:space="preserve">ATM Oficina Sans Soucí </v>
      </c>
      <c r="H25" s="98" t="str">
        <f>VLOOKUP(E25,VIP!$A$2:$O16303,7,FALSE)</f>
        <v>Si</v>
      </c>
      <c r="I25" s="98" t="str">
        <f>VLOOKUP(E25,VIP!$A$2:$O8268,8,FALSE)</f>
        <v>No</v>
      </c>
      <c r="J25" s="98" t="str">
        <f>VLOOKUP(E25,VIP!$A$2:$O8218,8,FALSE)</f>
        <v>No</v>
      </c>
      <c r="K25" s="98" t="str">
        <f>VLOOKUP(E25,VIP!$A$2:$O11792,6,0)</f>
        <v>NO</v>
      </c>
      <c r="L25" s="106" t="s">
        <v>2228</v>
      </c>
      <c r="M25" s="117" t="s">
        <v>2554</v>
      </c>
      <c r="N25" s="104" t="s">
        <v>2481</v>
      </c>
      <c r="O25" s="102" t="s">
        <v>2483</v>
      </c>
      <c r="P25" s="102"/>
      <c r="Q25" s="122">
        <v>44222.411805555559</v>
      </c>
    </row>
    <row r="26" spans="1:17" ht="18" x14ac:dyDescent="0.25">
      <c r="A26" s="84" t="str">
        <f>VLOOKUP(E26,'LISTADO ATM'!$A$2:$C$895,3,0)</f>
        <v>DISTRITO NACIONAL</v>
      </c>
      <c r="B26" s="111">
        <v>335770914</v>
      </c>
      <c r="C26" s="103">
        <v>44219.524421296293</v>
      </c>
      <c r="D26" s="102" t="s">
        <v>2189</v>
      </c>
      <c r="E26" s="99">
        <v>160</v>
      </c>
      <c r="F26" s="84" t="str">
        <f>VLOOKUP(E26,VIP!$A$2:$O11379,2,0)</f>
        <v>DRBR160</v>
      </c>
      <c r="G26" s="98" t="str">
        <f>VLOOKUP(E26,'LISTADO ATM'!$A$2:$B$894,2,0)</f>
        <v xml:space="preserve">ATM Oficina Herrera </v>
      </c>
      <c r="H26" s="98" t="str">
        <f>VLOOKUP(E26,VIP!$A$2:$O16300,7,FALSE)</f>
        <v>Si</v>
      </c>
      <c r="I26" s="98" t="str">
        <f>VLOOKUP(E26,VIP!$A$2:$O8265,8,FALSE)</f>
        <v>Si</v>
      </c>
      <c r="J26" s="98" t="str">
        <f>VLOOKUP(E26,VIP!$A$2:$O8215,8,FALSE)</f>
        <v>Si</v>
      </c>
      <c r="K26" s="98" t="str">
        <f>VLOOKUP(E26,VIP!$A$2:$O11789,6,0)</f>
        <v>NO</v>
      </c>
      <c r="L26" s="106" t="s">
        <v>2228</v>
      </c>
      <c r="M26" s="117" t="s">
        <v>2554</v>
      </c>
      <c r="N26" s="122" t="s">
        <v>2553</v>
      </c>
      <c r="O26" s="102" t="s">
        <v>2483</v>
      </c>
      <c r="P26" s="102"/>
      <c r="Q26" s="122">
        <v>44222.382638888892</v>
      </c>
    </row>
    <row r="27" spans="1:17" ht="18" x14ac:dyDescent="0.25">
      <c r="A27" s="84" t="str">
        <f>VLOOKUP(E27,'LISTADO ATM'!$A$2:$C$895,3,0)</f>
        <v>DISTRITO NACIONAL</v>
      </c>
      <c r="B27" s="111">
        <v>335770930</v>
      </c>
      <c r="C27" s="103">
        <v>44219.532546296294</v>
      </c>
      <c r="D27" s="102" t="s">
        <v>2189</v>
      </c>
      <c r="E27" s="99">
        <v>686</v>
      </c>
      <c r="F27" s="84" t="str">
        <f>VLOOKUP(E27,VIP!$A$2:$O11378,2,0)</f>
        <v>DRBR686</v>
      </c>
      <c r="G27" s="98" t="str">
        <f>VLOOKUP(E27,'LISTADO ATM'!$A$2:$B$894,2,0)</f>
        <v>ATM Autoservicio Oficina Máximo Gómez</v>
      </c>
      <c r="H27" s="98" t="str">
        <f>VLOOKUP(E27,VIP!$A$2:$O16299,7,FALSE)</f>
        <v>Si</v>
      </c>
      <c r="I27" s="98" t="str">
        <f>VLOOKUP(E27,VIP!$A$2:$O8264,8,FALSE)</f>
        <v>Si</v>
      </c>
      <c r="J27" s="98" t="str">
        <f>VLOOKUP(E27,VIP!$A$2:$O8214,8,FALSE)</f>
        <v>Si</v>
      </c>
      <c r="K27" s="98" t="str">
        <f>VLOOKUP(E27,VIP!$A$2:$O11788,6,0)</f>
        <v>NO</v>
      </c>
      <c r="L27" s="106" t="s">
        <v>2228</v>
      </c>
      <c r="M27" s="117" t="s">
        <v>2554</v>
      </c>
      <c r="N27" s="122" t="s">
        <v>2553</v>
      </c>
      <c r="O27" s="102" t="s">
        <v>2483</v>
      </c>
      <c r="P27" s="102"/>
      <c r="Q27" s="122">
        <v>44222.508333333331</v>
      </c>
    </row>
    <row r="28" spans="1:17" ht="18" x14ac:dyDescent="0.25">
      <c r="A28" s="84" t="str">
        <f>VLOOKUP(E28,'LISTADO ATM'!$A$2:$C$895,3,0)</f>
        <v>SUR</v>
      </c>
      <c r="B28" s="111">
        <v>335770958</v>
      </c>
      <c r="C28" s="103">
        <v>44219.56</v>
      </c>
      <c r="D28" s="102" t="s">
        <v>2189</v>
      </c>
      <c r="E28" s="99">
        <v>751</v>
      </c>
      <c r="F28" s="84" t="str">
        <f>VLOOKUP(E28,VIP!$A$2:$O11375,2,0)</f>
        <v>DRBR751</v>
      </c>
      <c r="G28" s="98" t="str">
        <f>VLOOKUP(E28,'LISTADO ATM'!$A$2:$B$894,2,0)</f>
        <v>ATM Eco Petroleo Camilo</v>
      </c>
      <c r="H28" s="98" t="str">
        <f>VLOOKUP(E28,VIP!$A$2:$O16296,7,FALSE)</f>
        <v>N/A</v>
      </c>
      <c r="I28" s="98" t="str">
        <f>VLOOKUP(E28,VIP!$A$2:$O8261,8,FALSE)</f>
        <v>N/A</v>
      </c>
      <c r="J28" s="98" t="str">
        <f>VLOOKUP(E28,VIP!$A$2:$O8211,8,FALSE)</f>
        <v>N/A</v>
      </c>
      <c r="K28" s="98" t="str">
        <f>VLOOKUP(E28,VIP!$A$2:$O11785,6,0)</f>
        <v>N/A</v>
      </c>
      <c r="L28" s="106" t="s">
        <v>2254</v>
      </c>
      <c r="M28" s="117" t="s">
        <v>2554</v>
      </c>
      <c r="N28" s="122" t="s">
        <v>2553</v>
      </c>
      <c r="O28" s="102" t="s">
        <v>2483</v>
      </c>
      <c r="P28" s="102"/>
      <c r="Q28" s="122">
        <v>44222.525000000001</v>
      </c>
    </row>
    <row r="29" spans="1:17" ht="18" x14ac:dyDescent="0.25">
      <c r="A29" s="84" t="str">
        <f>VLOOKUP(E29,'LISTADO ATM'!$A$2:$C$895,3,0)</f>
        <v>ESTE</v>
      </c>
      <c r="B29" s="111">
        <v>335770969</v>
      </c>
      <c r="C29" s="103">
        <v>44219.591168981482</v>
      </c>
      <c r="D29" s="102" t="s">
        <v>2477</v>
      </c>
      <c r="E29" s="99">
        <v>429</v>
      </c>
      <c r="F29" s="84" t="str">
        <f>VLOOKUP(E29,VIP!$A$2:$O11369,2,0)</f>
        <v>DRBR429</v>
      </c>
      <c r="G29" s="98" t="str">
        <f>VLOOKUP(E29,'LISTADO ATM'!$A$2:$B$894,2,0)</f>
        <v xml:space="preserve">ATM Oficina Jumbo La Romana </v>
      </c>
      <c r="H29" s="98" t="str">
        <f>VLOOKUP(E29,VIP!$A$2:$O16290,7,FALSE)</f>
        <v>Si</v>
      </c>
      <c r="I29" s="98" t="str">
        <f>VLOOKUP(E29,VIP!$A$2:$O8255,8,FALSE)</f>
        <v>Si</v>
      </c>
      <c r="J29" s="98" t="str">
        <f>VLOOKUP(E29,VIP!$A$2:$O8205,8,FALSE)</f>
        <v>Si</v>
      </c>
      <c r="K29" s="98" t="str">
        <f>VLOOKUP(E29,VIP!$A$2:$O11779,6,0)</f>
        <v>NO</v>
      </c>
      <c r="L29" s="106" t="s">
        <v>2499</v>
      </c>
      <c r="M29" s="117" t="s">
        <v>2554</v>
      </c>
      <c r="N29" s="122" t="s">
        <v>2553</v>
      </c>
      <c r="O29" s="102" t="s">
        <v>2482</v>
      </c>
      <c r="P29" s="102"/>
      <c r="Q29" s="122">
        <v>44222.529861111114</v>
      </c>
    </row>
    <row r="30" spans="1:17" ht="18" x14ac:dyDescent="0.25">
      <c r="A30" s="84" t="str">
        <f>VLOOKUP(E30,'LISTADO ATM'!$A$2:$C$895,3,0)</f>
        <v>DISTRITO NACIONAL</v>
      </c>
      <c r="B30" s="111">
        <v>335770980</v>
      </c>
      <c r="C30" s="103">
        <v>44219.702210648145</v>
      </c>
      <c r="D30" s="102" t="s">
        <v>2477</v>
      </c>
      <c r="E30" s="99">
        <v>713</v>
      </c>
      <c r="F30" s="84" t="str">
        <f>VLOOKUP(E30,VIP!$A$2:$O11382,2,0)</f>
        <v>DRBR016</v>
      </c>
      <c r="G30" s="98" t="str">
        <f>VLOOKUP(E30,'LISTADO ATM'!$A$2:$B$894,2,0)</f>
        <v xml:space="preserve">ATM Oficina Las Américas </v>
      </c>
      <c r="H30" s="98" t="str">
        <f>VLOOKUP(E30,VIP!$A$2:$O16303,7,FALSE)</f>
        <v>Si</v>
      </c>
      <c r="I30" s="98" t="str">
        <f>VLOOKUP(E30,VIP!$A$2:$O8268,8,FALSE)</f>
        <v>Si</v>
      </c>
      <c r="J30" s="98" t="str">
        <f>VLOOKUP(E30,VIP!$A$2:$O8218,8,FALSE)</f>
        <v>Si</v>
      </c>
      <c r="K30" s="98" t="str">
        <f>VLOOKUP(E30,VIP!$A$2:$O11792,6,0)</f>
        <v>NO</v>
      </c>
      <c r="L30" s="106" t="s">
        <v>2430</v>
      </c>
      <c r="M30" s="105" t="s">
        <v>2473</v>
      </c>
      <c r="N30" s="104" t="s">
        <v>2481</v>
      </c>
      <c r="O30" s="102" t="s">
        <v>2482</v>
      </c>
      <c r="P30" s="102"/>
      <c r="Q30" s="105" t="s">
        <v>2500</v>
      </c>
    </row>
    <row r="31" spans="1:17" ht="18" x14ac:dyDescent="0.25">
      <c r="A31" s="84" t="str">
        <f>VLOOKUP(E31,'LISTADO ATM'!$A$2:$C$895,3,0)</f>
        <v>ESTE</v>
      </c>
      <c r="B31" s="111">
        <v>335770985</v>
      </c>
      <c r="C31" s="103">
        <v>44219.736273148148</v>
      </c>
      <c r="D31" s="102" t="s">
        <v>2189</v>
      </c>
      <c r="E31" s="99">
        <v>219</v>
      </c>
      <c r="F31" s="84" t="str">
        <f>VLOOKUP(E31,VIP!$A$2:$O11377,2,0)</f>
        <v>DRBR219</v>
      </c>
      <c r="G31" s="98" t="str">
        <f>VLOOKUP(E31,'LISTADO ATM'!$A$2:$B$894,2,0)</f>
        <v xml:space="preserve">ATM Oficina La Altagracia (Higuey) </v>
      </c>
      <c r="H31" s="98" t="str">
        <f>VLOOKUP(E31,VIP!$A$2:$O16298,7,FALSE)</f>
        <v>Si</v>
      </c>
      <c r="I31" s="98" t="str">
        <f>VLOOKUP(E31,VIP!$A$2:$O8263,8,FALSE)</f>
        <v>Si</v>
      </c>
      <c r="J31" s="98" t="str">
        <f>VLOOKUP(E31,VIP!$A$2:$O8213,8,FALSE)</f>
        <v>Si</v>
      </c>
      <c r="K31" s="98" t="str">
        <f>VLOOKUP(E31,VIP!$A$2:$O11787,6,0)</f>
        <v>NO</v>
      </c>
      <c r="L31" s="106" t="s">
        <v>2228</v>
      </c>
      <c r="M31" s="117" t="s">
        <v>2554</v>
      </c>
      <c r="N31" s="104" t="s">
        <v>2481</v>
      </c>
      <c r="O31" s="102" t="s">
        <v>2483</v>
      </c>
      <c r="P31" s="102"/>
      <c r="Q31" s="122">
        <v>44222.73541666667</v>
      </c>
    </row>
    <row r="32" spans="1:17" ht="18" x14ac:dyDescent="0.25">
      <c r="A32" s="84" t="str">
        <f>VLOOKUP(E32,'LISTADO ATM'!$A$2:$C$895,3,0)</f>
        <v>DISTRITO NACIONAL</v>
      </c>
      <c r="B32" s="111">
        <v>335770987</v>
      </c>
      <c r="C32" s="103">
        <v>44219.739803240744</v>
      </c>
      <c r="D32" s="102" t="s">
        <v>2477</v>
      </c>
      <c r="E32" s="99">
        <v>312</v>
      </c>
      <c r="F32" s="84" t="str">
        <f>VLOOKUP(E32,VIP!$A$2:$O11375,2,0)</f>
        <v>DRBR312</v>
      </c>
      <c r="G32" s="98" t="str">
        <f>VLOOKUP(E32,'LISTADO ATM'!$A$2:$B$894,2,0)</f>
        <v xml:space="preserve">ATM Oficina Tiradentes II (Naco) </v>
      </c>
      <c r="H32" s="98" t="str">
        <f>VLOOKUP(E32,VIP!$A$2:$O16296,7,FALSE)</f>
        <v>Si</v>
      </c>
      <c r="I32" s="98" t="str">
        <f>VLOOKUP(E32,VIP!$A$2:$O8261,8,FALSE)</f>
        <v>Si</v>
      </c>
      <c r="J32" s="98" t="str">
        <f>VLOOKUP(E32,VIP!$A$2:$O8211,8,FALSE)</f>
        <v>Si</v>
      </c>
      <c r="K32" s="98" t="str">
        <f>VLOOKUP(E32,VIP!$A$2:$O11785,6,0)</f>
        <v>NO</v>
      </c>
      <c r="L32" s="106" t="s">
        <v>2499</v>
      </c>
      <c r="M32" s="117" t="s">
        <v>2554</v>
      </c>
      <c r="N32" s="122" t="s">
        <v>2553</v>
      </c>
      <c r="O32" s="102" t="s">
        <v>2482</v>
      </c>
      <c r="P32" s="102"/>
      <c r="Q32" s="122">
        <v>44222.53402777778</v>
      </c>
    </row>
    <row r="33" spans="1:17" ht="18" x14ac:dyDescent="0.25">
      <c r="A33" s="84" t="str">
        <f>VLOOKUP(E33,'LISTADO ATM'!$A$2:$C$895,3,0)</f>
        <v>DISTRITO NACIONAL</v>
      </c>
      <c r="B33" s="111">
        <v>335770988</v>
      </c>
      <c r="C33" s="103">
        <v>44219.742962962962</v>
      </c>
      <c r="D33" s="102" t="s">
        <v>2189</v>
      </c>
      <c r="E33" s="99">
        <v>957</v>
      </c>
      <c r="F33" s="84" t="str">
        <f>VLOOKUP(E33,VIP!$A$2:$O11374,2,0)</f>
        <v>DRBR23F</v>
      </c>
      <c r="G33" s="98" t="str">
        <f>VLOOKUP(E33,'LISTADO ATM'!$A$2:$B$894,2,0)</f>
        <v xml:space="preserve">ATM Oficina Venezuela </v>
      </c>
      <c r="H33" s="98" t="str">
        <f>VLOOKUP(E33,VIP!$A$2:$O16295,7,FALSE)</f>
        <v>Si</v>
      </c>
      <c r="I33" s="98" t="str">
        <f>VLOOKUP(E33,VIP!$A$2:$O8260,8,FALSE)</f>
        <v>Si</v>
      </c>
      <c r="J33" s="98" t="str">
        <f>VLOOKUP(E33,VIP!$A$2:$O8210,8,FALSE)</f>
        <v>Si</v>
      </c>
      <c r="K33" s="98" t="str">
        <f>VLOOKUP(E33,VIP!$A$2:$O11784,6,0)</f>
        <v>SI</v>
      </c>
      <c r="L33" s="106" t="s">
        <v>2463</v>
      </c>
      <c r="M33" s="117" t="s">
        <v>2554</v>
      </c>
      <c r="N33" s="122" t="s">
        <v>2553</v>
      </c>
      <c r="O33" s="102" t="s">
        <v>2483</v>
      </c>
      <c r="P33" s="102"/>
      <c r="Q33" s="122">
        <v>44222.550694444442</v>
      </c>
    </row>
    <row r="34" spans="1:17" ht="18" x14ac:dyDescent="0.25">
      <c r="A34" s="84" t="str">
        <f>VLOOKUP(E34,'LISTADO ATM'!$A$2:$C$895,3,0)</f>
        <v>DISTRITO NACIONAL</v>
      </c>
      <c r="B34" s="111">
        <v>335770998</v>
      </c>
      <c r="C34" s="103">
        <v>44219.88380787037</v>
      </c>
      <c r="D34" s="102" t="s">
        <v>2189</v>
      </c>
      <c r="E34" s="99">
        <v>943</v>
      </c>
      <c r="F34" s="84" t="str">
        <f>VLOOKUP(E34,VIP!$A$2:$O11375,2,0)</f>
        <v>DRBR16K</v>
      </c>
      <c r="G34" s="98" t="str">
        <f>VLOOKUP(E34,'LISTADO ATM'!$A$2:$B$894,2,0)</f>
        <v xml:space="preserve">ATM Oficina Tránsito Terreste </v>
      </c>
      <c r="H34" s="98" t="str">
        <f>VLOOKUP(E34,VIP!$A$2:$O16296,7,FALSE)</f>
        <v>Si</v>
      </c>
      <c r="I34" s="98" t="str">
        <f>VLOOKUP(E34,VIP!$A$2:$O8261,8,FALSE)</f>
        <v>Si</v>
      </c>
      <c r="J34" s="98" t="str">
        <f>VLOOKUP(E34,VIP!$A$2:$O8211,8,FALSE)</f>
        <v>Si</v>
      </c>
      <c r="K34" s="98" t="str">
        <f>VLOOKUP(E34,VIP!$A$2:$O11785,6,0)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17"/>
      <c r="Q34" s="105" t="s">
        <v>2228</v>
      </c>
    </row>
    <row r="35" spans="1:17" ht="18" x14ac:dyDescent="0.25">
      <c r="A35" s="84" t="str">
        <f>VLOOKUP(E35,'LISTADO ATM'!$A$2:$C$895,3,0)</f>
        <v>DISTRITO NACIONAL</v>
      </c>
      <c r="B35" s="111">
        <v>335771000</v>
      </c>
      <c r="C35" s="103">
        <v>44219.884710648148</v>
      </c>
      <c r="D35" s="102" t="s">
        <v>2189</v>
      </c>
      <c r="E35" s="99">
        <v>902</v>
      </c>
      <c r="F35" s="84" t="str">
        <f>VLOOKUP(E35,VIP!$A$2:$O11373,2,0)</f>
        <v>DRBR16A</v>
      </c>
      <c r="G35" s="98" t="str">
        <f>VLOOKUP(E35,'LISTADO ATM'!$A$2:$B$894,2,0)</f>
        <v xml:space="preserve">ATM Oficina Plaza Florida </v>
      </c>
      <c r="H35" s="98" t="str">
        <f>VLOOKUP(E35,VIP!$A$2:$O16294,7,FALSE)</f>
        <v>Si</v>
      </c>
      <c r="I35" s="98" t="str">
        <f>VLOOKUP(E35,VIP!$A$2:$O8259,8,FALSE)</f>
        <v>Si</v>
      </c>
      <c r="J35" s="98" t="str">
        <f>VLOOKUP(E35,VIP!$A$2:$O8209,8,FALSE)</f>
        <v>Si</v>
      </c>
      <c r="K35" s="98" t="str">
        <f>VLOOKUP(E35,VIP!$A$2:$O11783,6,0)</f>
        <v>NO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17"/>
      <c r="Q35" s="105" t="s">
        <v>2228</v>
      </c>
    </row>
    <row r="36" spans="1:17" ht="18" x14ac:dyDescent="0.25">
      <c r="A36" s="84" t="str">
        <f>VLOOKUP(E36,'LISTADO ATM'!$A$2:$C$895,3,0)</f>
        <v>DISTRITO NACIONAL</v>
      </c>
      <c r="B36" s="111">
        <v>335771001</v>
      </c>
      <c r="C36" s="103">
        <v>44219.885300925926</v>
      </c>
      <c r="D36" s="102" t="s">
        <v>2189</v>
      </c>
      <c r="E36" s="99">
        <v>585</v>
      </c>
      <c r="F36" s="84" t="str">
        <f>VLOOKUP(E36,VIP!$A$2:$O11372,2,0)</f>
        <v>DRBR083</v>
      </c>
      <c r="G36" s="98" t="str">
        <f>VLOOKUP(E36,'LISTADO ATM'!$A$2:$B$894,2,0)</f>
        <v xml:space="preserve">ATM Oficina Haina Oriental 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17"/>
      <c r="Q36" s="105" t="s">
        <v>2228</v>
      </c>
    </row>
    <row r="37" spans="1:17" ht="18" x14ac:dyDescent="0.25">
      <c r="A37" s="84" t="str">
        <f>VLOOKUP(E37,'LISTADO ATM'!$A$2:$C$895,3,0)</f>
        <v>DISTRITO NACIONAL</v>
      </c>
      <c r="B37" s="111">
        <v>335771002</v>
      </c>
      <c r="C37" s="103">
        <v>44219.885972222219</v>
      </c>
      <c r="D37" s="102" t="s">
        <v>2189</v>
      </c>
      <c r="E37" s="99">
        <v>476</v>
      </c>
      <c r="F37" s="84" t="str">
        <f>VLOOKUP(E37,VIP!$A$2:$O11371,2,0)</f>
        <v>DRBR476</v>
      </c>
      <c r="G37" s="98" t="str">
        <f>VLOOKUP(E37,'LISTADO ATM'!$A$2:$B$894,2,0)</f>
        <v xml:space="preserve">ATM Multicentro La Sirena Las Caobas </v>
      </c>
      <c r="H37" s="98" t="str">
        <f>VLOOKUP(E37,VIP!$A$2:$O16292,7,FALSE)</f>
        <v>Si</v>
      </c>
      <c r="I37" s="98" t="str">
        <f>VLOOKUP(E37,VIP!$A$2:$O8257,8,FALSE)</f>
        <v>Si</v>
      </c>
      <c r="J37" s="98" t="str">
        <f>VLOOKUP(E37,VIP!$A$2:$O8207,8,FALSE)</f>
        <v>Si</v>
      </c>
      <c r="K37" s="98" t="str">
        <f>VLOOKUP(E37,VIP!$A$2:$O11781,6,0)</f>
        <v>SI</v>
      </c>
      <c r="L37" s="106" t="s">
        <v>2228</v>
      </c>
      <c r="M37" s="117" t="s">
        <v>2554</v>
      </c>
      <c r="N37" s="104" t="s">
        <v>2481</v>
      </c>
      <c r="O37" s="102" t="s">
        <v>2483</v>
      </c>
      <c r="P37" s="117"/>
      <c r="Q37" s="122">
        <v>44222.597916666666</v>
      </c>
    </row>
    <row r="38" spans="1:17" ht="18" x14ac:dyDescent="0.25">
      <c r="A38" s="84" t="str">
        <f>VLOOKUP(E38,'LISTADO ATM'!$A$2:$C$895,3,0)</f>
        <v>DISTRITO NACIONAL</v>
      </c>
      <c r="B38" s="111">
        <v>335771007</v>
      </c>
      <c r="C38" s="103">
        <v>44220.310023148151</v>
      </c>
      <c r="D38" s="102" t="s">
        <v>2494</v>
      </c>
      <c r="E38" s="99">
        <v>946</v>
      </c>
      <c r="F38" s="84" t="str">
        <f>VLOOKUP(E38,VIP!$A$2:$O11373,2,0)</f>
        <v>DRBR24R</v>
      </c>
      <c r="G38" s="98" t="str">
        <f>VLOOKUP(E38,'LISTADO ATM'!$A$2:$B$894,2,0)</f>
        <v xml:space="preserve">ATM Oficina Núñez de Cáceres I </v>
      </c>
      <c r="H38" s="98" t="str">
        <f>VLOOKUP(E38,VIP!$A$2:$O16294,7,FALSE)</f>
        <v>Si</v>
      </c>
      <c r="I38" s="98" t="str">
        <f>VLOOKUP(E38,VIP!$A$2:$O8259,8,FALSE)</f>
        <v>Si</v>
      </c>
      <c r="J38" s="98" t="str">
        <f>VLOOKUP(E38,VIP!$A$2:$O8209,8,FALSE)</f>
        <v>Si</v>
      </c>
      <c r="K38" s="98" t="str">
        <f>VLOOKUP(E38,VIP!$A$2:$O11783,6,0)</f>
        <v>NO</v>
      </c>
      <c r="L38" s="106" t="s">
        <v>2430</v>
      </c>
      <c r="M38" s="117" t="s">
        <v>2554</v>
      </c>
      <c r="N38" s="104" t="s">
        <v>2481</v>
      </c>
      <c r="O38" s="102" t="s">
        <v>2495</v>
      </c>
      <c r="P38" s="117"/>
      <c r="Q38" s="122">
        <v>44222.625</v>
      </c>
    </row>
    <row r="39" spans="1:17" ht="18" x14ac:dyDescent="0.25">
      <c r="A39" s="84" t="str">
        <f>VLOOKUP(E39,'LISTADO ATM'!$A$2:$C$895,3,0)</f>
        <v>ESTE</v>
      </c>
      <c r="B39" s="111">
        <v>335771009</v>
      </c>
      <c r="C39" s="103">
        <v>44220.333333333336</v>
      </c>
      <c r="D39" s="102" t="s">
        <v>2477</v>
      </c>
      <c r="E39" s="99">
        <v>211</v>
      </c>
      <c r="F39" s="84" t="str">
        <f>VLOOKUP(E39,VIP!$A$2:$O11376,2,0)</f>
        <v>DRBR211</v>
      </c>
      <c r="G39" s="98" t="str">
        <f>VLOOKUP(E39,'LISTADO ATM'!$A$2:$B$894,2,0)</f>
        <v xml:space="preserve">ATM Oficina La Romana I </v>
      </c>
      <c r="H39" s="98" t="str">
        <f>VLOOKUP(E39,VIP!$A$2:$O16297,7,FALSE)</f>
        <v>Si</v>
      </c>
      <c r="I39" s="98" t="str">
        <f>VLOOKUP(E39,VIP!$A$2:$O8262,8,FALSE)</f>
        <v>Si</v>
      </c>
      <c r="J39" s="98" t="str">
        <f>VLOOKUP(E39,VIP!$A$2:$O8212,8,FALSE)</f>
        <v>Si</v>
      </c>
      <c r="K39" s="98" t="str">
        <f>VLOOKUP(E39,VIP!$A$2:$O11786,6,0)</f>
        <v>NO</v>
      </c>
      <c r="L39" s="106" t="s">
        <v>2430</v>
      </c>
      <c r="M39" s="117" t="s">
        <v>2554</v>
      </c>
      <c r="N39" s="104" t="s">
        <v>2481</v>
      </c>
      <c r="O39" s="102" t="s">
        <v>2482</v>
      </c>
      <c r="P39" s="117"/>
      <c r="Q39" s="122">
        <v>44222.458333333336</v>
      </c>
    </row>
    <row r="40" spans="1:17" ht="18" x14ac:dyDescent="0.25">
      <c r="A40" s="84" t="str">
        <f>VLOOKUP(E40,'LISTADO ATM'!$A$2:$C$895,3,0)</f>
        <v>DISTRITO NACIONAL</v>
      </c>
      <c r="B40" s="111">
        <v>335771010</v>
      </c>
      <c r="C40" s="103">
        <v>44220.336655092593</v>
      </c>
      <c r="D40" s="102" t="s">
        <v>2477</v>
      </c>
      <c r="E40" s="99">
        <v>949</v>
      </c>
      <c r="F40" s="84" t="str">
        <f>VLOOKUP(E40,VIP!$A$2:$O11390,2,0)</f>
        <v>DRBR23D</v>
      </c>
      <c r="G40" s="98" t="str">
        <f>VLOOKUP(E40,'LISTADO ATM'!$A$2:$B$894,2,0)</f>
        <v xml:space="preserve">ATM S/M Bravo San Isidro Coral Mall </v>
      </c>
      <c r="H40" s="98" t="str">
        <f>VLOOKUP(E40,VIP!$A$2:$O16311,7,FALSE)</f>
        <v>Si</v>
      </c>
      <c r="I40" s="98" t="str">
        <f>VLOOKUP(E40,VIP!$A$2:$O8276,8,FALSE)</f>
        <v>No</v>
      </c>
      <c r="J40" s="98" t="str">
        <f>VLOOKUP(E40,VIP!$A$2:$O8226,8,FALSE)</f>
        <v>No</v>
      </c>
      <c r="K40" s="98" t="str">
        <f>VLOOKUP(E40,VIP!$A$2:$O11800,6,0)</f>
        <v>NO</v>
      </c>
      <c r="L40" s="106" t="s">
        <v>2466</v>
      </c>
      <c r="M40" s="117" t="s">
        <v>2554</v>
      </c>
      <c r="N40" s="104" t="s">
        <v>2481</v>
      </c>
      <c r="O40" s="102" t="s">
        <v>2482</v>
      </c>
      <c r="P40" s="117"/>
      <c r="Q40" s="122">
        <v>44222.625</v>
      </c>
    </row>
    <row r="41" spans="1:17" ht="18" x14ac:dyDescent="0.25">
      <c r="A41" s="84" t="str">
        <f>VLOOKUP(E41,'LISTADO ATM'!$A$2:$C$895,3,0)</f>
        <v>ESTE</v>
      </c>
      <c r="B41" s="111">
        <v>335771011</v>
      </c>
      <c r="C41" s="103">
        <v>44220.358784722222</v>
      </c>
      <c r="D41" s="102" t="s">
        <v>2477</v>
      </c>
      <c r="E41" s="99">
        <v>399</v>
      </c>
      <c r="F41" s="84" t="str">
        <f>VLOOKUP(E41,VIP!$A$2:$O11389,2,0)</f>
        <v>DRBR399</v>
      </c>
      <c r="G41" s="98" t="str">
        <f>VLOOKUP(E41,'LISTADO ATM'!$A$2:$B$894,2,0)</f>
        <v xml:space="preserve">ATM Oficina La Romana II </v>
      </c>
      <c r="H41" s="98" t="str">
        <f>VLOOKUP(E41,VIP!$A$2:$O16310,7,FALSE)</f>
        <v>Si</v>
      </c>
      <c r="I41" s="98" t="str">
        <f>VLOOKUP(E41,VIP!$A$2:$O8275,8,FALSE)</f>
        <v>Si</v>
      </c>
      <c r="J41" s="98" t="str">
        <f>VLOOKUP(E41,VIP!$A$2:$O8225,8,FALSE)</f>
        <v>Si</v>
      </c>
      <c r="K41" s="98" t="str">
        <f>VLOOKUP(E41,VIP!$A$2:$O11799,6,0)</f>
        <v>NO</v>
      </c>
      <c r="L41" s="106" t="s">
        <v>2430</v>
      </c>
      <c r="M41" s="117" t="s">
        <v>2554</v>
      </c>
      <c r="N41" s="104" t="s">
        <v>2481</v>
      </c>
      <c r="O41" s="102" t="s">
        <v>2482</v>
      </c>
      <c r="P41" s="117"/>
      <c r="Q41" s="122">
        <v>44222.458333333336</v>
      </c>
    </row>
    <row r="42" spans="1:17" ht="18" x14ac:dyDescent="0.25">
      <c r="A42" s="84" t="str">
        <f>VLOOKUP(E42,'LISTADO ATM'!$A$2:$C$895,3,0)</f>
        <v>ESTE</v>
      </c>
      <c r="B42" s="111">
        <v>335771012</v>
      </c>
      <c r="C42" s="103">
        <v>44220.374837962961</v>
      </c>
      <c r="D42" s="102" t="s">
        <v>2189</v>
      </c>
      <c r="E42" s="99">
        <v>293</v>
      </c>
      <c r="F42" s="84" t="str">
        <f>VLOOKUP(E42,VIP!$A$2:$O11388,2,0)</f>
        <v>DRBR293</v>
      </c>
      <c r="G42" s="98" t="str">
        <f>VLOOKUP(E42,'LISTADO ATM'!$A$2:$B$894,2,0)</f>
        <v xml:space="preserve">ATM S/M Nueva Visión (San Pedro) </v>
      </c>
      <c r="H42" s="98" t="str">
        <f>VLOOKUP(E42,VIP!$A$2:$O16309,7,FALSE)</f>
        <v>Si</v>
      </c>
      <c r="I42" s="98" t="str">
        <f>VLOOKUP(E42,VIP!$A$2:$O8274,8,FALSE)</f>
        <v>Si</v>
      </c>
      <c r="J42" s="98" t="str">
        <f>VLOOKUP(E42,VIP!$A$2:$O8224,8,FALSE)</f>
        <v>Si</v>
      </c>
      <c r="K42" s="98" t="str">
        <f>VLOOKUP(E42,VIP!$A$2:$O11798,6,0)</f>
        <v>NO</v>
      </c>
      <c r="L42" s="106" t="s">
        <v>2228</v>
      </c>
      <c r="M42" s="117" t="s">
        <v>2554</v>
      </c>
      <c r="N42" s="104" t="s">
        <v>2481</v>
      </c>
      <c r="O42" s="102" t="s">
        <v>2483</v>
      </c>
      <c r="P42" s="117"/>
      <c r="Q42" s="122">
        <v>44222.600694444445</v>
      </c>
    </row>
    <row r="43" spans="1:17" ht="18" x14ac:dyDescent="0.25">
      <c r="A43" s="84" t="str">
        <f>VLOOKUP(E43,'LISTADO ATM'!$A$2:$C$895,3,0)</f>
        <v>DISTRITO NACIONAL</v>
      </c>
      <c r="B43" s="111">
        <v>335771022</v>
      </c>
      <c r="C43" s="103">
        <v>44220.41578703704</v>
      </c>
      <c r="D43" s="102" t="s">
        <v>2189</v>
      </c>
      <c r="E43" s="99">
        <v>225</v>
      </c>
      <c r="F43" s="84" t="str">
        <f>VLOOKUP(E43,VIP!$A$2:$O11381,2,0)</f>
        <v>DRBR225</v>
      </c>
      <c r="G43" s="98" t="str">
        <f>VLOOKUP(E43,'LISTADO ATM'!$A$2:$B$894,2,0)</f>
        <v xml:space="preserve">ATM S/M Nacional Arroyo Hondo </v>
      </c>
      <c r="H43" s="98" t="str">
        <f>VLOOKUP(E43,VIP!$A$2:$O16302,7,FALSE)</f>
        <v>Si</v>
      </c>
      <c r="I43" s="98" t="str">
        <f>VLOOKUP(E43,VIP!$A$2:$O8267,8,FALSE)</f>
        <v>Si</v>
      </c>
      <c r="J43" s="98" t="str">
        <f>VLOOKUP(E43,VIP!$A$2:$O8217,8,FALSE)</f>
        <v>Si</v>
      </c>
      <c r="K43" s="98" t="str">
        <f>VLOOKUP(E43,VIP!$A$2:$O11791,6,0)</f>
        <v>NO</v>
      </c>
      <c r="L43" s="106" t="s">
        <v>2228</v>
      </c>
      <c r="M43" s="117" t="s">
        <v>2554</v>
      </c>
      <c r="N43" s="122" t="s">
        <v>2553</v>
      </c>
      <c r="O43" s="102" t="s">
        <v>2483</v>
      </c>
      <c r="P43" s="117"/>
      <c r="Q43" s="122">
        <v>44222.502083333333</v>
      </c>
    </row>
    <row r="44" spans="1:17" ht="18" x14ac:dyDescent="0.25">
      <c r="A44" s="84" t="str">
        <f>VLOOKUP(E44,'LISTADO ATM'!$A$2:$C$895,3,0)</f>
        <v>SUR</v>
      </c>
      <c r="B44" s="111">
        <v>335771028</v>
      </c>
      <c r="C44" s="103">
        <v>44220.448518518519</v>
      </c>
      <c r="D44" s="102" t="s">
        <v>2189</v>
      </c>
      <c r="E44" s="99">
        <v>582</v>
      </c>
      <c r="F44" s="84" t="e">
        <f>VLOOKUP(E44,VIP!$A$2:$O11404,2,0)</f>
        <v>#N/A</v>
      </c>
      <c r="G44" s="98" t="str">
        <f>VLOOKUP(E44,'LISTADO ATM'!$A$2:$B$894,2,0)</f>
        <v>ATM Estación Sabana Yegua</v>
      </c>
      <c r="H44" s="98" t="e">
        <f>VLOOKUP(E44,VIP!$A$2:$O16325,7,FALSE)</f>
        <v>#N/A</v>
      </c>
      <c r="I44" s="98" t="e">
        <f>VLOOKUP(E44,VIP!$A$2:$O8290,8,FALSE)</f>
        <v>#N/A</v>
      </c>
      <c r="J44" s="98" t="e">
        <f>VLOOKUP(E44,VIP!$A$2:$O8240,8,FALSE)</f>
        <v>#N/A</v>
      </c>
      <c r="K44" s="98" t="e">
        <f>VLOOKUP(E44,VIP!$A$2:$O11814,6,0)</f>
        <v>#N/A</v>
      </c>
      <c r="L44" s="106" t="s">
        <v>2228</v>
      </c>
      <c r="M44" s="117" t="s">
        <v>2554</v>
      </c>
      <c r="N44" s="104" t="s">
        <v>2481</v>
      </c>
      <c r="O44" s="102" t="s">
        <v>2483</v>
      </c>
      <c r="P44" s="121"/>
      <c r="Q44" s="122">
        <v>44222.386111111111</v>
      </c>
    </row>
    <row r="45" spans="1:17" ht="18" x14ac:dyDescent="0.25">
      <c r="A45" s="84" t="str">
        <f>VLOOKUP(E45,'LISTADO ATM'!$A$2:$C$895,3,0)</f>
        <v>DISTRITO NACIONAL</v>
      </c>
      <c r="B45" s="111">
        <v>335771039</v>
      </c>
      <c r="C45" s="103">
        <v>44220.499143518522</v>
      </c>
      <c r="D45" s="102" t="s">
        <v>2477</v>
      </c>
      <c r="E45" s="99">
        <v>267</v>
      </c>
      <c r="F45" s="84" t="str">
        <f>VLOOKUP(E45,VIP!$A$2:$O11398,2,0)</f>
        <v>DRBR267</v>
      </c>
      <c r="G45" s="98" t="str">
        <f>VLOOKUP(E45,'LISTADO ATM'!$A$2:$B$894,2,0)</f>
        <v xml:space="preserve">ATM Centro de Caja México </v>
      </c>
      <c r="H45" s="98" t="str">
        <f>VLOOKUP(E45,VIP!$A$2:$O16319,7,FALSE)</f>
        <v>Si</v>
      </c>
      <c r="I45" s="98" t="str">
        <f>VLOOKUP(E45,VIP!$A$2:$O8284,8,FALSE)</f>
        <v>Si</v>
      </c>
      <c r="J45" s="98" t="str">
        <f>VLOOKUP(E45,VIP!$A$2:$O8234,8,FALSE)</f>
        <v>Si</v>
      </c>
      <c r="K45" s="98" t="str">
        <f>VLOOKUP(E45,VIP!$A$2:$O11808,6,0)</f>
        <v>NO</v>
      </c>
      <c r="L45" s="106" t="s">
        <v>2466</v>
      </c>
      <c r="M45" s="117" t="s">
        <v>2554</v>
      </c>
      <c r="N45" s="104" t="s">
        <v>2481</v>
      </c>
      <c r="O45" s="102" t="s">
        <v>2482</v>
      </c>
      <c r="P45" s="117"/>
      <c r="Q45" s="122">
        <v>44222.625</v>
      </c>
    </row>
    <row r="46" spans="1:17" ht="18" x14ac:dyDescent="0.25">
      <c r="A46" s="84" t="str">
        <f>VLOOKUP(E46,'LISTADO ATM'!$A$2:$C$895,3,0)</f>
        <v>DISTRITO NACIONAL</v>
      </c>
      <c r="B46" s="111">
        <v>335771042</v>
      </c>
      <c r="C46" s="103">
        <v>44220.504016203704</v>
      </c>
      <c r="D46" s="102" t="s">
        <v>2494</v>
      </c>
      <c r="E46" s="99">
        <v>527</v>
      </c>
      <c r="F46" s="84" t="str">
        <f>VLOOKUP(E46,VIP!$A$2:$O11395,2,0)</f>
        <v>DRBR527</v>
      </c>
      <c r="G46" s="98" t="str">
        <f>VLOOKUP(E46,'LISTADO ATM'!$A$2:$B$894,2,0)</f>
        <v>ATM Oficina Zona Oriental II</v>
      </c>
      <c r="H46" s="98" t="str">
        <f>VLOOKUP(E46,VIP!$A$2:$O16316,7,FALSE)</f>
        <v>Si</v>
      </c>
      <c r="I46" s="98" t="str">
        <f>VLOOKUP(E46,VIP!$A$2:$O8281,8,FALSE)</f>
        <v>Si</v>
      </c>
      <c r="J46" s="98" t="str">
        <f>VLOOKUP(E46,VIP!$A$2:$O8231,8,FALSE)</f>
        <v>Si</v>
      </c>
      <c r="K46" s="98" t="str">
        <f>VLOOKUP(E46,VIP!$A$2:$O11805,6,0)</f>
        <v>SI</v>
      </c>
      <c r="L46" s="106" t="s">
        <v>2430</v>
      </c>
      <c r="M46" s="117" t="s">
        <v>2554</v>
      </c>
      <c r="N46" s="104" t="s">
        <v>2481</v>
      </c>
      <c r="O46" s="102" t="s">
        <v>2495</v>
      </c>
      <c r="P46" s="117"/>
      <c r="Q46" s="122">
        <v>44222.724999999999</v>
      </c>
    </row>
    <row r="47" spans="1:17" ht="18" x14ac:dyDescent="0.25">
      <c r="A47" s="84" t="str">
        <f>VLOOKUP(E47,'LISTADO ATM'!$A$2:$C$895,3,0)</f>
        <v>NORTE</v>
      </c>
      <c r="B47" s="111">
        <v>335771051</v>
      </c>
      <c r="C47" s="103">
        <v>44220.527719907404</v>
      </c>
      <c r="D47" s="102" t="s">
        <v>2190</v>
      </c>
      <c r="E47" s="99">
        <v>878</v>
      </c>
      <c r="F47" s="84" t="str">
        <f>VLOOKUP(E47,VIP!$A$2:$O11387,2,0)</f>
        <v>DRBR878</v>
      </c>
      <c r="G47" s="98" t="str">
        <f>VLOOKUP(E47,'LISTADO ATM'!$A$2:$B$894,2,0)</f>
        <v>ATM UNP Cabral Y Baez</v>
      </c>
      <c r="H47" s="98" t="str">
        <f>VLOOKUP(E47,VIP!$A$2:$O16308,7,FALSE)</f>
        <v>N/A</v>
      </c>
      <c r="I47" s="98" t="str">
        <f>VLOOKUP(E47,VIP!$A$2:$O8273,8,FALSE)</f>
        <v>N/A</v>
      </c>
      <c r="J47" s="98" t="str">
        <f>VLOOKUP(E47,VIP!$A$2:$O8223,8,FALSE)</f>
        <v>N/A</v>
      </c>
      <c r="K47" s="98" t="str">
        <f>VLOOKUP(E47,VIP!$A$2:$O11797,6,0)</f>
        <v>N/A</v>
      </c>
      <c r="L47" s="106" t="s">
        <v>2254</v>
      </c>
      <c r="M47" s="117" t="s">
        <v>2554</v>
      </c>
      <c r="N47" s="122" t="s">
        <v>2553</v>
      </c>
      <c r="O47" s="102" t="s">
        <v>2490</v>
      </c>
      <c r="P47" s="117"/>
      <c r="Q47" s="122">
        <v>44222.425000000003</v>
      </c>
    </row>
    <row r="48" spans="1:17" ht="18" x14ac:dyDescent="0.25">
      <c r="A48" s="84" t="str">
        <f>VLOOKUP(E48,'LISTADO ATM'!$A$2:$C$895,3,0)</f>
        <v>DISTRITO NACIONAL</v>
      </c>
      <c r="B48" s="111">
        <v>335771052</v>
      </c>
      <c r="C48" s="103">
        <v>44220.529872685183</v>
      </c>
      <c r="D48" s="102" t="s">
        <v>2189</v>
      </c>
      <c r="E48" s="99">
        <v>889</v>
      </c>
      <c r="F48" s="84" t="str">
        <f>VLOOKUP(E48,VIP!$A$2:$O11386,2,0)</f>
        <v>DRBR889</v>
      </c>
      <c r="G48" s="98" t="str">
        <f>VLOOKUP(E48,'LISTADO ATM'!$A$2:$B$894,2,0)</f>
        <v>ATM Oficina Plaza Lama Máximo Gómez II</v>
      </c>
      <c r="H48" s="98" t="str">
        <f>VLOOKUP(E48,VIP!$A$2:$O16307,7,FALSE)</f>
        <v>Si</v>
      </c>
      <c r="I48" s="98" t="str">
        <f>VLOOKUP(E48,VIP!$A$2:$O8272,8,FALSE)</f>
        <v>Si</v>
      </c>
      <c r="J48" s="98" t="str">
        <f>VLOOKUP(E48,VIP!$A$2:$O8222,8,FALSE)</f>
        <v>Si</v>
      </c>
      <c r="K48" s="98" t="str">
        <f>VLOOKUP(E48,VIP!$A$2:$O11796,6,0)</f>
        <v>NO</v>
      </c>
      <c r="L48" s="106" t="s">
        <v>2463</v>
      </c>
      <c r="M48" s="117" t="s">
        <v>2554</v>
      </c>
      <c r="N48" s="122" t="s">
        <v>2553</v>
      </c>
      <c r="O48" s="102" t="s">
        <v>2483</v>
      </c>
      <c r="P48" s="117"/>
      <c r="Q48" s="122">
        <v>44222.549305555556</v>
      </c>
    </row>
    <row r="49" spans="1:17" ht="18" x14ac:dyDescent="0.25">
      <c r="A49" s="84" t="str">
        <f>VLOOKUP(E49,'LISTADO ATM'!$A$2:$C$895,3,0)</f>
        <v>DISTRITO NACIONAL</v>
      </c>
      <c r="B49" s="111">
        <v>335771054</v>
      </c>
      <c r="C49" s="103">
        <v>44220.531655092593</v>
      </c>
      <c r="D49" s="102" t="s">
        <v>2189</v>
      </c>
      <c r="E49" s="99">
        <v>54</v>
      </c>
      <c r="F49" s="84" t="str">
        <f>VLOOKUP(E49,VIP!$A$2:$O11384,2,0)</f>
        <v>DRBR054</v>
      </c>
      <c r="G49" s="98" t="str">
        <f>VLOOKUP(E49,'LISTADO ATM'!$A$2:$B$894,2,0)</f>
        <v xml:space="preserve">ATM Autoservicio Galería 360 </v>
      </c>
      <c r="H49" s="98" t="str">
        <f>VLOOKUP(E49,VIP!$A$2:$O16305,7,FALSE)</f>
        <v>Si</v>
      </c>
      <c r="I49" s="98" t="str">
        <f>VLOOKUP(E49,VIP!$A$2:$O8270,8,FALSE)</f>
        <v>Si</v>
      </c>
      <c r="J49" s="98" t="str">
        <f>VLOOKUP(E49,VIP!$A$2:$O8220,8,FALSE)</f>
        <v>Si</v>
      </c>
      <c r="K49" s="98" t="str">
        <f>VLOOKUP(E49,VIP!$A$2:$O11794,6,0)</f>
        <v>NO</v>
      </c>
      <c r="L49" s="106" t="s">
        <v>2228</v>
      </c>
      <c r="M49" s="117" t="s">
        <v>2554</v>
      </c>
      <c r="N49" s="122" t="s">
        <v>2553</v>
      </c>
      <c r="O49" s="102" t="s">
        <v>2483</v>
      </c>
      <c r="P49" s="117"/>
      <c r="Q49" s="122">
        <v>44222.493750000001</v>
      </c>
    </row>
    <row r="50" spans="1:17" ht="18" x14ac:dyDescent="0.25">
      <c r="A50" s="84" t="str">
        <f>VLOOKUP(E50,'LISTADO ATM'!$A$2:$C$895,3,0)</f>
        <v>NORTE</v>
      </c>
      <c r="B50" s="111">
        <v>335771055</v>
      </c>
      <c r="C50" s="103">
        <v>44220.534548611111</v>
      </c>
      <c r="D50" s="102" t="s">
        <v>2190</v>
      </c>
      <c r="E50" s="99">
        <v>142</v>
      </c>
      <c r="F50" s="84" t="str">
        <f>VLOOKUP(E50,VIP!$A$2:$O11383,2,0)</f>
        <v>DRBR142</v>
      </c>
      <c r="G50" s="98" t="str">
        <f>VLOOKUP(E50,'LISTADO ATM'!$A$2:$B$894,2,0)</f>
        <v xml:space="preserve">ATM Centro de Caja Galerías Bonao </v>
      </c>
      <c r="H50" s="98" t="str">
        <f>VLOOKUP(E50,VIP!$A$2:$O16304,7,FALSE)</f>
        <v>Si</v>
      </c>
      <c r="I50" s="98" t="str">
        <f>VLOOKUP(E50,VIP!$A$2:$O8269,8,FALSE)</f>
        <v>Si</v>
      </c>
      <c r="J50" s="98" t="str">
        <f>VLOOKUP(E50,VIP!$A$2:$O8219,8,FALSE)</f>
        <v>Si</v>
      </c>
      <c r="K50" s="98" t="str">
        <f>VLOOKUP(E50,VIP!$A$2:$O11793,6,0)</f>
        <v>SI</v>
      </c>
      <c r="L50" s="106" t="s">
        <v>2228</v>
      </c>
      <c r="M50" s="117" t="s">
        <v>2554</v>
      </c>
      <c r="N50" s="122" t="s">
        <v>2553</v>
      </c>
      <c r="O50" s="102" t="s">
        <v>2490</v>
      </c>
      <c r="P50" s="117"/>
      <c r="Q50" s="122">
        <v>44222.497916666667</v>
      </c>
    </row>
    <row r="51" spans="1:17" ht="18" x14ac:dyDescent="0.25">
      <c r="A51" s="84" t="str">
        <f>VLOOKUP(E51,'LISTADO ATM'!$A$2:$C$895,3,0)</f>
        <v>DISTRITO NACIONAL</v>
      </c>
      <c r="B51" s="111">
        <v>335771075</v>
      </c>
      <c r="C51" s="103">
        <v>44220.577013888891</v>
      </c>
      <c r="D51" s="102" t="s">
        <v>2477</v>
      </c>
      <c r="E51" s="99">
        <v>980</v>
      </c>
      <c r="F51" s="84" t="str">
        <f>VLOOKUP(E51,VIP!$A$2:$O11380,2,0)</f>
        <v>DRBR980</v>
      </c>
      <c r="G51" s="98" t="str">
        <f>VLOOKUP(E51,'LISTADO ATM'!$A$2:$B$894,2,0)</f>
        <v xml:space="preserve">ATM Oficina Bella Vista Mall II </v>
      </c>
      <c r="H51" s="98" t="str">
        <f>VLOOKUP(E51,VIP!$A$2:$O16301,7,FALSE)</f>
        <v>Si</v>
      </c>
      <c r="I51" s="98" t="str">
        <f>VLOOKUP(E51,VIP!$A$2:$O8266,8,FALSE)</f>
        <v>Si</v>
      </c>
      <c r="J51" s="98" t="str">
        <f>VLOOKUP(E51,VIP!$A$2:$O8216,8,FALSE)</f>
        <v>Si</v>
      </c>
      <c r="K51" s="98" t="str">
        <f>VLOOKUP(E51,VIP!$A$2:$O11790,6,0)</f>
        <v>NO</v>
      </c>
      <c r="L51" s="106" t="s">
        <v>2499</v>
      </c>
      <c r="M51" s="117" t="s">
        <v>2554</v>
      </c>
      <c r="N51" s="122" t="s">
        <v>2553</v>
      </c>
      <c r="O51" s="102" t="s">
        <v>2482</v>
      </c>
      <c r="P51" s="117"/>
      <c r="Q51" s="122">
        <v>44222.531944444447</v>
      </c>
    </row>
    <row r="52" spans="1:17" ht="18" x14ac:dyDescent="0.25">
      <c r="A52" s="84" t="str">
        <f>VLOOKUP(E52,'LISTADO ATM'!$A$2:$C$895,3,0)</f>
        <v>ESTE</v>
      </c>
      <c r="B52" s="111">
        <v>335771086</v>
      </c>
      <c r="C52" s="103">
        <v>44221.314583333333</v>
      </c>
      <c r="D52" s="102" t="s">
        <v>2501</v>
      </c>
      <c r="E52" s="99">
        <v>843</v>
      </c>
      <c r="F52" s="84" t="str">
        <f>VLOOKUP(E52,VIP!$A$2:$O11384,2,0)</f>
        <v>DRBR843</v>
      </c>
      <c r="G52" s="98" t="str">
        <f>VLOOKUP(E52,'LISTADO ATM'!$A$2:$B$894,2,0)</f>
        <v xml:space="preserve">ATM Oficina Romana Centro </v>
      </c>
      <c r="H52" s="98" t="str">
        <f>VLOOKUP(E52,VIP!$A$2:$O16305,7,FALSE)</f>
        <v>Si</v>
      </c>
      <c r="I52" s="98" t="str">
        <f>VLOOKUP(E52,VIP!$A$2:$O8270,8,FALSE)</f>
        <v>Si</v>
      </c>
      <c r="J52" s="98" t="str">
        <f>VLOOKUP(E52,VIP!$A$2:$O8220,8,FALSE)</f>
        <v>Si</v>
      </c>
      <c r="K52" s="98" t="str">
        <f>VLOOKUP(E52,VIP!$A$2:$O11794,6,0)</f>
        <v>NO</v>
      </c>
      <c r="L52" s="106" t="s">
        <v>2228</v>
      </c>
      <c r="M52" s="117" t="s">
        <v>2554</v>
      </c>
      <c r="N52" s="122" t="s">
        <v>2553</v>
      </c>
      <c r="O52" s="102" t="s">
        <v>2483</v>
      </c>
      <c r="P52" s="117"/>
      <c r="Q52" s="122">
        <v>44222.511111111111</v>
      </c>
    </row>
    <row r="53" spans="1:17" ht="18" x14ac:dyDescent="0.25">
      <c r="A53" s="84" t="str">
        <f>VLOOKUP(E53,'LISTADO ATM'!$A$2:$C$895,3,0)</f>
        <v>DISTRITO NACIONAL</v>
      </c>
      <c r="B53" s="111" t="s">
        <v>2507</v>
      </c>
      <c r="C53" s="103">
        <v>44221.362268518518</v>
      </c>
      <c r="D53" s="102" t="s">
        <v>2477</v>
      </c>
      <c r="E53" s="99">
        <v>281</v>
      </c>
      <c r="F53" s="84" t="str">
        <f>VLOOKUP(E53,VIP!$A$2:$O11389,2,0)</f>
        <v>DRBR737</v>
      </c>
      <c r="G53" s="98" t="str">
        <f>VLOOKUP(E53,'LISTADO ATM'!$A$2:$B$894,2,0)</f>
        <v xml:space="preserve">ATM S/M Pola Independencia </v>
      </c>
      <c r="H53" s="98" t="str">
        <f>VLOOKUP(E53,VIP!$A$2:$O16310,7,FALSE)</f>
        <v>Si</v>
      </c>
      <c r="I53" s="98" t="str">
        <f>VLOOKUP(E53,VIP!$A$2:$O8275,8,FALSE)</f>
        <v>Si</v>
      </c>
      <c r="J53" s="98" t="str">
        <f>VLOOKUP(E53,VIP!$A$2:$O8225,8,FALSE)</f>
        <v>Si</v>
      </c>
      <c r="K53" s="98" t="str">
        <f>VLOOKUP(E53,VIP!$A$2:$O11799,6,0)</f>
        <v>NO</v>
      </c>
      <c r="L53" s="106" t="s">
        <v>2466</v>
      </c>
      <c r="M53" s="117" t="s">
        <v>2554</v>
      </c>
      <c r="N53" s="104" t="s">
        <v>2481</v>
      </c>
      <c r="O53" s="102" t="s">
        <v>2482</v>
      </c>
      <c r="P53" s="102"/>
      <c r="Q53" s="122">
        <v>44222.458333333336</v>
      </c>
    </row>
    <row r="54" spans="1:17" ht="18" x14ac:dyDescent="0.25">
      <c r="A54" s="84" t="str">
        <f>VLOOKUP(E54,'LISTADO ATM'!$A$2:$C$895,3,0)</f>
        <v>DISTRITO NACIONAL</v>
      </c>
      <c r="B54" s="111" t="s">
        <v>2506</v>
      </c>
      <c r="C54" s="103">
        <v>44221.382418981484</v>
      </c>
      <c r="D54" s="102" t="s">
        <v>2494</v>
      </c>
      <c r="E54" s="99">
        <v>314</v>
      </c>
      <c r="F54" s="84" t="str">
        <f>VLOOKUP(E54,VIP!$A$2:$O11388,2,0)</f>
        <v>DRBR314</v>
      </c>
      <c r="G54" s="98" t="str">
        <f>VLOOKUP(E54,'LISTADO ATM'!$A$2:$B$894,2,0)</f>
        <v xml:space="preserve">ATM UNP Cambita Garabito (San Cristóbal) </v>
      </c>
      <c r="H54" s="98" t="str">
        <f>VLOOKUP(E54,VIP!$A$2:$O16309,7,FALSE)</f>
        <v>Si</v>
      </c>
      <c r="I54" s="98" t="str">
        <f>VLOOKUP(E54,VIP!$A$2:$O8274,8,FALSE)</f>
        <v>Si</v>
      </c>
      <c r="J54" s="98" t="str">
        <f>VLOOKUP(E54,VIP!$A$2:$O8224,8,FALSE)</f>
        <v>Si</v>
      </c>
      <c r="K54" s="98" t="str">
        <f>VLOOKUP(E54,VIP!$A$2:$O11798,6,0)</f>
        <v>NO</v>
      </c>
      <c r="L54" s="106" t="s">
        <v>2466</v>
      </c>
      <c r="M54" s="117" t="s">
        <v>2554</v>
      </c>
      <c r="N54" s="104" t="s">
        <v>2481</v>
      </c>
      <c r="O54" s="102" t="s">
        <v>2510</v>
      </c>
      <c r="P54" s="102"/>
      <c r="Q54" s="122">
        <v>44222.458333333336</v>
      </c>
    </row>
    <row r="55" spans="1:17" ht="18" x14ac:dyDescent="0.25">
      <c r="A55" s="84" t="str">
        <f>VLOOKUP(E55,'LISTADO ATM'!$A$2:$C$895,3,0)</f>
        <v>DISTRITO NACIONAL</v>
      </c>
      <c r="B55" s="111" t="s">
        <v>2505</v>
      </c>
      <c r="C55" s="103">
        <v>44221.387696759259</v>
      </c>
      <c r="D55" s="102" t="s">
        <v>2477</v>
      </c>
      <c r="E55" s="99">
        <v>911</v>
      </c>
      <c r="F55" s="84" t="str">
        <f>VLOOKUP(E55,VIP!$A$2:$O11386,2,0)</f>
        <v>DRBR911</v>
      </c>
      <c r="G55" s="98" t="str">
        <f>VLOOKUP(E55,'LISTADO ATM'!$A$2:$B$894,2,0)</f>
        <v xml:space="preserve">ATM Oficina Venezuela II </v>
      </c>
      <c r="H55" s="98" t="str">
        <f>VLOOKUP(E55,VIP!$A$2:$O16307,7,FALSE)</f>
        <v>Si</v>
      </c>
      <c r="I55" s="98" t="str">
        <f>VLOOKUP(E55,VIP!$A$2:$O8272,8,FALSE)</f>
        <v>Si</v>
      </c>
      <c r="J55" s="98" t="str">
        <f>VLOOKUP(E55,VIP!$A$2:$O8222,8,FALSE)</f>
        <v>Si</v>
      </c>
      <c r="K55" s="98" t="str">
        <f>VLOOKUP(E55,VIP!$A$2:$O11796,6,0)</f>
        <v>SI</v>
      </c>
      <c r="L55" s="106" t="s">
        <v>2466</v>
      </c>
      <c r="M55" s="117" t="s">
        <v>2554</v>
      </c>
      <c r="N55" s="104" t="s">
        <v>2481</v>
      </c>
      <c r="O55" s="102" t="s">
        <v>2482</v>
      </c>
      <c r="P55" s="102"/>
      <c r="Q55" s="122">
        <v>44222.458333333336</v>
      </c>
    </row>
    <row r="56" spans="1:17" ht="18" x14ac:dyDescent="0.25">
      <c r="A56" s="84" t="str">
        <f>VLOOKUP(E56,'LISTADO ATM'!$A$2:$C$895,3,0)</f>
        <v>NORTE</v>
      </c>
      <c r="B56" s="111" t="s">
        <v>2504</v>
      </c>
      <c r="C56" s="103">
        <v>44221.39984953704</v>
      </c>
      <c r="D56" s="102" t="s">
        <v>2508</v>
      </c>
      <c r="E56" s="99">
        <v>956</v>
      </c>
      <c r="F56" s="84" t="str">
        <f>VLOOKUP(E56,VIP!$A$2:$O11385,2,0)</f>
        <v>DRBR956</v>
      </c>
      <c r="G56" s="98" t="str">
        <f>VLOOKUP(E56,'LISTADO ATM'!$A$2:$B$894,2,0)</f>
        <v xml:space="preserve">ATM Autoservicio El Jaya (SFM) </v>
      </c>
      <c r="H56" s="98" t="str">
        <f>VLOOKUP(E56,VIP!$A$2:$O16306,7,FALSE)</f>
        <v>Si</v>
      </c>
      <c r="I56" s="98" t="str">
        <f>VLOOKUP(E56,VIP!$A$2:$O8271,8,FALSE)</f>
        <v>Si</v>
      </c>
      <c r="J56" s="98" t="str">
        <f>VLOOKUP(E56,VIP!$A$2:$O8221,8,FALSE)</f>
        <v>Si</v>
      </c>
      <c r="K56" s="98" t="str">
        <f>VLOOKUP(E56,VIP!$A$2:$O11795,6,0)</f>
        <v>NO</v>
      </c>
      <c r="L56" s="106" t="s">
        <v>2499</v>
      </c>
      <c r="M56" s="117" t="s">
        <v>2554</v>
      </c>
      <c r="N56" s="104" t="s">
        <v>2481</v>
      </c>
      <c r="O56" s="102" t="s">
        <v>2509</v>
      </c>
      <c r="P56" s="102"/>
      <c r="Q56" s="122">
        <v>44222.527777777781</v>
      </c>
    </row>
    <row r="57" spans="1:17" ht="18" x14ac:dyDescent="0.25">
      <c r="A57" s="84" t="str">
        <f>VLOOKUP(E57,'LISTADO ATM'!$A$2:$C$895,3,0)</f>
        <v>DISTRITO NACIONAL</v>
      </c>
      <c r="B57" s="111" t="s">
        <v>2503</v>
      </c>
      <c r="C57" s="103">
        <v>44221.407071759262</v>
      </c>
      <c r="D57" s="102" t="s">
        <v>2494</v>
      </c>
      <c r="E57" s="99">
        <v>883</v>
      </c>
      <c r="F57" s="84" t="str">
        <f>VLOOKUP(E57,VIP!$A$2:$O11384,2,0)</f>
        <v>DRBR883</v>
      </c>
      <c r="G57" s="98" t="str">
        <f>VLOOKUP(E57,'LISTADO ATM'!$A$2:$B$894,2,0)</f>
        <v xml:space="preserve">ATM Oficina Filadelfia Plaza </v>
      </c>
      <c r="H57" s="98" t="str">
        <f>VLOOKUP(E57,VIP!$A$2:$O16305,7,FALSE)</f>
        <v>Si</v>
      </c>
      <c r="I57" s="98" t="str">
        <f>VLOOKUP(E57,VIP!$A$2:$O8270,8,FALSE)</f>
        <v>Si</v>
      </c>
      <c r="J57" s="98" t="str">
        <f>VLOOKUP(E57,VIP!$A$2:$O8220,8,FALSE)</f>
        <v>Si</v>
      </c>
      <c r="K57" s="98" t="str">
        <f>VLOOKUP(E57,VIP!$A$2:$O11794,6,0)</f>
        <v>NO</v>
      </c>
      <c r="L57" s="106" t="s">
        <v>2466</v>
      </c>
      <c r="M57" s="117" t="s">
        <v>2554</v>
      </c>
      <c r="N57" s="104" t="s">
        <v>2481</v>
      </c>
      <c r="O57" s="102" t="s">
        <v>2495</v>
      </c>
      <c r="P57" s="102"/>
      <c r="Q57" s="122">
        <v>44222.458333333336</v>
      </c>
    </row>
    <row r="58" spans="1:17" ht="18" x14ac:dyDescent="0.25">
      <c r="A58" s="84" t="str">
        <f>VLOOKUP(E58,'LISTADO ATM'!$A$2:$C$895,3,0)</f>
        <v>NORTE</v>
      </c>
      <c r="B58" s="111" t="s">
        <v>2502</v>
      </c>
      <c r="C58" s="103">
        <v>44221.440659722219</v>
      </c>
      <c r="D58" s="102" t="s">
        <v>2494</v>
      </c>
      <c r="E58" s="99">
        <v>746</v>
      </c>
      <c r="F58" s="84" t="str">
        <f>VLOOKUP(E58,VIP!$A$2:$O11381,2,0)</f>
        <v>DRBR156</v>
      </c>
      <c r="G58" s="98" t="str">
        <f>VLOOKUP(E58,'LISTADO ATM'!$A$2:$B$894,2,0)</f>
        <v xml:space="preserve">ATM Oficina Las Terrenas </v>
      </c>
      <c r="H58" s="98" t="str">
        <f>VLOOKUP(E58,VIP!$A$2:$O16302,7,FALSE)</f>
        <v>Si</v>
      </c>
      <c r="I58" s="98" t="str">
        <f>VLOOKUP(E58,VIP!$A$2:$O8267,8,FALSE)</f>
        <v>Si</v>
      </c>
      <c r="J58" s="98" t="str">
        <f>VLOOKUP(E58,VIP!$A$2:$O8217,8,FALSE)</f>
        <v>Si</v>
      </c>
      <c r="K58" s="98" t="str">
        <f>VLOOKUP(E58,VIP!$A$2:$O11791,6,0)</f>
        <v>SI</v>
      </c>
      <c r="L58" s="106" t="s">
        <v>2430</v>
      </c>
      <c r="M58" s="117" t="s">
        <v>2554</v>
      </c>
      <c r="N58" s="104" t="s">
        <v>2481</v>
      </c>
      <c r="O58" s="102" t="s">
        <v>2495</v>
      </c>
      <c r="P58" s="102"/>
      <c r="Q58" s="122">
        <v>44222.745833333334</v>
      </c>
    </row>
    <row r="59" spans="1:17" ht="18" x14ac:dyDescent="0.25">
      <c r="A59" s="84" t="str">
        <f>VLOOKUP(E59,'LISTADO ATM'!$A$2:$C$895,3,0)</f>
        <v>DISTRITO NACIONAL</v>
      </c>
      <c r="B59" s="111">
        <v>335771122</v>
      </c>
      <c r="C59" s="103">
        <v>44221.443055555559</v>
      </c>
      <c r="D59" s="102" t="s">
        <v>2189</v>
      </c>
      <c r="E59" s="99">
        <v>487</v>
      </c>
      <c r="F59" s="84" t="str">
        <f>VLOOKUP(E59,VIP!$A$2:$O11369,2,0)</f>
        <v>DRBR487</v>
      </c>
      <c r="G59" s="98" t="str">
        <f>VLOOKUP(E59,'LISTADO ATM'!$A$2:$B$894,2,0)</f>
        <v xml:space="preserve">ATM Olé Hainamosa </v>
      </c>
      <c r="H59" s="98" t="str">
        <f>VLOOKUP(E59,VIP!$A$2:$O16290,7,FALSE)</f>
        <v>Si</v>
      </c>
      <c r="I59" s="98" t="str">
        <f>VLOOKUP(E59,VIP!$A$2:$O8255,8,FALSE)</f>
        <v>Si</v>
      </c>
      <c r="J59" s="98" t="str">
        <f>VLOOKUP(E59,VIP!$A$2:$O8205,8,FALSE)</f>
        <v>Si</v>
      </c>
      <c r="K59" s="98" t="str">
        <f>VLOOKUP(E59,VIP!$A$2:$O11779,6,0)</f>
        <v>SI</v>
      </c>
      <c r="L59" s="106" t="s">
        <v>2228</v>
      </c>
      <c r="M59" s="117" t="s">
        <v>2554</v>
      </c>
      <c r="N59" s="104" t="s">
        <v>2481</v>
      </c>
      <c r="O59" s="102" t="s">
        <v>2483</v>
      </c>
      <c r="P59" s="102"/>
      <c r="Q59" s="122">
        <v>44222.581944444442</v>
      </c>
    </row>
    <row r="60" spans="1:17" ht="18" x14ac:dyDescent="0.25">
      <c r="A60" s="84" t="str">
        <f>VLOOKUP(E60,'LISTADO ATM'!$A$2:$C$895,3,0)</f>
        <v>DISTRITO NACIONAL</v>
      </c>
      <c r="B60" s="111">
        <v>335771123</v>
      </c>
      <c r="C60" s="103">
        <v>44221.446527777778</v>
      </c>
      <c r="D60" s="102" t="s">
        <v>2189</v>
      </c>
      <c r="E60" s="99">
        <v>237</v>
      </c>
      <c r="F60" s="84" t="str">
        <f>VLOOKUP(E60,VIP!$A$2:$O11368,2,0)</f>
        <v>DRBR237</v>
      </c>
      <c r="G60" s="98" t="str">
        <f>VLOOKUP(E60,'LISTADO ATM'!$A$2:$B$894,2,0)</f>
        <v xml:space="preserve">ATM UNP Plaza Vásquez </v>
      </c>
      <c r="H60" s="98" t="str">
        <f>VLOOKUP(E60,VIP!$A$2:$O16289,7,FALSE)</f>
        <v>Si</v>
      </c>
      <c r="I60" s="98" t="str">
        <f>VLOOKUP(E60,VIP!$A$2:$O8254,8,FALSE)</f>
        <v>Si</v>
      </c>
      <c r="J60" s="98" t="str">
        <f>VLOOKUP(E60,VIP!$A$2:$O8204,8,FALSE)</f>
        <v>Si</v>
      </c>
      <c r="K60" s="98" t="str">
        <f>VLOOKUP(E60,VIP!$A$2:$O11778,6,0)</f>
        <v>SI</v>
      </c>
      <c r="L60" s="106" t="s">
        <v>2228</v>
      </c>
      <c r="M60" s="117" t="s">
        <v>2554</v>
      </c>
      <c r="N60" s="104" t="s">
        <v>2497</v>
      </c>
      <c r="O60" s="102" t="s">
        <v>2483</v>
      </c>
      <c r="P60" s="102"/>
      <c r="Q60" s="122">
        <v>44222.73541666667</v>
      </c>
    </row>
    <row r="61" spans="1:17" ht="18" x14ac:dyDescent="0.25">
      <c r="A61" s="84" t="str">
        <f>VLOOKUP(E61,'LISTADO ATM'!$A$2:$C$895,3,0)</f>
        <v>DISTRITO NACIONAL</v>
      </c>
      <c r="B61" s="111">
        <v>335771124</v>
      </c>
      <c r="C61" s="103">
        <v>44221.449305555558</v>
      </c>
      <c r="D61" s="102" t="s">
        <v>2189</v>
      </c>
      <c r="E61" s="99">
        <v>2</v>
      </c>
      <c r="F61" s="84" t="str">
        <f>VLOOKUP(E61,VIP!$A$2:$O11379,2,0)</f>
        <v>DRBR002</v>
      </c>
      <c r="G61" s="98" t="str">
        <f>VLOOKUP(E61,'LISTADO ATM'!$A$2:$B$894,2,0)</f>
        <v>ATM Autoservicio Padre Castellano</v>
      </c>
      <c r="H61" s="98" t="str">
        <f>VLOOKUP(E61,VIP!$A$2:$O16300,7,FALSE)</f>
        <v>Si</v>
      </c>
      <c r="I61" s="98" t="str">
        <f>VLOOKUP(E61,VIP!$A$2:$O8265,8,FALSE)</f>
        <v>Si</v>
      </c>
      <c r="J61" s="98" t="str">
        <f>VLOOKUP(E61,VIP!$A$2:$O8215,8,FALSE)</f>
        <v>Si</v>
      </c>
      <c r="K61" s="98" t="str">
        <f>VLOOKUP(E61,VIP!$A$2:$O11789,6,0)</f>
        <v>NO</v>
      </c>
      <c r="L61" s="106" t="s">
        <v>2463</v>
      </c>
      <c r="M61" s="105" t="s">
        <v>2473</v>
      </c>
      <c r="N61" s="104" t="s">
        <v>2497</v>
      </c>
      <c r="O61" s="102" t="s">
        <v>2483</v>
      </c>
      <c r="P61" s="102"/>
      <c r="Q61" s="105" t="s">
        <v>2463</v>
      </c>
    </row>
    <row r="62" spans="1:17" ht="18" x14ac:dyDescent="0.25">
      <c r="A62" s="84" t="str">
        <f>VLOOKUP(E62,'LISTADO ATM'!$A$2:$C$895,3,0)</f>
        <v>NORTE</v>
      </c>
      <c r="B62" s="111" t="s">
        <v>2517</v>
      </c>
      <c r="C62" s="103">
        <v>44221.48269675926</v>
      </c>
      <c r="D62" s="102" t="s">
        <v>2508</v>
      </c>
      <c r="E62" s="99">
        <v>894</v>
      </c>
      <c r="F62" s="84" t="str">
        <f>VLOOKUP(E62,VIP!$A$2:$O11390,2,0)</f>
        <v>DRBR894</v>
      </c>
      <c r="G62" s="98" t="str">
        <f>VLOOKUP(E62,'LISTADO ATM'!$A$2:$B$894,2,0)</f>
        <v>ATM Eco Petroleo Estero Hondo</v>
      </c>
      <c r="H62" s="98" t="str">
        <f>VLOOKUP(E62,VIP!$A$2:$O16311,7,FALSE)</f>
        <v>NO</v>
      </c>
      <c r="I62" s="98" t="str">
        <f>VLOOKUP(E62,VIP!$A$2:$O8276,8,FALSE)</f>
        <v>NO</v>
      </c>
      <c r="J62" s="98" t="str">
        <f>VLOOKUP(E62,VIP!$A$2:$O8226,8,FALSE)</f>
        <v>NO</v>
      </c>
      <c r="K62" s="98" t="str">
        <f>VLOOKUP(E62,VIP!$A$2:$O11800,6,0)</f>
        <v>NO</v>
      </c>
      <c r="L62" s="106" t="s">
        <v>2499</v>
      </c>
      <c r="M62" s="117" t="s">
        <v>2554</v>
      </c>
      <c r="N62" s="104" t="s">
        <v>2481</v>
      </c>
      <c r="O62" s="102" t="s">
        <v>2509</v>
      </c>
      <c r="P62" s="102"/>
      <c r="Q62" s="122">
        <v>44222.405555555553</v>
      </c>
    </row>
    <row r="63" spans="1:17" ht="18" x14ac:dyDescent="0.25">
      <c r="A63" s="84" t="str">
        <f>VLOOKUP(E63,'LISTADO ATM'!$A$2:$C$895,3,0)</f>
        <v>NORTE</v>
      </c>
      <c r="B63" s="111" t="s">
        <v>2516</v>
      </c>
      <c r="C63" s="103">
        <v>44221.494895833333</v>
      </c>
      <c r="D63" s="102" t="s">
        <v>2190</v>
      </c>
      <c r="E63" s="99">
        <v>304</v>
      </c>
      <c r="F63" s="84" t="str">
        <f>VLOOKUP(E63,VIP!$A$2:$O11389,2,0)</f>
        <v>DRBR304</v>
      </c>
      <c r="G63" s="98" t="str">
        <f>VLOOKUP(E63,'LISTADO ATM'!$A$2:$B$894,2,0)</f>
        <v xml:space="preserve">ATM Multicentro La Sirena Estrella Sadhala </v>
      </c>
      <c r="H63" s="98" t="str">
        <f>VLOOKUP(E63,VIP!$A$2:$O16310,7,FALSE)</f>
        <v>Si</v>
      </c>
      <c r="I63" s="98" t="str">
        <f>VLOOKUP(E63,VIP!$A$2:$O8275,8,FALSE)</f>
        <v>Si</v>
      </c>
      <c r="J63" s="98" t="str">
        <f>VLOOKUP(E63,VIP!$A$2:$O8225,8,FALSE)</f>
        <v>Si</v>
      </c>
      <c r="K63" s="98" t="str">
        <f>VLOOKUP(E63,VIP!$A$2:$O11799,6,0)</f>
        <v>NO</v>
      </c>
      <c r="L63" s="106" t="s">
        <v>2463</v>
      </c>
      <c r="M63" s="117" t="s">
        <v>2554</v>
      </c>
      <c r="N63" s="122" t="s">
        <v>2553</v>
      </c>
      <c r="O63" s="102" t="s">
        <v>2498</v>
      </c>
      <c r="P63" s="102"/>
      <c r="Q63" s="122">
        <v>44222.438194444447</v>
      </c>
    </row>
    <row r="64" spans="1:17" ht="18" x14ac:dyDescent="0.25">
      <c r="A64" s="84" t="str">
        <f>VLOOKUP(E64,'LISTADO ATM'!$A$2:$C$895,3,0)</f>
        <v>DISTRITO NACIONAL</v>
      </c>
      <c r="B64" s="111" t="s">
        <v>2515</v>
      </c>
      <c r="C64" s="103">
        <v>44221.503576388888</v>
      </c>
      <c r="D64" s="102" t="s">
        <v>2189</v>
      </c>
      <c r="E64" s="99">
        <v>34</v>
      </c>
      <c r="F64" s="84" t="str">
        <f>VLOOKUP(E64,VIP!$A$2:$O11388,2,0)</f>
        <v>DRBR034</v>
      </c>
      <c r="G64" s="98" t="str">
        <f>VLOOKUP(E64,'LISTADO ATM'!$A$2:$B$894,2,0)</f>
        <v xml:space="preserve">ATM Plaza de la Salud </v>
      </c>
      <c r="H64" s="98" t="str">
        <f>VLOOKUP(E64,VIP!$A$2:$O16309,7,FALSE)</f>
        <v>Si</v>
      </c>
      <c r="I64" s="98" t="str">
        <f>VLOOKUP(E64,VIP!$A$2:$O8274,8,FALSE)</f>
        <v>Si</v>
      </c>
      <c r="J64" s="98" t="str">
        <f>VLOOKUP(E64,VIP!$A$2:$O8224,8,FALSE)</f>
        <v>Si</v>
      </c>
      <c r="K64" s="98" t="str">
        <f>VLOOKUP(E64,VIP!$A$2:$O11798,6,0)</f>
        <v>NO</v>
      </c>
      <c r="L64" s="106" t="s">
        <v>2228</v>
      </c>
      <c r="M64" s="117" t="s">
        <v>2554</v>
      </c>
      <c r="N64" s="104" t="s">
        <v>2497</v>
      </c>
      <c r="O64" s="102" t="s">
        <v>2483</v>
      </c>
      <c r="P64" s="102"/>
      <c r="Q64" s="122">
        <v>44222.599305555559</v>
      </c>
    </row>
    <row r="65" spans="1:17" ht="18" x14ac:dyDescent="0.25">
      <c r="A65" s="84" t="str">
        <f>VLOOKUP(E65,'LISTADO ATM'!$A$2:$C$895,3,0)</f>
        <v>NORTE</v>
      </c>
      <c r="B65" s="111" t="s">
        <v>2514</v>
      </c>
      <c r="C65" s="103">
        <v>44221.558865740742</v>
      </c>
      <c r="D65" s="102" t="s">
        <v>2190</v>
      </c>
      <c r="E65" s="99">
        <v>809</v>
      </c>
      <c r="F65" s="84" t="str">
        <f>VLOOKUP(E65,VIP!$A$2:$O11385,2,0)</f>
        <v>DRBR809</v>
      </c>
      <c r="G65" s="98" t="str">
        <f>VLOOKUP(E65,'LISTADO ATM'!$A$2:$B$894,2,0)</f>
        <v>ATM Yoma (Cotuí)</v>
      </c>
      <c r="H65" s="98" t="str">
        <f>VLOOKUP(E65,VIP!$A$2:$O16306,7,FALSE)</f>
        <v>Si</v>
      </c>
      <c r="I65" s="98" t="str">
        <f>VLOOKUP(E65,VIP!$A$2:$O8271,8,FALSE)</f>
        <v>Si</v>
      </c>
      <c r="J65" s="98" t="str">
        <f>VLOOKUP(E65,VIP!$A$2:$O8221,8,FALSE)</f>
        <v>Si</v>
      </c>
      <c r="K65" s="98" t="str">
        <f>VLOOKUP(E65,VIP!$A$2:$O11795,6,0)</f>
        <v>NO</v>
      </c>
      <c r="L65" s="106" t="s">
        <v>2463</v>
      </c>
      <c r="M65" s="117" t="s">
        <v>2554</v>
      </c>
      <c r="N65" s="122" t="s">
        <v>2553</v>
      </c>
      <c r="O65" s="102" t="s">
        <v>2498</v>
      </c>
      <c r="P65" s="102"/>
      <c r="Q65" s="122">
        <v>44222.439583333333</v>
      </c>
    </row>
    <row r="66" spans="1:17" ht="18" x14ac:dyDescent="0.25">
      <c r="A66" s="84" t="str">
        <f>VLOOKUP(E66,'LISTADO ATM'!$A$2:$C$895,3,0)</f>
        <v>DISTRITO NACIONAL</v>
      </c>
      <c r="B66" s="111" t="s">
        <v>2513</v>
      </c>
      <c r="C66" s="103">
        <v>44221.562905092593</v>
      </c>
      <c r="D66" s="102" t="s">
        <v>2189</v>
      </c>
      <c r="E66" s="99">
        <v>26</v>
      </c>
      <c r="F66" s="84" t="str">
        <f>VLOOKUP(E66,VIP!$A$2:$O11384,2,0)</f>
        <v>DRBR221</v>
      </c>
      <c r="G66" s="98" t="str">
        <f>VLOOKUP(E66,'LISTADO ATM'!$A$2:$B$894,2,0)</f>
        <v>ATM S/M Jumbo San Isidro</v>
      </c>
      <c r="H66" s="98" t="str">
        <f>VLOOKUP(E66,VIP!$A$2:$O16305,7,FALSE)</f>
        <v>Si</v>
      </c>
      <c r="I66" s="98" t="str">
        <f>VLOOKUP(E66,VIP!$A$2:$O8270,8,FALSE)</f>
        <v>Si</v>
      </c>
      <c r="J66" s="98" t="str">
        <f>VLOOKUP(E66,VIP!$A$2:$O8220,8,FALSE)</f>
        <v>Si</v>
      </c>
      <c r="K66" s="98" t="str">
        <f>VLOOKUP(E66,VIP!$A$2:$O11794,6,0)</f>
        <v>NO</v>
      </c>
      <c r="L66" s="106" t="s">
        <v>2228</v>
      </c>
      <c r="M66" s="117" t="s">
        <v>2554</v>
      </c>
      <c r="N66" s="122" t="s">
        <v>2553</v>
      </c>
      <c r="O66" s="102" t="s">
        <v>2483</v>
      </c>
      <c r="P66" s="102"/>
      <c r="Q66" s="122">
        <v>44222.493750000001</v>
      </c>
    </row>
    <row r="67" spans="1:17" ht="18" x14ac:dyDescent="0.25">
      <c r="A67" s="84" t="str">
        <f>VLOOKUP(E67,'LISTADO ATM'!$A$2:$C$895,3,0)</f>
        <v>DISTRITO NACIONAL</v>
      </c>
      <c r="B67" s="111" t="s">
        <v>2512</v>
      </c>
      <c r="C67" s="103">
        <v>44221.609722222223</v>
      </c>
      <c r="D67" s="102" t="s">
        <v>2477</v>
      </c>
      <c r="E67" s="99">
        <v>85</v>
      </c>
      <c r="F67" s="84" t="str">
        <f>VLOOKUP(E67,VIP!$A$2:$O11382,2,0)</f>
        <v>DRBR085</v>
      </c>
      <c r="G67" s="98" t="str">
        <f>VLOOKUP(E67,'LISTADO ATM'!$A$2:$B$894,2,0)</f>
        <v xml:space="preserve">ATM Oficina San Isidro (Fuerza Aérea) </v>
      </c>
      <c r="H67" s="98" t="str">
        <f>VLOOKUP(E67,VIP!$A$2:$O16303,7,FALSE)</f>
        <v>Si</v>
      </c>
      <c r="I67" s="98" t="str">
        <f>VLOOKUP(E67,VIP!$A$2:$O8268,8,FALSE)</f>
        <v>Si</v>
      </c>
      <c r="J67" s="98" t="str">
        <f>VLOOKUP(E67,VIP!$A$2:$O8218,8,FALSE)</f>
        <v>Si</v>
      </c>
      <c r="K67" s="98" t="str">
        <f>VLOOKUP(E67,VIP!$A$2:$O11792,6,0)</f>
        <v>NO</v>
      </c>
      <c r="L67" s="106" t="s">
        <v>2430</v>
      </c>
      <c r="M67" s="117" t="s">
        <v>2554</v>
      </c>
      <c r="N67" s="104" t="s">
        <v>2481</v>
      </c>
      <c r="O67" s="102" t="s">
        <v>2482</v>
      </c>
      <c r="P67" s="102"/>
      <c r="Q67" s="122">
        <v>44222.458333333336</v>
      </c>
    </row>
    <row r="68" spans="1:17" ht="18" x14ac:dyDescent="0.25">
      <c r="A68" s="84" t="str">
        <f>VLOOKUP(E68,'LISTADO ATM'!$A$2:$C$895,3,0)</f>
        <v>NORTE</v>
      </c>
      <c r="B68" s="111" t="s">
        <v>2511</v>
      </c>
      <c r="C68" s="103">
        <v>44221.614907407406</v>
      </c>
      <c r="D68" s="102" t="s">
        <v>2508</v>
      </c>
      <c r="E68" s="99">
        <v>383</v>
      </c>
      <c r="F68" s="84" t="str">
        <f>VLOOKUP(E68,VIP!$A$2:$O11381,2,0)</f>
        <v>DRBR383</v>
      </c>
      <c r="G68" s="98" t="str">
        <f>VLOOKUP(E68,'LISTADO ATM'!$A$2:$B$894,2,0)</f>
        <v>ATM S/M Daniel (Dajabón)</v>
      </c>
      <c r="H68" s="98" t="str">
        <f>VLOOKUP(E68,VIP!$A$2:$O16302,7,FALSE)</f>
        <v>N/A</v>
      </c>
      <c r="I68" s="98" t="str">
        <f>VLOOKUP(E68,VIP!$A$2:$O8267,8,FALSE)</f>
        <v>N/A</v>
      </c>
      <c r="J68" s="98" t="str">
        <f>VLOOKUP(E68,VIP!$A$2:$O8217,8,FALSE)</f>
        <v>N/A</v>
      </c>
      <c r="K68" s="98" t="str">
        <f>VLOOKUP(E68,VIP!$A$2:$O11791,6,0)</f>
        <v>N/A</v>
      </c>
      <c r="L68" s="106" t="s">
        <v>2430</v>
      </c>
      <c r="M68" s="117" t="s">
        <v>2554</v>
      </c>
      <c r="N68" s="104" t="s">
        <v>2481</v>
      </c>
      <c r="O68" s="102" t="s">
        <v>2509</v>
      </c>
      <c r="P68" s="102"/>
      <c r="Q68" s="122">
        <v>44222.723611111112</v>
      </c>
    </row>
    <row r="69" spans="1:17" ht="18" x14ac:dyDescent="0.25">
      <c r="A69" s="84" t="str">
        <f>VLOOKUP(E69,'LISTADO ATM'!$A$2:$C$895,3,0)</f>
        <v>ESTE</v>
      </c>
      <c r="B69" s="111" t="s">
        <v>2523</v>
      </c>
      <c r="C69" s="103">
        <v>44221.622615740744</v>
      </c>
      <c r="D69" s="102" t="s">
        <v>2477</v>
      </c>
      <c r="E69" s="99">
        <v>634</v>
      </c>
      <c r="F69" s="84" t="str">
        <f>VLOOKUP(E69,VIP!$A$2:$O11387,2,0)</f>
        <v>DRBR273</v>
      </c>
      <c r="G69" s="98" t="str">
        <f>VLOOKUP(E69,'LISTADO ATM'!$A$2:$B$894,2,0)</f>
        <v xml:space="preserve">ATM Ayuntamiento Los Llanos (SPM) </v>
      </c>
      <c r="H69" s="98" t="str">
        <f>VLOOKUP(E69,VIP!$A$2:$O16308,7,FALSE)</f>
        <v>Si</v>
      </c>
      <c r="I69" s="98" t="str">
        <f>VLOOKUP(E69,VIP!$A$2:$O8273,8,FALSE)</f>
        <v>Si</v>
      </c>
      <c r="J69" s="98" t="str">
        <f>VLOOKUP(E69,VIP!$A$2:$O8223,8,FALSE)</f>
        <v>Si</v>
      </c>
      <c r="K69" s="98" t="str">
        <f>VLOOKUP(E69,VIP!$A$2:$O11797,6,0)</f>
        <v>NO</v>
      </c>
      <c r="L69" s="106" t="s">
        <v>2430</v>
      </c>
      <c r="M69" s="117" t="s">
        <v>2554</v>
      </c>
      <c r="N69" s="104" t="s">
        <v>2481</v>
      </c>
      <c r="O69" s="102" t="s">
        <v>2482</v>
      </c>
      <c r="P69" s="102"/>
      <c r="Q69" s="122">
        <v>44222.625</v>
      </c>
    </row>
    <row r="70" spans="1:17" ht="18" x14ac:dyDescent="0.25">
      <c r="A70" s="84" t="str">
        <f>VLOOKUP(E70,'LISTADO ATM'!$A$2:$C$895,3,0)</f>
        <v>DISTRITO NACIONAL</v>
      </c>
      <c r="B70" s="111" t="s">
        <v>2522</v>
      </c>
      <c r="C70" s="103">
        <v>44221.629884259259</v>
      </c>
      <c r="D70" s="102" t="s">
        <v>2477</v>
      </c>
      <c r="E70" s="99">
        <v>706</v>
      </c>
      <c r="F70" s="84" t="str">
        <f>VLOOKUP(E70,VIP!$A$2:$O11386,2,0)</f>
        <v>DRBR706</v>
      </c>
      <c r="G70" s="98" t="str">
        <f>VLOOKUP(E70,'LISTADO ATM'!$A$2:$B$894,2,0)</f>
        <v xml:space="preserve">ATM S/M Pristine </v>
      </c>
      <c r="H70" s="98" t="str">
        <f>VLOOKUP(E70,VIP!$A$2:$O16307,7,FALSE)</f>
        <v>Si</v>
      </c>
      <c r="I70" s="98" t="str">
        <f>VLOOKUP(E70,VIP!$A$2:$O8272,8,FALSE)</f>
        <v>Si</v>
      </c>
      <c r="J70" s="98" t="str">
        <f>VLOOKUP(E70,VIP!$A$2:$O8222,8,FALSE)</f>
        <v>Si</v>
      </c>
      <c r="K70" s="98" t="str">
        <f>VLOOKUP(E70,VIP!$A$2:$O11796,6,0)</f>
        <v>NO</v>
      </c>
      <c r="L70" s="106" t="s">
        <v>2430</v>
      </c>
      <c r="M70" s="117" t="s">
        <v>2554</v>
      </c>
      <c r="N70" s="104" t="s">
        <v>2481</v>
      </c>
      <c r="O70" s="102" t="s">
        <v>2482</v>
      </c>
      <c r="P70" s="102"/>
      <c r="Q70" s="122">
        <v>44222.625</v>
      </c>
    </row>
    <row r="71" spans="1:17" ht="18" x14ac:dyDescent="0.25">
      <c r="A71" s="84" t="str">
        <f>VLOOKUP(E71,'LISTADO ATM'!$A$2:$C$895,3,0)</f>
        <v>SUR</v>
      </c>
      <c r="B71" s="111" t="s">
        <v>2521</v>
      </c>
      <c r="C71" s="103">
        <v>44221.640914351854</v>
      </c>
      <c r="D71" s="102" t="s">
        <v>2477</v>
      </c>
      <c r="E71" s="99">
        <v>783</v>
      </c>
      <c r="F71" s="84" t="str">
        <f>VLOOKUP(E71,VIP!$A$2:$O11385,2,0)</f>
        <v>DRBR303</v>
      </c>
      <c r="G71" s="98" t="str">
        <f>VLOOKUP(E71,'LISTADO ATM'!$A$2:$B$894,2,0)</f>
        <v xml:space="preserve">ATM Autobanco Alfa y Omega (Barahona) </v>
      </c>
      <c r="H71" s="98" t="str">
        <f>VLOOKUP(E71,VIP!$A$2:$O16306,7,FALSE)</f>
        <v>Si</v>
      </c>
      <c r="I71" s="98" t="str">
        <f>VLOOKUP(E71,VIP!$A$2:$O8271,8,FALSE)</f>
        <v>Si</v>
      </c>
      <c r="J71" s="98" t="str">
        <f>VLOOKUP(E71,VIP!$A$2:$O8221,8,FALSE)</f>
        <v>Si</v>
      </c>
      <c r="K71" s="98" t="str">
        <f>VLOOKUP(E71,VIP!$A$2:$O11795,6,0)</f>
        <v>NO</v>
      </c>
      <c r="L71" s="106" t="s">
        <v>2430</v>
      </c>
      <c r="M71" s="117" t="s">
        <v>2554</v>
      </c>
      <c r="N71" s="104" t="s">
        <v>2481</v>
      </c>
      <c r="O71" s="102" t="s">
        <v>2482</v>
      </c>
      <c r="P71" s="102"/>
      <c r="Q71" s="122">
        <v>44222.458333333336</v>
      </c>
    </row>
    <row r="72" spans="1:17" ht="18" x14ac:dyDescent="0.25">
      <c r="A72" s="84" t="str">
        <f>VLOOKUP(E72,'LISTADO ATM'!$A$2:$C$895,3,0)</f>
        <v>ESTE</v>
      </c>
      <c r="B72" s="111" t="s">
        <v>2520</v>
      </c>
      <c r="C72" s="103">
        <v>44221.644016203703</v>
      </c>
      <c r="D72" s="102" t="s">
        <v>2189</v>
      </c>
      <c r="E72" s="99">
        <v>385</v>
      </c>
      <c r="F72" s="84" t="str">
        <f>VLOOKUP(E72,VIP!$A$2:$O11384,2,0)</f>
        <v>DRBR385</v>
      </c>
      <c r="G72" s="98" t="str">
        <f>VLOOKUP(E72,'LISTADO ATM'!$A$2:$B$894,2,0)</f>
        <v xml:space="preserve">ATM Plaza Verón I </v>
      </c>
      <c r="H72" s="98" t="str">
        <f>VLOOKUP(E72,VIP!$A$2:$O16305,7,FALSE)</f>
        <v>Si</v>
      </c>
      <c r="I72" s="98" t="str">
        <f>VLOOKUP(E72,VIP!$A$2:$O8270,8,FALSE)</f>
        <v>Si</v>
      </c>
      <c r="J72" s="98" t="str">
        <f>VLOOKUP(E72,VIP!$A$2:$O8220,8,FALSE)</f>
        <v>Si</v>
      </c>
      <c r="K72" s="98" t="str">
        <f>VLOOKUP(E72,VIP!$A$2:$O11794,6,0)</f>
        <v>NO</v>
      </c>
      <c r="L72" s="106" t="s">
        <v>2228</v>
      </c>
      <c r="M72" s="117" t="s">
        <v>2554</v>
      </c>
      <c r="N72" s="104" t="s">
        <v>2481</v>
      </c>
      <c r="O72" s="102" t="s">
        <v>2483</v>
      </c>
      <c r="P72" s="102"/>
      <c r="Q72" s="122">
        <v>44222.731944444444</v>
      </c>
    </row>
    <row r="73" spans="1:17" ht="18" x14ac:dyDescent="0.25">
      <c r="A73" s="84" t="str">
        <f>VLOOKUP(E73,'LISTADO ATM'!$A$2:$C$895,3,0)</f>
        <v>NORTE</v>
      </c>
      <c r="B73" s="111" t="s">
        <v>2519</v>
      </c>
      <c r="C73" s="103">
        <v>44221.645937499998</v>
      </c>
      <c r="D73" s="102" t="s">
        <v>2190</v>
      </c>
      <c r="E73" s="99">
        <v>282</v>
      </c>
      <c r="F73" s="84" t="str">
        <f>VLOOKUP(E73,VIP!$A$2:$O11383,2,0)</f>
        <v>DRBR282</v>
      </c>
      <c r="G73" s="98" t="str">
        <f>VLOOKUP(E73,'LISTADO ATM'!$A$2:$B$894,2,0)</f>
        <v xml:space="preserve">ATM Autobanco Nibaje </v>
      </c>
      <c r="H73" s="98" t="str">
        <f>VLOOKUP(E73,VIP!$A$2:$O16304,7,FALSE)</f>
        <v>Si</v>
      </c>
      <c r="I73" s="98" t="str">
        <f>VLOOKUP(E73,VIP!$A$2:$O8269,8,FALSE)</f>
        <v>Si</v>
      </c>
      <c r="J73" s="98" t="str">
        <f>VLOOKUP(E73,VIP!$A$2:$O8219,8,FALSE)</f>
        <v>Si</v>
      </c>
      <c r="K73" s="98" t="str">
        <f>VLOOKUP(E73,VIP!$A$2:$O11793,6,0)</f>
        <v>NO</v>
      </c>
      <c r="L73" s="106" t="s">
        <v>2463</v>
      </c>
      <c r="M73" s="117" t="s">
        <v>2554</v>
      </c>
      <c r="N73" s="104" t="s">
        <v>2481</v>
      </c>
      <c r="O73" s="102" t="s">
        <v>2524</v>
      </c>
      <c r="P73" s="102"/>
      <c r="Q73" s="122">
        <v>44222.4375</v>
      </c>
    </row>
    <row r="74" spans="1:17" ht="18" x14ac:dyDescent="0.25">
      <c r="A74" s="84" t="str">
        <f>VLOOKUP(E74,'LISTADO ATM'!$A$2:$C$895,3,0)</f>
        <v>DISTRITO NACIONAL</v>
      </c>
      <c r="B74" s="111" t="s">
        <v>2518</v>
      </c>
      <c r="C74" s="103">
        <v>44221.649965277778</v>
      </c>
      <c r="D74" s="102" t="s">
        <v>2189</v>
      </c>
      <c r="E74" s="99">
        <v>884</v>
      </c>
      <c r="F74" s="84" t="str">
        <f>VLOOKUP(E74,VIP!$A$2:$O11382,2,0)</f>
        <v>DRBR884</v>
      </c>
      <c r="G74" s="98" t="str">
        <f>VLOOKUP(E74,'LISTADO ATM'!$A$2:$B$894,2,0)</f>
        <v xml:space="preserve">ATM UNP Olé Sabana Perdida </v>
      </c>
      <c r="H74" s="98" t="str">
        <f>VLOOKUP(E74,VIP!$A$2:$O16303,7,FALSE)</f>
        <v>Si</v>
      </c>
      <c r="I74" s="98" t="str">
        <f>VLOOKUP(E74,VIP!$A$2:$O8268,8,FALSE)</f>
        <v>Si</v>
      </c>
      <c r="J74" s="98" t="str">
        <f>VLOOKUP(E74,VIP!$A$2:$O8218,8,FALSE)</f>
        <v>Si</v>
      </c>
      <c r="K74" s="98" t="str">
        <f>VLOOKUP(E74,VIP!$A$2:$O11792,6,0)</f>
        <v>NO</v>
      </c>
      <c r="L74" s="106" t="s">
        <v>2463</v>
      </c>
      <c r="M74" s="117" t="s">
        <v>2554</v>
      </c>
      <c r="N74" s="104" t="s">
        <v>2481</v>
      </c>
      <c r="O74" s="102" t="s">
        <v>2483</v>
      </c>
      <c r="P74" s="102"/>
      <c r="Q74" s="122">
        <v>44222.711111111108</v>
      </c>
    </row>
    <row r="75" spans="1:17" ht="18" x14ac:dyDescent="0.25">
      <c r="A75" s="84" t="str">
        <f>VLOOKUP(E75,'LISTADO ATM'!$A$2:$C$895,3,0)</f>
        <v>DISTRITO NACIONAL</v>
      </c>
      <c r="B75" s="111" t="s">
        <v>2537</v>
      </c>
      <c r="C75" s="103">
        <v>44221.686249999999</v>
      </c>
      <c r="D75" s="102" t="s">
        <v>2477</v>
      </c>
      <c r="E75" s="99">
        <v>149</v>
      </c>
      <c r="F75" s="84" t="str">
        <f>VLOOKUP(E75,VIP!$A$2:$O11405,2,0)</f>
        <v>DRBR149</v>
      </c>
      <c r="G75" s="98" t="str">
        <f>VLOOKUP(E75,'LISTADO ATM'!$A$2:$B$894,2,0)</f>
        <v>ATM Estación Metro Concepción</v>
      </c>
      <c r="H75" s="98" t="str">
        <f>VLOOKUP(E75,VIP!$A$2:$O16326,7,FALSE)</f>
        <v>N/A</v>
      </c>
      <c r="I75" s="98" t="str">
        <f>VLOOKUP(E75,VIP!$A$2:$O8291,8,FALSE)</f>
        <v>N/A</v>
      </c>
      <c r="J75" s="98" t="str">
        <f>VLOOKUP(E75,VIP!$A$2:$O8241,8,FALSE)</f>
        <v>N/A</v>
      </c>
      <c r="K75" s="98" t="str">
        <f>VLOOKUP(E75,VIP!$A$2:$O11815,6,0)</f>
        <v>N/A</v>
      </c>
      <c r="L75" s="106" t="s">
        <v>2466</v>
      </c>
      <c r="M75" s="117" t="s">
        <v>2554</v>
      </c>
      <c r="N75" s="104" t="s">
        <v>2481</v>
      </c>
      <c r="O75" s="102" t="s">
        <v>2482</v>
      </c>
      <c r="P75" s="102"/>
      <c r="Q75" s="122">
        <v>44222.625</v>
      </c>
    </row>
    <row r="76" spans="1:17" ht="18" x14ac:dyDescent="0.25">
      <c r="A76" s="84" t="str">
        <f>VLOOKUP(E76,'LISTADO ATM'!$A$2:$C$895,3,0)</f>
        <v>ESTE</v>
      </c>
      <c r="B76" s="111" t="s">
        <v>2536</v>
      </c>
      <c r="C76" s="103">
        <v>44221.695462962962</v>
      </c>
      <c r="D76" s="102" t="s">
        <v>2494</v>
      </c>
      <c r="E76" s="99">
        <v>867</v>
      </c>
      <c r="F76" s="84" t="str">
        <f>VLOOKUP(E76,VIP!$A$2:$O11404,2,0)</f>
        <v>DRBR867</v>
      </c>
      <c r="G76" s="98" t="str">
        <f>VLOOKUP(E76,'LISTADO ATM'!$A$2:$B$894,2,0)</f>
        <v xml:space="preserve">ATM Estación Combustible Autopista El Coral </v>
      </c>
      <c r="H76" s="98" t="str">
        <f>VLOOKUP(E76,VIP!$A$2:$O16325,7,FALSE)</f>
        <v>Si</v>
      </c>
      <c r="I76" s="98" t="str">
        <f>VLOOKUP(E76,VIP!$A$2:$O8290,8,FALSE)</f>
        <v>Si</v>
      </c>
      <c r="J76" s="98" t="str">
        <f>VLOOKUP(E76,VIP!$A$2:$O8240,8,FALSE)</f>
        <v>Si</v>
      </c>
      <c r="K76" s="98" t="str">
        <f>VLOOKUP(E76,VIP!$A$2:$O11814,6,0)</f>
        <v>NO</v>
      </c>
      <c r="L76" s="106" t="s">
        <v>2466</v>
      </c>
      <c r="M76" s="117" t="s">
        <v>2554</v>
      </c>
      <c r="N76" s="104" t="s">
        <v>2481</v>
      </c>
      <c r="O76" s="102" t="s">
        <v>2495</v>
      </c>
      <c r="P76" s="102"/>
      <c r="Q76" s="122">
        <v>44222.705555555556</v>
      </c>
    </row>
    <row r="77" spans="1:17" ht="17.25" customHeight="1" x14ac:dyDescent="0.25">
      <c r="A77" s="84" t="str">
        <f>VLOOKUP(E77,'LISTADO ATM'!$A$2:$C$895,3,0)</f>
        <v>NORTE</v>
      </c>
      <c r="B77" s="111" t="s">
        <v>2535</v>
      </c>
      <c r="C77" s="103">
        <v>44221.696666666663</v>
      </c>
      <c r="D77" s="102" t="s">
        <v>2190</v>
      </c>
      <c r="E77" s="99">
        <v>853</v>
      </c>
      <c r="F77" s="84" t="str">
        <f>VLOOKUP(E77,VIP!$A$2:$O11403,2,0)</f>
        <v>DRBR853</v>
      </c>
      <c r="G77" s="98" t="str">
        <f>VLOOKUP(E77,'LISTADO ATM'!$A$2:$B$894,2,0)</f>
        <v xml:space="preserve">ATM Inversiones JF Group (Shell Canabacoa) </v>
      </c>
      <c r="H77" s="98" t="str">
        <f>VLOOKUP(E77,VIP!$A$2:$O16324,7,FALSE)</f>
        <v>Si</v>
      </c>
      <c r="I77" s="98" t="str">
        <f>VLOOKUP(E77,VIP!$A$2:$O8289,8,FALSE)</f>
        <v>Si</v>
      </c>
      <c r="J77" s="98" t="str">
        <f>VLOOKUP(E77,VIP!$A$2:$O8239,8,FALSE)</f>
        <v>Si</v>
      </c>
      <c r="K77" s="98" t="str">
        <f>VLOOKUP(E77,VIP!$A$2:$O11813,6,0)</f>
        <v>NO</v>
      </c>
      <c r="L77" s="106" t="s">
        <v>2254</v>
      </c>
      <c r="M77" s="117" t="s">
        <v>2554</v>
      </c>
      <c r="N77" s="104" t="s">
        <v>2481</v>
      </c>
      <c r="O77" s="102" t="s">
        <v>2490</v>
      </c>
      <c r="P77" s="102"/>
      <c r="Q77" s="122">
        <v>44222.422222222223</v>
      </c>
    </row>
    <row r="78" spans="1:17" ht="18" x14ac:dyDescent="0.25">
      <c r="A78" s="84" t="str">
        <f>VLOOKUP(E78,'LISTADO ATM'!$A$2:$C$895,3,0)</f>
        <v>NORTE</v>
      </c>
      <c r="B78" s="111" t="s">
        <v>2534</v>
      </c>
      <c r="C78" s="103">
        <v>44221.699421296296</v>
      </c>
      <c r="D78" s="102" t="s">
        <v>2508</v>
      </c>
      <c r="E78" s="99">
        <v>4</v>
      </c>
      <c r="F78" s="84" t="str">
        <f>VLOOKUP(E78,VIP!$A$2:$O11402,2,0)</f>
        <v>DRBR004</v>
      </c>
      <c r="G78" s="98" t="str">
        <f>VLOOKUP(E78,'LISTADO ATM'!$A$2:$B$894,2,0)</f>
        <v>ATM Avenida Rivas</v>
      </c>
      <c r="H78" s="98" t="str">
        <f>VLOOKUP(E78,VIP!$A$2:$O16323,7,FALSE)</f>
        <v>Si</v>
      </c>
      <c r="I78" s="98" t="str">
        <f>VLOOKUP(E78,VIP!$A$2:$O8288,8,FALSE)</f>
        <v>Si</v>
      </c>
      <c r="J78" s="98" t="str">
        <f>VLOOKUP(E78,VIP!$A$2:$O8238,8,FALSE)</f>
        <v>Si</v>
      </c>
      <c r="K78" s="98" t="str">
        <f>VLOOKUP(E78,VIP!$A$2:$O11812,6,0)</f>
        <v>NO</v>
      </c>
      <c r="L78" s="106" t="s">
        <v>2430</v>
      </c>
      <c r="M78" s="117" t="s">
        <v>2554</v>
      </c>
      <c r="N78" s="104" t="s">
        <v>2481</v>
      </c>
      <c r="O78" s="102" t="s">
        <v>2509</v>
      </c>
      <c r="P78" s="102"/>
      <c r="Q78" s="122">
        <v>44222.743055555555</v>
      </c>
    </row>
    <row r="79" spans="1:17" ht="18" x14ac:dyDescent="0.25">
      <c r="A79" s="84" t="str">
        <f>VLOOKUP(E79,'LISTADO ATM'!$A$2:$C$895,3,0)</f>
        <v>DISTRITO NACIONAL</v>
      </c>
      <c r="B79" s="111" t="s">
        <v>2533</v>
      </c>
      <c r="C79" s="103">
        <v>44221.700844907406</v>
      </c>
      <c r="D79" s="102" t="s">
        <v>2477</v>
      </c>
      <c r="E79" s="99">
        <v>567</v>
      </c>
      <c r="F79" s="84" t="str">
        <f>VLOOKUP(E79,VIP!$A$2:$O11400,2,0)</f>
        <v>DRBR015</v>
      </c>
      <c r="G79" s="98" t="str">
        <f>VLOOKUP(E79,'LISTADO ATM'!$A$2:$B$894,2,0)</f>
        <v xml:space="preserve">ATM Oficina Máximo Gómez </v>
      </c>
      <c r="H79" s="98" t="str">
        <f>VLOOKUP(E79,VIP!$A$2:$O16321,7,FALSE)</f>
        <v>Si</v>
      </c>
      <c r="I79" s="98" t="str">
        <f>VLOOKUP(E79,VIP!$A$2:$O8286,8,FALSE)</f>
        <v>Si</v>
      </c>
      <c r="J79" s="98" t="str">
        <f>VLOOKUP(E79,VIP!$A$2:$O8236,8,FALSE)</f>
        <v>Si</v>
      </c>
      <c r="K79" s="98" t="str">
        <f>VLOOKUP(E79,VIP!$A$2:$O11810,6,0)</f>
        <v>NO</v>
      </c>
      <c r="L79" s="106" t="s">
        <v>2466</v>
      </c>
      <c r="M79" s="117" t="s">
        <v>2554</v>
      </c>
      <c r="N79" s="104" t="s">
        <v>2481</v>
      </c>
      <c r="O79" s="102" t="s">
        <v>2482</v>
      </c>
      <c r="P79" s="102"/>
      <c r="Q79" s="122">
        <v>45317.738888888889</v>
      </c>
    </row>
    <row r="80" spans="1:17" ht="18" x14ac:dyDescent="0.25">
      <c r="A80" s="84" t="str">
        <f>VLOOKUP(E80,'LISTADO ATM'!$A$2:$C$895,3,0)</f>
        <v>DISTRITO NACIONAL</v>
      </c>
      <c r="B80" s="111" t="s">
        <v>2532</v>
      </c>
      <c r="C80" s="103">
        <v>44221.739965277775</v>
      </c>
      <c r="D80" s="102" t="s">
        <v>2189</v>
      </c>
      <c r="E80" s="99">
        <v>391</v>
      </c>
      <c r="F80" s="84" t="str">
        <f>VLOOKUP(E80,VIP!$A$2:$O11398,2,0)</f>
        <v>DRBR391</v>
      </c>
      <c r="G80" s="98" t="str">
        <f>VLOOKUP(E80,'LISTADO ATM'!$A$2:$B$894,2,0)</f>
        <v xml:space="preserve">ATM S/M Jumbo Luperón </v>
      </c>
      <c r="H80" s="98" t="str">
        <f>VLOOKUP(E80,VIP!$A$2:$O16319,7,FALSE)</f>
        <v>Si</v>
      </c>
      <c r="I80" s="98" t="str">
        <f>VLOOKUP(E80,VIP!$A$2:$O8284,8,FALSE)</f>
        <v>Si</v>
      </c>
      <c r="J80" s="98" t="str">
        <f>VLOOKUP(E80,VIP!$A$2:$O8234,8,FALSE)</f>
        <v>Si</v>
      </c>
      <c r="K80" s="98" t="str">
        <f>VLOOKUP(E80,VIP!$A$2:$O11808,6,0)</f>
        <v>NO</v>
      </c>
      <c r="L80" s="106" t="s">
        <v>2463</v>
      </c>
      <c r="M80" s="117" t="s">
        <v>2554</v>
      </c>
      <c r="N80" s="104" t="s">
        <v>2481</v>
      </c>
      <c r="O80" s="102" t="s">
        <v>2483</v>
      </c>
      <c r="P80" s="102"/>
      <c r="Q80" s="122">
        <v>44222.609722222223</v>
      </c>
    </row>
    <row r="81" spans="1:17" ht="18" x14ac:dyDescent="0.25">
      <c r="A81" s="84" t="str">
        <f>VLOOKUP(E81,'LISTADO ATM'!$A$2:$C$895,3,0)</f>
        <v>NORTE</v>
      </c>
      <c r="B81" s="111" t="s">
        <v>2531</v>
      </c>
      <c r="C81" s="103">
        <v>44221.74386574074</v>
      </c>
      <c r="D81" s="102" t="s">
        <v>2190</v>
      </c>
      <c r="E81" s="99">
        <v>936</v>
      </c>
      <c r="F81" s="84" t="str">
        <f>VLOOKUP(E81,VIP!$A$2:$O11397,2,0)</f>
        <v>DRBR936</v>
      </c>
      <c r="G81" s="98" t="str">
        <f>VLOOKUP(E81,'LISTADO ATM'!$A$2:$B$894,2,0)</f>
        <v xml:space="preserve">ATM Autobanco Oficina La Vega I </v>
      </c>
      <c r="H81" s="98" t="str">
        <f>VLOOKUP(E81,VIP!$A$2:$O16318,7,FALSE)</f>
        <v>Si</v>
      </c>
      <c r="I81" s="98" t="str">
        <f>VLOOKUP(E81,VIP!$A$2:$O8283,8,FALSE)</f>
        <v>Si</v>
      </c>
      <c r="J81" s="98" t="str">
        <f>VLOOKUP(E81,VIP!$A$2:$O8233,8,FALSE)</f>
        <v>Si</v>
      </c>
      <c r="K81" s="98" t="str">
        <f>VLOOKUP(E81,VIP!$A$2:$O11807,6,0)</f>
        <v>NO</v>
      </c>
      <c r="L81" s="106" t="s">
        <v>2228</v>
      </c>
      <c r="M81" s="117" t="s">
        <v>2554</v>
      </c>
      <c r="N81" s="104" t="s">
        <v>2481</v>
      </c>
      <c r="O81" s="102" t="s">
        <v>2490</v>
      </c>
      <c r="P81" s="102"/>
      <c r="Q81" s="122">
        <v>44222.51666666667</v>
      </c>
    </row>
    <row r="82" spans="1:17" ht="18" x14ac:dyDescent="0.25">
      <c r="A82" s="84" t="str">
        <f>VLOOKUP(E82,'LISTADO ATM'!$A$2:$C$895,3,0)</f>
        <v>DISTRITO NACIONAL</v>
      </c>
      <c r="B82" s="111" t="s">
        <v>2530</v>
      </c>
      <c r="C82" s="103">
        <v>44221.748078703706</v>
      </c>
      <c r="D82" s="102" t="s">
        <v>2189</v>
      </c>
      <c r="E82" s="99">
        <v>961</v>
      </c>
      <c r="F82" s="84" t="str">
        <f>VLOOKUP(E82,VIP!$A$2:$O11396,2,0)</f>
        <v>DRBR03H</v>
      </c>
      <c r="G82" s="98" t="str">
        <f>VLOOKUP(E82,'LISTADO ATM'!$A$2:$B$894,2,0)</f>
        <v xml:space="preserve">ATM Listín Diario </v>
      </c>
      <c r="H82" s="98" t="str">
        <f>VLOOKUP(E82,VIP!$A$2:$O16317,7,FALSE)</f>
        <v>Si</v>
      </c>
      <c r="I82" s="98" t="str">
        <f>VLOOKUP(E82,VIP!$A$2:$O8282,8,FALSE)</f>
        <v>Si</v>
      </c>
      <c r="J82" s="98" t="str">
        <f>VLOOKUP(E82,VIP!$A$2:$O8232,8,FALSE)</f>
        <v>Si</v>
      </c>
      <c r="K82" s="98" t="str">
        <f>VLOOKUP(E82,VIP!$A$2:$O11806,6,0)</f>
        <v>NO</v>
      </c>
      <c r="L82" s="106" t="s">
        <v>2228</v>
      </c>
      <c r="M82" s="117" t="s">
        <v>2554</v>
      </c>
      <c r="N82" s="104" t="s">
        <v>2481</v>
      </c>
      <c r="O82" s="102" t="s">
        <v>2483</v>
      </c>
      <c r="P82" s="102"/>
      <c r="Q82" s="122">
        <v>44222.517361111109</v>
      </c>
    </row>
    <row r="83" spans="1:17" ht="18" x14ac:dyDescent="0.25">
      <c r="A83" s="84" t="str">
        <f>VLOOKUP(E83,'LISTADO ATM'!$A$2:$C$895,3,0)</f>
        <v>SUR</v>
      </c>
      <c r="B83" s="111" t="s">
        <v>2529</v>
      </c>
      <c r="C83" s="103">
        <v>44221.74863425926</v>
      </c>
      <c r="D83" s="102" t="s">
        <v>2189</v>
      </c>
      <c r="E83" s="99">
        <v>5</v>
      </c>
      <c r="F83" s="84" t="str">
        <f>VLOOKUP(E83,VIP!$A$2:$O11395,2,0)</f>
        <v>DRBR005</v>
      </c>
      <c r="G83" s="98" t="str">
        <f>VLOOKUP(E83,'LISTADO ATM'!$A$2:$B$894,2,0)</f>
        <v>ATM Oficina Autoservicio Villa Ofelia (San Juan)</v>
      </c>
      <c r="H83" s="98" t="str">
        <f>VLOOKUP(E83,VIP!$A$2:$O16316,7,FALSE)</f>
        <v>Si</v>
      </c>
      <c r="I83" s="98" t="str">
        <f>VLOOKUP(E83,VIP!$A$2:$O8281,8,FALSE)</f>
        <v>Si</v>
      </c>
      <c r="J83" s="98" t="str">
        <f>VLOOKUP(E83,VIP!$A$2:$O8231,8,FALSE)</f>
        <v>Si</v>
      </c>
      <c r="K83" s="98" t="str">
        <f>VLOOKUP(E83,VIP!$A$2:$O11805,6,0)</f>
        <v>NO</v>
      </c>
      <c r="L83" s="106" t="s">
        <v>2228</v>
      </c>
      <c r="M83" s="117" t="s">
        <v>2554</v>
      </c>
      <c r="N83" s="104" t="s">
        <v>2481</v>
      </c>
      <c r="O83" s="102" t="s">
        <v>2483</v>
      </c>
      <c r="P83" s="102"/>
      <c r="Q83" s="122">
        <v>44222.597916666666</v>
      </c>
    </row>
    <row r="84" spans="1:17" ht="18" x14ac:dyDescent="0.25">
      <c r="A84" s="84" t="str">
        <f>VLOOKUP(E84,'LISTADO ATM'!$A$2:$C$895,3,0)</f>
        <v>NORTE</v>
      </c>
      <c r="B84" s="111" t="s">
        <v>2528</v>
      </c>
      <c r="C84" s="103">
        <v>44221.748831018522</v>
      </c>
      <c r="D84" s="102" t="s">
        <v>2190</v>
      </c>
      <c r="E84" s="99">
        <v>510</v>
      </c>
      <c r="F84" s="84" t="str">
        <f>VLOOKUP(E84,VIP!$A$2:$O11394,2,0)</f>
        <v>DRBR510</v>
      </c>
      <c r="G84" s="98" t="str">
        <f>VLOOKUP(E84,'LISTADO ATM'!$A$2:$B$894,2,0)</f>
        <v xml:space="preserve">ATM Ferretería Bellón (Santiago) </v>
      </c>
      <c r="H84" s="98" t="str">
        <f>VLOOKUP(E84,VIP!$A$2:$O16315,7,FALSE)</f>
        <v>Si</v>
      </c>
      <c r="I84" s="98" t="str">
        <f>VLOOKUP(E84,VIP!$A$2:$O8280,8,FALSE)</f>
        <v>Si</v>
      </c>
      <c r="J84" s="98" t="str">
        <f>VLOOKUP(E84,VIP!$A$2:$O8230,8,FALSE)</f>
        <v>Si</v>
      </c>
      <c r="K84" s="98" t="str">
        <f>VLOOKUP(E84,VIP!$A$2:$O11804,6,0)</f>
        <v>NO</v>
      </c>
      <c r="L84" s="106" t="s">
        <v>2463</v>
      </c>
      <c r="M84" s="117" t="s">
        <v>2554</v>
      </c>
      <c r="N84" s="104" t="s">
        <v>2481</v>
      </c>
      <c r="O84" s="102" t="s">
        <v>2490</v>
      </c>
      <c r="P84" s="102"/>
      <c r="Q84" s="122">
        <v>44222.430555555555</v>
      </c>
    </row>
    <row r="85" spans="1:17" ht="18" x14ac:dyDescent="0.25">
      <c r="A85" s="84" t="str">
        <f>VLOOKUP(E85,'LISTADO ATM'!$A$2:$C$895,3,0)</f>
        <v>DISTRITO NACIONAL</v>
      </c>
      <c r="B85" s="111" t="s">
        <v>2527</v>
      </c>
      <c r="C85" s="103">
        <v>44221.751979166664</v>
      </c>
      <c r="D85" s="102" t="s">
        <v>2189</v>
      </c>
      <c r="E85" s="99">
        <v>811</v>
      </c>
      <c r="F85" s="84" t="str">
        <f>VLOOKUP(E85,VIP!$A$2:$O11393,2,0)</f>
        <v>DRBR811</v>
      </c>
      <c r="G85" s="98" t="str">
        <f>VLOOKUP(E85,'LISTADO ATM'!$A$2:$B$894,2,0)</f>
        <v xml:space="preserve">ATM Almacenes Unidos </v>
      </c>
      <c r="H85" s="98" t="str">
        <f>VLOOKUP(E85,VIP!$A$2:$O16314,7,FALSE)</f>
        <v>Si</v>
      </c>
      <c r="I85" s="98" t="str">
        <f>VLOOKUP(E85,VIP!$A$2:$O8279,8,FALSE)</f>
        <v>Si</v>
      </c>
      <c r="J85" s="98" t="str">
        <f>VLOOKUP(E85,VIP!$A$2:$O8229,8,FALSE)</f>
        <v>Si</v>
      </c>
      <c r="K85" s="98" t="str">
        <f>VLOOKUP(E85,VIP!$A$2:$O11803,6,0)</f>
        <v>NO</v>
      </c>
      <c r="L85" s="106" t="s">
        <v>2254</v>
      </c>
      <c r="M85" s="117" t="s">
        <v>2554</v>
      </c>
      <c r="N85" s="104" t="s">
        <v>2481</v>
      </c>
      <c r="O85" s="102" t="s">
        <v>2483</v>
      </c>
      <c r="P85" s="102"/>
      <c r="Q85" s="122">
        <v>44222.419444444444</v>
      </c>
    </row>
    <row r="86" spans="1:17" ht="18" x14ac:dyDescent="0.25">
      <c r="A86" s="84" t="str">
        <f>VLOOKUP(E86,'LISTADO ATM'!$A$2:$C$895,3,0)</f>
        <v>DISTRITO NACIONAL</v>
      </c>
      <c r="B86" s="111" t="s">
        <v>2526</v>
      </c>
      <c r="C86" s="103">
        <v>44221.755972222221</v>
      </c>
      <c r="D86" s="102" t="s">
        <v>2189</v>
      </c>
      <c r="E86" s="99">
        <v>238</v>
      </c>
      <c r="F86" s="84" t="str">
        <f>VLOOKUP(E86,VIP!$A$2:$O11392,2,0)</f>
        <v>DRBR238</v>
      </c>
      <c r="G86" s="98" t="str">
        <f>VLOOKUP(E86,'LISTADO ATM'!$A$2:$B$894,2,0)</f>
        <v xml:space="preserve">ATM Multicentro La Sirena Charles de Gaulle </v>
      </c>
      <c r="H86" s="98" t="str">
        <f>VLOOKUP(E86,VIP!$A$2:$O16313,7,FALSE)</f>
        <v>Si</v>
      </c>
      <c r="I86" s="98" t="str">
        <f>VLOOKUP(E86,VIP!$A$2:$O8278,8,FALSE)</f>
        <v>Si</v>
      </c>
      <c r="J86" s="98" t="str">
        <f>VLOOKUP(E86,VIP!$A$2:$O8228,8,FALSE)</f>
        <v>Si</v>
      </c>
      <c r="K86" s="98" t="str">
        <f>VLOOKUP(E86,VIP!$A$2:$O11802,6,0)</f>
        <v>No</v>
      </c>
      <c r="L86" s="106" t="s">
        <v>2463</v>
      </c>
      <c r="M86" s="117" t="s">
        <v>2554</v>
      </c>
      <c r="N86" s="104" t="s">
        <v>2481</v>
      </c>
      <c r="O86" s="102" t="s">
        <v>2483</v>
      </c>
      <c r="P86" s="102"/>
      <c r="Q86" s="122">
        <v>44222.611111111109</v>
      </c>
    </row>
    <row r="87" spans="1:17" ht="18" x14ac:dyDescent="0.25">
      <c r="A87" s="84" t="str">
        <f>VLOOKUP(E87,'LISTADO ATM'!$A$2:$C$895,3,0)</f>
        <v>ESTE</v>
      </c>
      <c r="B87" s="111" t="s">
        <v>2525</v>
      </c>
      <c r="C87" s="103">
        <v>44221.783518518518</v>
      </c>
      <c r="D87" s="102" t="s">
        <v>2189</v>
      </c>
      <c r="E87" s="111">
        <v>480</v>
      </c>
      <c r="F87" s="84" t="str">
        <f>VLOOKUP(E87,VIP!$A$2:$O11390,2,0)</f>
        <v>DRBR480</v>
      </c>
      <c r="G87" s="98" t="str">
        <f>VLOOKUP(E87,'LISTADO ATM'!$A$2:$B$894,2,0)</f>
        <v>ATM UNP Farmaconal Higuey</v>
      </c>
      <c r="H87" s="98" t="str">
        <f>VLOOKUP(E87,VIP!$A$2:$O16311,7,FALSE)</f>
        <v>N/A</v>
      </c>
      <c r="I87" s="98" t="str">
        <f>VLOOKUP(E87,VIP!$A$2:$O8276,8,FALSE)</f>
        <v>N/A</v>
      </c>
      <c r="J87" s="98" t="str">
        <f>VLOOKUP(E87,VIP!$A$2:$O8226,8,FALSE)</f>
        <v>N/A</v>
      </c>
      <c r="K87" s="98" t="str">
        <f>VLOOKUP(E87,VIP!$A$2:$O11800,6,0)</f>
        <v>N/A</v>
      </c>
      <c r="L87" s="106" t="s">
        <v>2228</v>
      </c>
      <c r="M87" s="117" t="s">
        <v>2554</v>
      </c>
      <c r="N87" s="104" t="s">
        <v>2481</v>
      </c>
      <c r="O87" s="102" t="s">
        <v>2483</v>
      </c>
      <c r="P87" s="102"/>
      <c r="Q87" s="122">
        <v>44222.727777777778</v>
      </c>
    </row>
    <row r="88" spans="1:17" ht="18" x14ac:dyDescent="0.25">
      <c r="A88" s="84" t="str">
        <f>VLOOKUP(E88,'LISTADO ATM'!$A$2:$C$895,3,0)</f>
        <v>ESTE</v>
      </c>
      <c r="B88" s="111" t="s">
        <v>2550</v>
      </c>
      <c r="C88" s="103">
        <v>44221.814791666664</v>
      </c>
      <c r="D88" s="102" t="s">
        <v>2189</v>
      </c>
      <c r="E88" s="111">
        <v>27</v>
      </c>
      <c r="F88" s="84" t="str">
        <f>VLOOKUP(E88,VIP!$A$2:$O11407,2,0)</f>
        <v>DRBR027</v>
      </c>
      <c r="G88" s="98" t="str">
        <f>VLOOKUP(E88,'LISTADO ATM'!$A$2:$B$894,2,0)</f>
        <v>ATM Oficina El Seibo II</v>
      </c>
      <c r="H88" s="98" t="str">
        <f>VLOOKUP(E88,VIP!$A$2:$O16328,7,FALSE)</f>
        <v>Si</v>
      </c>
      <c r="I88" s="98" t="str">
        <f>VLOOKUP(E88,VIP!$A$2:$O8293,8,FALSE)</f>
        <v>Si</v>
      </c>
      <c r="J88" s="98" t="str">
        <f>VLOOKUP(E88,VIP!$A$2:$O8243,8,FALSE)</f>
        <v>Si</v>
      </c>
      <c r="K88" s="98" t="str">
        <f>VLOOKUP(E88,VIP!$A$2:$O11817,6,0)</f>
        <v>NO</v>
      </c>
      <c r="L88" s="106" t="s">
        <v>2228</v>
      </c>
      <c r="M88" s="117" t="s">
        <v>2554</v>
      </c>
      <c r="N88" s="122" t="s">
        <v>2553</v>
      </c>
      <c r="O88" s="102" t="s">
        <v>2483</v>
      </c>
      <c r="P88" s="102"/>
      <c r="Q88" s="122">
        <v>44222.383333333331</v>
      </c>
    </row>
    <row r="89" spans="1:17" ht="18" x14ac:dyDescent="0.25">
      <c r="A89" s="84" t="str">
        <f>VLOOKUP(E89,'LISTADO ATM'!$A$2:$C$895,3,0)</f>
        <v>DISTRITO NACIONAL</v>
      </c>
      <c r="B89" s="111" t="s">
        <v>2549</v>
      </c>
      <c r="C89" s="103">
        <v>44221.815474537034</v>
      </c>
      <c r="D89" s="102" t="s">
        <v>2189</v>
      </c>
      <c r="E89" s="111">
        <v>240</v>
      </c>
      <c r="F89" s="84" t="str">
        <f>VLOOKUP(E89,VIP!$A$2:$O11406,2,0)</f>
        <v>DRBR24D</v>
      </c>
      <c r="G89" s="98" t="str">
        <f>VLOOKUP(E89,'LISTADO ATM'!$A$2:$B$894,2,0)</f>
        <v xml:space="preserve">ATM Oficina Carrefour I </v>
      </c>
      <c r="H89" s="98" t="str">
        <f>VLOOKUP(E89,VIP!$A$2:$O16327,7,FALSE)</f>
        <v>Si</v>
      </c>
      <c r="I89" s="98" t="str">
        <f>VLOOKUP(E89,VIP!$A$2:$O8292,8,FALSE)</f>
        <v>Si</v>
      </c>
      <c r="J89" s="98" t="str">
        <f>VLOOKUP(E89,VIP!$A$2:$O8242,8,FALSE)</f>
        <v>Si</v>
      </c>
      <c r="K89" s="98" t="str">
        <f>VLOOKUP(E89,VIP!$A$2:$O11816,6,0)</f>
        <v>SI</v>
      </c>
      <c r="L89" s="106" t="s">
        <v>2228</v>
      </c>
      <c r="M89" s="117" t="s">
        <v>2554</v>
      </c>
      <c r="N89" s="104" t="s">
        <v>2481</v>
      </c>
      <c r="O89" s="102" t="s">
        <v>2483</v>
      </c>
      <c r="P89" s="102"/>
      <c r="Q89" s="122">
        <v>44222.6</v>
      </c>
    </row>
    <row r="90" spans="1:17" ht="18" x14ac:dyDescent="0.25">
      <c r="A90" s="84" t="str">
        <f>VLOOKUP(E90,'LISTADO ATM'!$A$2:$C$895,3,0)</f>
        <v>NORTE</v>
      </c>
      <c r="B90" s="111" t="s">
        <v>2548</v>
      </c>
      <c r="C90" s="103">
        <v>44221.816238425927</v>
      </c>
      <c r="D90" s="102" t="s">
        <v>2190</v>
      </c>
      <c r="E90" s="111">
        <v>275</v>
      </c>
      <c r="F90" s="84" t="str">
        <f>VLOOKUP(E90,VIP!$A$2:$O11405,2,0)</f>
        <v>DRBR275</v>
      </c>
      <c r="G90" s="98" t="str">
        <f>VLOOKUP(E90,'LISTADO ATM'!$A$2:$B$894,2,0)</f>
        <v xml:space="preserve">ATM Autobanco Duarte Stgo. II </v>
      </c>
      <c r="H90" s="98" t="str">
        <f>VLOOKUP(E90,VIP!$A$2:$O16326,7,FALSE)</f>
        <v>Si</v>
      </c>
      <c r="I90" s="98" t="str">
        <f>VLOOKUP(E90,VIP!$A$2:$O8291,8,FALSE)</f>
        <v>Si</v>
      </c>
      <c r="J90" s="98" t="str">
        <f>VLOOKUP(E90,VIP!$A$2:$O8241,8,FALSE)</f>
        <v>Si</v>
      </c>
      <c r="K90" s="98" t="str">
        <f>VLOOKUP(E90,VIP!$A$2:$O11815,6,0)</f>
        <v>NO</v>
      </c>
      <c r="L90" s="106" t="s">
        <v>2228</v>
      </c>
      <c r="M90" s="117" t="s">
        <v>2554</v>
      </c>
      <c r="N90" s="104" t="s">
        <v>2481</v>
      </c>
      <c r="O90" s="102" t="s">
        <v>2490</v>
      </c>
      <c r="P90" s="102"/>
      <c r="Q90" s="122">
        <v>44222.5</v>
      </c>
    </row>
    <row r="91" spans="1:17" ht="18" x14ac:dyDescent="0.25">
      <c r="A91" s="84" t="str">
        <f>VLOOKUP(E91,'LISTADO ATM'!$A$2:$C$895,3,0)</f>
        <v>DISTRITO NACIONAL</v>
      </c>
      <c r="B91" s="111" t="s">
        <v>2547</v>
      </c>
      <c r="C91" s="103">
        <v>44221.817106481481</v>
      </c>
      <c r="D91" s="102" t="s">
        <v>2189</v>
      </c>
      <c r="E91" s="99">
        <v>919</v>
      </c>
      <c r="F91" s="84" t="str">
        <f>VLOOKUP(E91,VIP!$A$2:$O11404,2,0)</f>
        <v>DRBR16F</v>
      </c>
      <c r="G91" s="98" t="str">
        <f>VLOOKUP(E91,'LISTADO ATM'!$A$2:$B$894,2,0)</f>
        <v xml:space="preserve">ATM S/M La Cadena Sarasota </v>
      </c>
      <c r="H91" s="98" t="str">
        <f>VLOOKUP(E91,VIP!$A$2:$O16325,7,FALSE)</f>
        <v>Si</v>
      </c>
      <c r="I91" s="98" t="str">
        <f>VLOOKUP(E91,VIP!$A$2:$O8290,8,FALSE)</f>
        <v>Si</v>
      </c>
      <c r="J91" s="98" t="str">
        <f>VLOOKUP(E91,VIP!$A$2:$O8240,8,FALSE)</f>
        <v>Si</v>
      </c>
      <c r="K91" s="98" t="str">
        <f>VLOOKUP(E91,VIP!$A$2:$O11814,6,0)</f>
        <v>SI</v>
      </c>
      <c r="L91" s="106" t="s">
        <v>2228</v>
      </c>
      <c r="M91" s="105" t="s">
        <v>2473</v>
      </c>
      <c r="N91" s="104" t="s">
        <v>2481</v>
      </c>
      <c r="O91" s="102" t="s">
        <v>2483</v>
      </c>
      <c r="P91" s="102"/>
      <c r="Q91" s="105" t="s">
        <v>2228</v>
      </c>
    </row>
    <row r="92" spans="1:17" ht="18" x14ac:dyDescent="0.25">
      <c r="A92" s="84" t="str">
        <f>VLOOKUP(E92,'LISTADO ATM'!$A$2:$C$895,3,0)</f>
        <v>DISTRITO NACIONAL</v>
      </c>
      <c r="B92" s="111" t="s">
        <v>2546</v>
      </c>
      <c r="C92" s="103">
        <v>44221.817916666667</v>
      </c>
      <c r="D92" s="102" t="s">
        <v>2189</v>
      </c>
      <c r="E92" s="99">
        <v>953</v>
      </c>
      <c r="F92" s="84" t="str">
        <f>VLOOKUP(E92,VIP!$A$2:$O11403,2,0)</f>
        <v>DRBR01I</v>
      </c>
      <c r="G92" s="98" t="str">
        <f>VLOOKUP(E92,'LISTADO ATM'!$A$2:$B$894,2,0)</f>
        <v xml:space="preserve">ATM Estafeta Dirección General de Pasaportes/Migración </v>
      </c>
      <c r="H92" s="98" t="str">
        <f>VLOOKUP(E92,VIP!$A$2:$O16324,7,FALSE)</f>
        <v>Si</v>
      </c>
      <c r="I92" s="98" t="str">
        <f>VLOOKUP(E92,VIP!$A$2:$O8289,8,FALSE)</f>
        <v>Si</v>
      </c>
      <c r="J92" s="98" t="str">
        <f>VLOOKUP(E92,VIP!$A$2:$O8239,8,FALSE)</f>
        <v>Si</v>
      </c>
      <c r="K92" s="98" t="str">
        <f>VLOOKUP(E92,VIP!$A$2:$O11813,6,0)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02"/>
      <c r="Q92" s="105" t="s">
        <v>2228</v>
      </c>
    </row>
    <row r="93" spans="1:17" ht="18" x14ac:dyDescent="0.25">
      <c r="A93" s="84" t="str">
        <f>VLOOKUP(E93,'LISTADO ATM'!$A$2:$C$895,3,0)</f>
        <v>NORTE</v>
      </c>
      <c r="B93" s="111" t="s">
        <v>2545</v>
      </c>
      <c r="C93" s="103">
        <v>44221.818668981483</v>
      </c>
      <c r="D93" s="102" t="s">
        <v>2189</v>
      </c>
      <c r="E93" s="111">
        <v>95</v>
      </c>
      <c r="F93" s="84" t="str">
        <f>VLOOKUP(E93,VIP!$A$2:$O11402,2,0)</f>
        <v>DRBR095</v>
      </c>
      <c r="G93" s="98" t="str">
        <f>VLOOKUP(E93,'LISTADO ATM'!$A$2:$B$894,2,0)</f>
        <v xml:space="preserve">ATM Oficina Tenares </v>
      </c>
      <c r="H93" s="98" t="str">
        <f>VLOOKUP(E93,VIP!$A$2:$O16323,7,FALSE)</f>
        <v>Si</v>
      </c>
      <c r="I93" s="98" t="str">
        <f>VLOOKUP(E93,VIP!$A$2:$O8288,8,FALSE)</f>
        <v>Si</v>
      </c>
      <c r="J93" s="98" t="str">
        <f>VLOOKUP(E93,VIP!$A$2:$O8238,8,FALSE)</f>
        <v>Si</v>
      </c>
      <c r="K93" s="98" t="str">
        <f>VLOOKUP(E93,VIP!$A$2:$O11812,6,0)</f>
        <v>SI</v>
      </c>
      <c r="L93" s="106" t="s">
        <v>2228</v>
      </c>
      <c r="M93" s="117" t="s">
        <v>2554</v>
      </c>
      <c r="N93" s="104" t="s">
        <v>2481</v>
      </c>
      <c r="O93" s="102" t="s">
        <v>2483</v>
      </c>
      <c r="P93" s="102"/>
      <c r="Q93" s="122">
        <v>44222.387499999997</v>
      </c>
    </row>
    <row r="94" spans="1:17" ht="18" x14ac:dyDescent="0.25">
      <c r="A94" s="84" t="str">
        <f>VLOOKUP(E94,'LISTADO ATM'!$A$2:$C$895,3,0)</f>
        <v>SUR</v>
      </c>
      <c r="B94" s="111" t="s">
        <v>2544</v>
      </c>
      <c r="C94" s="103">
        <v>44221.830277777779</v>
      </c>
      <c r="D94" s="102" t="s">
        <v>2189</v>
      </c>
      <c r="E94" s="99">
        <v>984</v>
      </c>
      <c r="F94" s="84" t="str">
        <f>VLOOKUP(E94,VIP!$A$2:$O11401,2,0)</f>
        <v>DRBR984</v>
      </c>
      <c r="G94" s="98" t="str">
        <f>VLOOKUP(E94,'LISTADO ATM'!$A$2:$B$894,2,0)</f>
        <v xml:space="preserve">ATM Oficina Neiba II </v>
      </c>
      <c r="H94" s="98" t="str">
        <f>VLOOKUP(E94,VIP!$A$2:$O16322,7,FALSE)</f>
        <v>Si</v>
      </c>
      <c r="I94" s="98" t="str">
        <f>VLOOKUP(E94,VIP!$A$2:$O8287,8,FALSE)</f>
        <v>Si</v>
      </c>
      <c r="J94" s="98" t="str">
        <f>VLOOKUP(E94,VIP!$A$2:$O8237,8,FALSE)</f>
        <v>Si</v>
      </c>
      <c r="K94" s="98" t="str">
        <f>VLOOKUP(E94,VIP!$A$2:$O11811,6,0)</f>
        <v>NO</v>
      </c>
      <c r="L94" s="106" t="s">
        <v>2463</v>
      </c>
      <c r="M94" s="117" t="s">
        <v>2554</v>
      </c>
      <c r="N94" s="104" t="s">
        <v>2481</v>
      </c>
      <c r="O94" s="102" t="s">
        <v>2483</v>
      </c>
      <c r="P94" s="102"/>
      <c r="Q94" s="122">
        <v>44222.554166666669</v>
      </c>
    </row>
    <row r="95" spans="1:17" ht="18" x14ac:dyDescent="0.25">
      <c r="A95" s="84" t="str">
        <f>VLOOKUP(E95,'LISTADO ATM'!$A$2:$C$895,3,0)</f>
        <v>SUR</v>
      </c>
      <c r="B95" s="111" t="s">
        <v>2543</v>
      </c>
      <c r="C95" s="103">
        <v>44221.86377314815</v>
      </c>
      <c r="D95" s="102" t="s">
        <v>2189</v>
      </c>
      <c r="E95" s="99">
        <v>825</v>
      </c>
      <c r="F95" s="84" t="str">
        <f>VLOOKUP(E95,VIP!$A$2:$O11400,2,0)</f>
        <v>DRBR825</v>
      </c>
      <c r="G95" s="98" t="str">
        <f>VLOOKUP(E95,'LISTADO ATM'!$A$2:$B$894,2,0)</f>
        <v xml:space="preserve">ATM Estacion Eco Cibeles (Las Matas de Farfán) </v>
      </c>
      <c r="H95" s="98" t="str">
        <f>VLOOKUP(E95,VIP!$A$2:$O16321,7,FALSE)</f>
        <v>Si</v>
      </c>
      <c r="I95" s="98" t="str">
        <f>VLOOKUP(E95,VIP!$A$2:$O8286,8,FALSE)</f>
        <v>Si</v>
      </c>
      <c r="J95" s="98" t="str">
        <f>VLOOKUP(E95,VIP!$A$2:$O8236,8,FALSE)</f>
        <v>Si</v>
      </c>
      <c r="K95" s="98" t="str">
        <f>VLOOKUP(E95,VIP!$A$2:$O11810,6,0)</f>
        <v>NO</v>
      </c>
      <c r="L95" s="106" t="s">
        <v>2254</v>
      </c>
      <c r="M95" s="117" t="s">
        <v>2554</v>
      </c>
      <c r="N95" s="104" t="s">
        <v>2481</v>
      </c>
      <c r="O95" s="102" t="s">
        <v>2483</v>
      </c>
      <c r="P95" s="102"/>
      <c r="Q95" s="122">
        <v>44222.400000000001</v>
      </c>
    </row>
    <row r="96" spans="1:17" ht="18" x14ac:dyDescent="0.25">
      <c r="A96" s="84" t="str">
        <f>VLOOKUP(E96,'LISTADO ATM'!$A$2:$C$895,3,0)</f>
        <v>NORTE</v>
      </c>
      <c r="B96" s="111" t="s">
        <v>2542</v>
      </c>
      <c r="C96" s="103">
        <v>44221.868657407409</v>
      </c>
      <c r="D96" s="102" t="s">
        <v>2189</v>
      </c>
      <c r="E96" s="99">
        <v>53</v>
      </c>
      <c r="F96" s="84" t="str">
        <f>VLOOKUP(E96,VIP!$A$2:$O11399,2,0)</f>
        <v>DRBR053</v>
      </c>
      <c r="G96" s="98" t="str">
        <f>VLOOKUP(E96,'LISTADO ATM'!$A$2:$B$894,2,0)</f>
        <v xml:space="preserve">ATM Oficina Constanza </v>
      </c>
      <c r="H96" s="98" t="str">
        <f>VLOOKUP(E96,VIP!$A$2:$O16320,7,FALSE)</f>
        <v>Si</v>
      </c>
      <c r="I96" s="98" t="str">
        <f>VLOOKUP(E96,VIP!$A$2:$O8285,8,FALSE)</f>
        <v>Si</v>
      </c>
      <c r="J96" s="98" t="str">
        <f>VLOOKUP(E96,VIP!$A$2:$O8235,8,FALSE)</f>
        <v>Si</v>
      </c>
      <c r="K96" s="98" t="str">
        <f>VLOOKUP(E96,VIP!$A$2:$O11809,6,0)</f>
        <v>NO</v>
      </c>
      <c r="L96" s="106" t="s">
        <v>2463</v>
      </c>
      <c r="M96" s="117" t="s">
        <v>2554</v>
      </c>
      <c r="N96" s="104" t="s">
        <v>2481</v>
      </c>
      <c r="O96" s="102" t="s">
        <v>2483</v>
      </c>
      <c r="P96" s="102"/>
      <c r="Q96" s="122">
        <v>44222.436805555553</v>
      </c>
    </row>
    <row r="97" spans="1:17" ht="18" x14ac:dyDescent="0.25">
      <c r="A97" s="84" t="str">
        <f>VLOOKUP(E97,'LISTADO ATM'!$A$2:$C$895,3,0)</f>
        <v>ESTE</v>
      </c>
      <c r="B97" s="111" t="s">
        <v>2541</v>
      </c>
      <c r="C97" s="103">
        <v>44221.885810185187</v>
      </c>
      <c r="D97" s="102" t="s">
        <v>2189</v>
      </c>
      <c r="E97" s="99">
        <v>429</v>
      </c>
      <c r="F97" s="84" t="str">
        <f>VLOOKUP(E97,VIP!$A$2:$O11398,2,0)</f>
        <v>DRBR429</v>
      </c>
      <c r="G97" s="98" t="str">
        <f>VLOOKUP(E97,'LISTADO ATM'!$A$2:$B$894,2,0)</f>
        <v xml:space="preserve">ATM Oficina Jumbo La Romana </v>
      </c>
      <c r="H97" s="98" t="str">
        <f>VLOOKUP(E97,VIP!$A$2:$O16319,7,FALSE)</f>
        <v>Si</v>
      </c>
      <c r="I97" s="98" t="str">
        <f>VLOOKUP(E97,VIP!$A$2:$O8284,8,FALSE)</f>
        <v>Si</v>
      </c>
      <c r="J97" s="98" t="str">
        <f>VLOOKUP(E97,VIP!$A$2:$O8234,8,FALSE)</f>
        <v>Si</v>
      </c>
      <c r="K97" s="98" t="str">
        <f>VLOOKUP(E97,VIP!$A$2:$O11808,6,0)</f>
        <v>NO</v>
      </c>
      <c r="L97" s="106" t="s">
        <v>2463</v>
      </c>
      <c r="M97" s="117" t="s">
        <v>2554</v>
      </c>
      <c r="N97" s="104" t="s">
        <v>2481</v>
      </c>
      <c r="O97" s="102" t="s">
        <v>2483</v>
      </c>
      <c r="P97" s="102"/>
      <c r="Q97" s="122">
        <v>44222.54583333333</v>
      </c>
    </row>
    <row r="98" spans="1:17" ht="18" x14ac:dyDescent="0.25">
      <c r="A98" s="84" t="str">
        <f>VLOOKUP(E98,'LISTADO ATM'!$A$2:$C$895,3,0)</f>
        <v>ESTE</v>
      </c>
      <c r="B98" s="111" t="s">
        <v>2540</v>
      </c>
      <c r="C98" s="103">
        <v>44221.895567129628</v>
      </c>
      <c r="D98" s="102" t="s">
        <v>2494</v>
      </c>
      <c r="E98" s="99">
        <v>824</v>
      </c>
      <c r="F98" s="84" t="str">
        <f>VLOOKUP(E98,VIP!$A$2:$O11397,2,0)</f>
        <v>DRBR824</v>
      </c>
      <c r="G98" s="98" t="str">
        <f>VLOOKUP(E98,'LISTADO ATM'!$A$2:$B$894,2,0)</f>
        <v xml:space="preserve">ATM Multiplaza (Higuey) </v>
      </c>
      <c r="H98" s="98" t="str">
        <f>VLOOKUP(E98,VIP!$A$2:$O16318,7,FALSE)</f>
        <v>Si</v>
      </c>
      <c r="I98" s="98" t="str">
        <f>VLOOKUP(E98,VIP!$A$2:$O8283,8,FALSE)</f>
        <v>Si</v>
      </c>
      <c r="J98" s="98" t="str">
        <f>VLOOKUP(E98,VIP!$A$2:$O8233,8,FALSE)</f>
        <v>Si</v>
      </c>
      <c r="K98" s="98" t="str">
        <f>VLOOKUP(E98,VIP!$A$2:$O11807,6,0)</f>
        <v>NO</v>
      </c>
      <c r="L98" s="106" t="s">
        <v>2430</v>
      </c>
      <c r="M98" s="117" t="s">
        <v>2554</v>
      </c>
      <c r="N98" s="104" t="s">
        <v>2481</v>
      </c>
      <c r="O98" s="102" t="s">
        <v>2495</v>
      </c>
      <c r="P98" s="102"/>
      <c r="Q98" s="122">
        <v>44222.747916666667</v>
      </c>
    </row>
    <row r="99" spans="1:17" ht="18" x14ac:dyDescent="0.25">
      <c r="A99" s="84" t="str">
        <f>VLOOKUP(E99,'LISTADO ATM'!$A$2:$C$895,3,0)</f>
        <v>DISTRITO NACIONAL</v>
      </c>
      <c r="B99" s="111" t="s">
        <v>2539</v>
      </c>
      <c r="C99" s="103">
        <v>44221.896412037036</v>
      </c>
      <c r="D99" s="102" t="s">
        <v>2477</v>
      </c>
      <c r="E99" s="111">
        <v>642</v>
      </c>
      <c r="F99" s="84" t="str">
        <f>VLOOKUP(E99,VIP!$A$2:$O11398,2,0)</f>
        <v>DRBR24O</v>
      </c>
      <c r="G99" s="98" t="str">
        <f>VLOOKUP(E99,'LISTADO ATM'!$A$2:$B$894,2,0)</f>
        <v xml:space="preserve">ATM OMSA Sto. Dgo. </v>
      </c>
      <c r="H99" s="98" t="str">
        <f>VLOOKUP(E99,VIP!$A$2:$O16319,7,FALSE)</f>
        <v>Si</v>
      </c>
      <c r="I99" s="98" t="str">
        <f>VLOOKUP(E99,VIP!$A$2:$O8284,8,FALSE)</f>
        <v>Si</v>
      </c>
      <c r="J99" s="98" t="str">
        <f>VLOOKUP(E99,VIP!$A$2:$O8234,8,FALSE)</f>
        <v>Si</v>
      </c>
      <c r="K99" s="98" t="str">
        <f>VLOOKUP(E99,VIP!$A$2:$O11808,6,0)</f>
        <v>NO</v>
      </c>
      <c r="L99" s="106" t="s">
        <v>2466</v>
      </c>
      <c r="M99" s="117" t="s">
        <v>2554</v>
      </c>
      <c r="N99" s="104" t="s">
        <v>2481</v>
      </c>
      <c r="O99" s="102" t="s">
        <v>2482</v>
      </c>
      <c r="P99" s="102"/>
      <c r="Q99" s="122">
        <v>44222.741666666669</v>
      </c>
    </row>
    <row r="100" spans="1:17" ht="18" x14ac:dyDescent="0.25">
      <c r="A100" s="102" t="str">
        <f>VLOOKUP(E100,'LISTADO ATM'!$A$2:$C$895,3,0)</f>
        <v>ESTE</v>
      </c>
      <c r="B100" s="111" t="s">
        <v>2552</v>
      </c>
      <c r="C100" s="103">
        <v>44222.133518518516</v>
      </c>
      <c r="D100" s="102" t="s">
        <v>2189</v>
      </c>
      <c r="E100" s="99">
        <v>822</v>
      </c>
      <c r="F100" s="84" t="str">
        <f>VLOOKUP(E100,VIP!$A$2:$O11412,2,0)</f>
        <v>DRBR822</v>
      </c>
      <c r="G100" s="98" t="str">
        <f>VLOOKUP(E100,'LISTADO ATM'!$A$2:$B$894,2,0)</f>
        <v xml:space="preserve">ATM INDUSPALMA </v>
      </c>
      <c r="H100" s="98" t="str">
        <f>VLOOKUP(E100,VIP!$A$2:$O16333,7,FALSE)</f>
        <v>Si</v>
      </c>
      <c r="I100" s="98" t="str">
        <f>VLOOKUP(E100,VIP!$A$2:$O8298,8,FALSE)</f>
        <v>Si</v>
      </c>
      <c r="J100" s="98" t="str">
        <f>VLOOKUP(E100,VIP!$A$2:$O8248,8,FALSE)</f>
        <v>Si</v>
      </c>
      <c r="K100" s="98" t="str">
        <f>VLOOKUP(E100,VIP!$A$2:$O11822,6,0)</f>
        <v>NO</v>
      </c>
      <c r="L100" s="106" t="s">
        <v>2254</v>
      </c>
      <c r="M100" s="117" t="s">
        <v>2554</v>
      </c>
      <c r="N100" s="104" t="s">
        <v>2481</v>
      </c>
      <c r="O100" s="102" t="s">
        <v>2483</v>
      </c>
      <c r="P100" s="102"/>
      <c r="Q100" s="122">
        <v>44222.603472222225</v>
      </c>
    </row>
    <row r="101" spans="1:17" ht="18" x14ac:dyDescent="0.25">
      <c r="A101" s="102" t="str">
        <f>VLOOKUP(E101,'LISTADO ATM'!$A$2:$C$895,3,0)</f>
        <v>NORTE</v>
      </c>
      <c r="B101" s="111" t="s">
        <v>2572</v>
      </c>
      <c r="C101" s="103">
        <v>44222.312662037039</v>
      </c>
      <c r="D101" s="102" t="s">
        <v>2190</v>
      </c>
      <c r="E101" s="99">
        <v>22</v>
      </c>
      <c r="F101" s="84" t="str">
        <f>VLOOKUP(E101,VIP!$A$2:$O11430,2,0)</f>
        <v>DRBR813</v>
      </c>
      <c r="G101" s="98" t="str">
        <f>VLOOKUP(E101,'LISTADO ATM'!$A$2:$B$894,2,0)</f>
        <v>ATM S/M Olimpico (Santiago)</v>
      </c>
      <c r="H101" s="98" t="str">
        <f>VLOOKUP(E101,VIP!$A$2:$O16351,7,FALSE)</f>
        <v>Si</v>
      </c>
      <c r="I101" s="98" t="str">
        <f>VLOOKUP(E101,VIP!$A$2:$O8316,8,FALSE)</f>
        <v>Si</v>
      </c>
      <c r="J101" s="98" t="str">
        <f>VLOOKUP(E101,VIP!$A$2:$O8266,8,FALSE)</f>
        <v>Si</v>
      </c>
      <c r="K101" s="98" t="str">
        <f>VLOOKUP(E101,VIP!$A$2:$O11840,6,0)</f>
        <v>NO</v>
      </c>
      <c r="L101" s="106" t="s">
        <v>2228</v>
      </c>
      <c r="M101" s="117" t="s">
        <v>2554</v>
      </c>
      <c r="N101" s="104" t="s">
        <v>2481</v>
      </c>
      <c r="O101" s="102" t="s">
        <v>2574</v>
      </c>
      <c r="P101" s="102"/>
      <c r="Q101" s="122">
        <v>44222.491666666669</v>
      </c>
    </row>
    <row r="102" spans="1:17" ht="18" x14ac:dyDescent="0.25">
      <c r="A102" s="102" t="str">
        <f>VLOOKUP(E102,'LISTADO ATM'!$A$2:$C$895,3,0)</f>
        <v>DISTRITO NACIONAL</v>
      </c>
      <c r="B102" s="111" t="s">
        <v>2571</v>
      </c>
      <c r="C102" s="103">
        <v>44222.319224537037</v>
      </c>
      <c r="D102" s="102" t="s">
        <v>2477</v>
      </c>
      <c r="E102" s="99">
        <v>714</v>
      </c>
      <c r="F102" s="84" t="str">
        <f>VLOOKUP(E102,VIP!$A$2:$O11429,2,0)</f>
        <v>DRBR16M</v>
      </c>
      <c r="G102" s="98" t="str">
        <f>VLOOKUP(E102,'LISTADO ATM'!$A$2:$B$894,2,0)</f>
        <v xml:space="preserve">ATM Hospital de Herrera </v>
      </c>
      <c r="H102" s="98" t="str">
        <f>VLOOKUP(E102,VIP!$A$2:$O16350,7,FALSE)</f>
        <v>Si</v>
      </c>
      <c r="I102" s="98" t="str">
        <f>VLOOKUP(E102,VIP!$A$2:$O8315,8,FALSE)</f>
        <v>Si</v>
      </c>
      <c r="J102" s="98" t="str">
        <f>VLOOKUP(E102,VIP!$A$2:$O8265,8,FALSE)</f>
        <v>Si</v>
      </c>
      <c r="K102" s="98" t="str">
        <f>VLOOKUP(E102,VIP!$A$2:$O11839,6,0)</f>
        <v>NO</v>
      </c>
      <c r="L102" s="106" t="s">
        <v>2430</v>
      </c>
      <c r="M102" s="117" t="s">
        <v>2554</v>
      </c>
      <c r="N102" s="104" t="s">
        <v>2481</v>
      </c>
      <c r="O102" s="102" t="s">
        <v>2482</v>
      </c>
      <c r="P102" s="102"/>
      <c r="Q102" s="122">
        <v>44222.738194444442</v>
      </c>
    </row>
    <row r="103" spans="1:17" ht="18" x14ac:dyDescent="0.25">
      <c r="A103" s="102" t="str">
        <f>VLOOKUP(E103,'LISTADO ATM'!$A$2:$C$895,3,0)</f>
        <v>DISTRITO NACIONAL</v>
      </c>
      <c r="B103" s="111" t="s">
        <v>2570</v>
      </c>
      <c r="C103" s="103">
        <v>44222.336122685185</v>
      </c>
      <c r="D103" s="102" t="s">
        <v>2477</v>
      </c>
      <c r="E103" s="99">
        <v>225</v>
      </c>
      <c r="F103" s="84" t="str">
        <f>VLOOKUP(E103,VIP!$A$2:$O11428,2,0)</f>
        <v>DRBR225</v>
      </c>
      <c r="G103" s="98" t="str">
        <f>VLOOKUP(E103,'LISTADO ATM'!$A$2:$B$894,2,0)</f>
        <v xml:space="preserve">ATM S/M Nacional Arroyo Hondo </v>
      </c>
      <c r="H103" s="98" t="str">
        <f>VLOOKUP(E103,VIP!$A$2:$O16349,7,FALSE)</f>
        <v>Si</v>
      </c>
      <c r="I103" s="98" t="str">
        <f>VLOOKUP(E103,VIP!$A$2:$O8314,8,FALSE)</f>
        <v>Si</v>
      </c>
      <c r="J103" s="98" t="str">
        <f>VLOOKUP(E103,VIP!$A$2:$O8264,8,FALSE)</f>
        <v>Si</v>
      </c>
      <c r="K103" s="98" t="str">
        <f>VLOOKUP(E103,VIP!$A$2:$O11838,6,0)</f>
        <v>NO</v>
      </c>
      <c r="L103" s="106" t="s">
        <v>2466</v>
      </c>
      <c r="M103" s="117" t="s">
        <v>2554</v>
      </c>
      <c r="N103" s="104" t="s">
        <v>2481</v>
      </c>
      <c r="O103" s="102" t="s">
        <v>2482</v>
      </c>
      <c r="P103" s="102"/>
      <c r="Q103" s="122">
        <v>44222.458333333336</v>
      </c>
    </row>
    <row r="104" spans="1:17" ht="18" x14ac:dyDescent="0.25">
      <c r="A104" s="102" t="str">
        <f>VLOOKUP(E104,'LISTADO ATM'!$A$2:$C$895,3,0)</f>
        <v>DISTRITO NACIONAL</v>
      </c>
      <c r="B104" s="111" t="s">
        <v>2569</v>
      </c>
      <c r="C104" s="103">
        <v>44222.342037037037</v>
      </c>
      <c r="D104" s="102" t="s">
        <v>2189</v>
      </c>
      <c r="E104" s="99">
        <v>118</v>
      </c>
      <c r="F104" s="84" t="str">
        <f>VLOOKUP(E104,VIP!$A$2:$O11427,2,0)</f>
        <v>DRBR118</v>
      </c>
      <c r="G104" s="98" t="str">
        <f>VLOOKUP(E104,'LISTADO ATM'!$A$2:$B$894,2,0)</f>
        <v>ATM Plaza Torino</v>
      </c>
      <c r="H104" s="98" t="str">
        <f>VLOOKUP(E104,VIP!$A$2:$O16348,7,FALSE)</f>
        <v>N/A</v>
      </c>
      <c r="I104" s="98" t="str">
        <f>VLOOKUP(E104,VIP!$A$2:$O8313,8,FALSE)</f>
        <v>N/A</v>
      </c>
      <c r="J104" s="98" t="str">
        <f>VLOOKUP(E104,VIP!$A$2:$O8263,8,FALSE)</f>
        <v>N/A</v>
      </c>
      <c r="K104" s="98" t="str">
        <f>VLOOKUP(E104,VIP!$A$2:$O11837,6,0)</f>
        <v>N/A</v>
      </c>
      <c r="L104" s="106" t="s">
        <v>2228</v>
      </c>
      <c r="M104" s="117" t="s">
        <v>2554</v>
      </c>
      <c r="N104" s="104" t="s">
        <v>2481</v>
      </c>
      <c r="O104" s="102" t="s">
        <v>2483</v>
      </c>
      <c r="P104" s="102"/>
      <c r="Q104" s="122">
        <v>44222.493750000001</v>
      </c>
    </row>
    <row r="105" spans="1:17" ht="18" x14ac:dyDescent="0.25">
      <c r="A105" s="102" t="str">
        <f>VLOOKUP(E105,'LISTADO ATM'!$A$2:$C$895,3,0)</f>
        <v>DISTRITO NACIONAL</v>
      </c>
      <c r="B105" s="111" t="s">
        <v>2568</v>
      </c>
      <c r="C105" s="103">
        <v>44222.344861111109</v>
      </c>
      <c r="D105" s="102" t="s">
        <v>2189</v>
      </c>
      <c r="E105" s="99">
        <v>347</v>
      </c>
      <c r="F105" s="84" t="str">
        <f>VLOOKUP(E105,VIP!$A$2:$O11426,2,0)</f>
        <v>DRBR347</v>
      </c>
      <c r="G105" s="98" t="str">
        <f>VLOOKUP(E105,'LISTADO ATM'!$A$2:$B$894,2,0)</f>
        <v>ATM Patio de Colombia</v>
      </c>
      <c r="H105" s="98" t="str">
        <f>VLOOKUP(E105,VIP!$A$2:$O16347,7,FALSE)</f>
        <v>N/A</v>
      </c>
      <c r="I105" s="98" t="str">
        <f>VLOOKUP(E105,VIP!$A$2:$O8312,8,FALSE)</f>
        <v>N/A</v>
      </c>
      <c r="J105" s="98" t="str">
        <f>VLOOKUP(E105,VIP!$A$2:$O8262,8,FALSE)</f>
        <v>N/A</v>
      </c>
      <c r="K105" s="98" t="str">
        <f>VLOOKUP(E105,VIP!$A$2:$O11836,6,0)</f>
        <v>N/A</v>
      </c>
      <c r="L105" s="106" t="s">
        <v>2228</v>
      </c>
      <c r="M105" s="117" t="s">
        <v>2554</v>
      </c>
      <c r="N105" s="104" t="s">
        <v>2481</v>
      </c>
      <c r="O105" s="102" t="s">
        <v>2483</v>
      </c>
      <c r="P105" s="102"/>
      <c r="Q105" s="122">
        <v>44222.503472222219</v>
      </c>
    </row>
    <row r="106" spans="1:17" ht="18" x14ac:dyDescent="0.25">
      <c r="A106" s="102" t="str">
        <f>VLOOKUP(E106,'LISTADO ATM'!$A$2:$C$895,3,0)</f>
        <v>DISTRITO NACIONAL</v>
      </c>
      <c r="B106" s="111" t="s">
        <v>2567</v>
      </c>
      <c r="C106" s="103">
        <v>44222.367812500001</v>
      </c>
      <c r="D106" s="102" t="s">
        <v>2477</v>
      </c>
      <c r="E106" s="99">
        <v>43</v>
      </c>
      <c r="F106" s="84" t="str">
        <f>VLOOKUP(E106,VIP!$A$2:$O11425,2,0)</f>
        <v>DRBR043</v>
      </c>
      <c r="G106" s="98" t="str">
        <f>VLOOKUP(E106,'LISTADO ATM'!$A$2:$B$894,2,0)</f>
        <v xml:space="preserve">ATM Zona Franca San Isidro </v>
      </c>
      <c r="H106" s="98" t="str">
        <f>VLOOKUP(E106,VIP!$A$2:$O16346,7,FALSE)</f>
        <v>Si</v>
      </c>
      <c r="I106" s="98" t="str">
        <f>VLOOKUP(E106,VIP!$A$2:$O8311,8,FALSE)</f>
        <v>No</v>
      </c>
      <c r="J106" s="98" t="str">
        <f>VLOOKUP(E106,VIP!$A$2:$O8261,8,FALSE)</f>
        <v>No</v>
      </c>
      <c r="K106" s="98" t="str">
        <f>VLOOKUP(E106,VIP!$A$2:$O11835,6,0)</f>
        <v>NO</v>
      </c>
      <c r="L106" s="106" t="s">
        <v>2430</v>
      </c>
      <c r="M106" s="117" t="s">
        <v>2554</v>
      </c>
      <c r="N106" s="104" t="s">
        <v>2481</v>
      </c>
      <c r="O106" s="102" t="s">
        <v>2482</v>
      </c>
      <c r="P106" s="102"/>
      <c r="Q106" s="122">
        <v>44222.625</v>
      </c>
    </row>
    <row r="107" spans="1:17" ht="18" x14ac:dyDescent="0.25">
      <c r="A107" s="102" t="str">
        <f>VLOOKUP(E107,'LISTADO ATM'!$A$2:$C$895,3,0)</f>
        <v>DISTRITO NACIONAL</v>
      </c>
      <c r="B107" s="111" t="s">
        <v>2566</v>
      </c>
      <c r="C107" s="103">
        <v>44222.371435185189</v>
      </c>
      <c r="D107" s="102" t="s">
        <v>2477</v>
      </c>
      <c r="E107" s="99">
        <v>453</v>
      </c>
      <c r="F107" s="84" t="str">
        <f>VLOOKUP(E107,VIP!$A$2:$O11424,2,0)</f>
        <v>DRBR453</v>
      </c>
      <c r="G107" s="98" t="str">
        <f>VLOOKUP(E107,'LISTADO ATM'!$A$2:$B$894,2,0)</f>
        <v xml:space="preserve">ATM Autobanco Sarasota II </v>
      </c>
      <c r="H107" s="98" t="str">
        <f>VLOOKUP(E107,VIP!$A$2:$O16345,7,FALSE)</f>
        <v>Si</v>
      </c>
      <c r="I107" s="98" t="str">
        <f>VLOOKUP(E107,VIP!$A$2:$O8310,8,FALSE)</f>
        <v>Si</v>
      </c>
      <c r="J107" s="98" t="str">
        <f>VLOOKUP(E107,VIP!$A$2:$O8260,8,FALSE)</f>
        <v>Si</v>
      </c>
      <c r="K107" s="98" t="str">
        <f>VLOOKUP(E107,VIP!$A$2:$O11834,6,0)</f>
        <v>SI</v>
      </c>
      <c r="L107" s="106" t="s">
        <v>2430</v>
      </c>
      <c r="M107" s="117" t="s">
        <v>2554</v>
      </c>
      <c r="N107" s="104" t="s">
        <v>2481</v>
      </c>
      <c r="O107" s="102" t="s">
        <v>2482</v>
      </c>
      <c r="P107" s="102"/>
      <c r="Q107" s="122">
        <v>44222.458333333336</v>
      </c>
    </row>
    <row r="108" spans="1:17" ht="18" x14ac:dyDescent="0.25">
      <c r="A108" s="102" t="str">
        <f>VLOOKUP(E108,'LISTADO ATM'!$A$2:$C$895,3,0)</f>
        <v>DISTRITO NACIONAL</v>
      </c>
      <c r="B108" s="111" t="s">
        <v>2577</v>
      </c>
      <c r="C108" s="103">
        <v>44222.373124999998</v>
      </c>
      <c r="D108" s="102" t="s">
        <v>2494</v>
      </c>
      <c r="E108" s="99">
        <v>627</v>
      </c>
      <c r="F108" s="84" t="str">
        <f>VLOOKUP(E108,VIP!$A$2:$O11417,2,0)</f>
        <v>DRBR163</v>
      </c>
      <c r="G108" s="98" t="str">
        <f>VLOOKUP(E108,'LISTADO ATM'!$A$2:$B$894,2,0)</f>
        <v xml:space="preserve">ATM CAASD </v>
      </c>
      <c r="H108" s="98" t="str">
        <f>VLOOKUP(E108,VIP!$A$2:$O16338,7,FALSE)</f>
        <v>Si</v>
      </c>
      <c r="I108" s="98" t="str">
        <f>VLOOKUP(E108,VIP!$A$2:$O8303,8,FALSE)</f>
        <v>Si</v>
      </c>
      <c r="J108" s="98" t="str">
        <f>VLOOKUP(E108,VIP!$A$2:$O8253,8,FALSE)</f>
        <v>Si</v>
      </c>
      <c r="K108" s="98" t="str">
        <f>VLOOKUP(E108,VIP!$A$2:$O11827,6,0)</f>
        <v>NO</v>
      </c>
      <c r="L108" s="106" t="s">
        <v>2435</v>
      </c>
      <c r="M108" s="117" t="s">
        <v>2554</v>
      </c>
      <c r="N108" s="122" t="s">
        <v>2553</v>
      </c>
      <c r="O108" s="102" t="s">
        <v>2510</v>
      </c>
      <c r="P108" s="106" t="s">
        <v>2579</v>
      </c>
      <c r="Q108" s="117" t="s">
        <v>2435</v>
      </c>
    </row>
    <row r="109" spans="1:17" ht="18" x14ac:dyDescent="0.25">
      <c r="A109" s="102" t="str">
        <f>VLOOKUP(E109,'LISTADO ATM'!$A$2:$C$895,3,0)</f>
        <v>NORTE</v>
      </c>
      <c r="B109" s="111" t="s">
        <v>2565</v>
      </c>
      <c r="C109" s="103">
        <v>44222.374120370368</v>
      </c>
      <c r="D109" s="102" t="s">
        <v>2190</v>
      </c>
      <c r="E109" s="99">
        <v>88</v>
      </c>
      <c r="F109" s="84" t="str">
        <f>VLOOKUP(E109,VIP!$A$2:$O11423,2,0)</f>
        <v>DRBR088</v>
      </c>
      <c r="G109" s="98" t="str">
        <f>VLOOKUP(E109,'LISTADO ATM'!$A$2:$B$894,2,0)</f>
        <v xml:space="preserve">ATM S/M La Fuente (Santiago) </v>
      </c>
      <c r="H109" s="98" t="str">
        <f>VLOOKUP(E109,VIP!$A$2:$O16344,7,FALSE)</f>
        <v>Si</v>
      </c>
      <c r="I109" s="98" t="str">
        <f>VLOOKUP(E109,VIP!$A$2:$O8309,8,FALSE)</f>
        <v>Si</v>
      </c>
      <c r="J109" s="98" t="str">
        <f>VLOOKUP(E109,VIP!$A$2:$O8259,8,FALSE)</f>
        <v>Si</v>
      </c>
      <c r="K109" s="98" t="str">
        <f>VLOOKUP(E109,VIP!$A$2:$O11833,6,0)</f>
        <v>NO</v>
      </c>
      <c r="L109" s="106" t="s">
        <v>2228</v>
      </c>
      <c r="M109" s="117" t="s">
        <v>2554</v>
      </c>
      <c r="N109" s="104" t="s">
        <v>2481</v>
      </c>
      <c r="O109" s="102" t="s">
        <v>2574</v>
      </c>
      <c r="P109" s="102"/>
      <c r="Q109" s="122">
        <v>44222.487500000003</v>
      </c>
    </row>
    <row r="110" spans="1:17" ht="18" x14ac:dyDescent="0.25">
      <c r="A110" s="102" t="str">
        <f>VLOOKUP(E110,'LISTADO ATM'!$A$2:$C$895,3,0)</f>
        <v>NORTE</v>
      </c>
      <c r="B110" s="111" t="s">
        <v>2576</v>
      </c>
      <c r="C110" s="103">
        <v>44222.375509259262</v>
      </c>
      <c r="D110" s="102" t="s">
        <v>2494</v>
      </c>
      <c r="E110" s="99">
        <v>736</v>
      </c>
      <c r="F110" s="84" t="str">
        <f>VLOOKUP(E110,VIP!$A$2:$O11416,2,0)</f>
        <v>DRBR071</v>
      </c>
      <c r="G110" s="98" t="str">
        <f>VLOOKUP(E110,'LISTADO ATM'!$A$2:$B$894,2,0)</f>
        <v xml:space="preserve">ATM Oficina Puerto Plata I </v>
      </c>
      <c r="H110" s="98" t="str">
        <f>VLOOKUP(E110,VIP!$A$2:$O16337,7,FALSE)</f>
        <v>Si</v>
      </c>
      <c r="I110" s="98" t="str">
        <f>VLOOKUP(E110,VIP!$A$2:$O8302,8,FALSE)</f>
        <v>Si</v>
      </c>
      <c r="J110" s="98" t="str">
        <f>VLOOKUP(E110,VIP!$A$2:$O8252,8,FALSE)</f>
        <v>Si</v>
      </c>
      <c r="K110" s="98" t="str">
        <f>VLOOKUP(E110,VIP!$A$2:$O11826,6,0)</f>
        <v>SI</v>
      </c>
      <c r="L110" s="106" t="s">
        <v>2435</v>
      </c>
      <c r="M110" s="117" t="s">
        <v>2554</v>
      </c>
      <c r="N110" s="122" t="s">
        <v>2553</v>
      </c>
      <c r="O110" s="102" t="s">
        <v>2510</v>
      </c>
      <c r="P110" s="106" t="s">
        <v>2579</v>
      </c>
      <c r="Q110" s="117" t="s">
        <v>2435</v>
      </c>
    </row>
    <row r="111" spans="1:17" ht="18" x14ac:dyDescent="0.25">
      <c r="A111" s="102" t="str">
        <f>VLOOKUP(E111,'LISTADO ATM'!$A$2:$C$895,3,0)</f>
        <v>NORTE</v>
      </c>
      <c r="B111" s="111" t="s">
        <v>2564</v>
      </c>
      <c r="C111" s="103">
        <v>44222.394479166665</v>
      </c>
      <c r="D111" s="102" t="s">
        <v>2190</v>
      </c>
      <c r="E111" s="99">
        <v>778</v>
      </c>
      <c r="F111" s="84" t="str">
        <f>VLOOKUP(E111,VIP!$A$2:$O11422,2,0)</f>
        <v>DRBR202</v>
      </c>
      <c r="G111" s="98" t="str">
        <f>VLOOKUP(E111,'LISTADO ATM'!$A$2:$B$894,2,0)</f>
        <v xml:space="preserve">ATM Oficina Esperanza (Mao) </v>
      </c>
      <c r="H111" s="98" t="str">
        <f>VLOOKUP(E111,VIP!$A$2:$O16343,7,FALSE)</f>
        <v>Si</v>
      </c>
      <c r="I111" s="98" t="str">
        <f>VLOOKUP(E111,VIP!$A$2:$O8308,8,FALSE)</f>
        <v>Si</v>
      </c>
      <c r="J111" s="98" t="str">
        <f>VLOOKUP(E111,VIP!$A$2:$O8258,8,FALSE)</f>
        <v>Si</v>
      </c>
      <c r="K111" s="98" t="str">
        <f>VLOOKUP(E111,VIP!$A$2:$O11832,6,0)</f>
        <v>NO</v>
      </c>
      <c r="L111" s="106" t="s">
        <v>2441</v>
      </c>
      <c r="M111" s="117" t="s">
        <v>2554</v>
      </c>
      <c r="N111" s="104" t="s">
        <v>2481</v>
      </c>
      <c r="O111" s="102" t="s">
        <v>2573</v>
      </c>
      <c r="P111" s="102"/>
      <c r="Q111" s="122">
        <v>44222.609722222223</v>
      </c>
    </row>
    <row r="112" spans="1:17" ht="18" x14ac:dyDescent="0.25">
      <c r="A112" s="102" t="str">
        <f>VLOOKUP(E112,'LISTADO ATM'!$A$2:$C$895,3,0)</f>
        <v>DISTRITO NACIONAL</v>
      </c>
      <c r="B112" s="111" t="s">
        <v>2563</v>
      </c>
      <c r="C112" s="103">
        <v>44222.399016203701</v>
      </c>
      <c r="D112" s="102" t="s">
        <v>2189</v>
      </c>
      <c r="E112" s="99">
        <v>918</v>
      </c>
      <c r="F112" s="84" t="str">
        <f>VLOOKUP(E112,VIP!$A$2:$O11421,2,0)</f>
        <v>DRBR918</v>
      </c>
      <c r="G112" s="98" t="str">
        <f>VLOOKUP(E112,'LISTADO ATM'!$A$2:$B$894,2,0)</f>
        <v xml:space="preserve">ATM S/M Liverpool de la Jacobo Majluta </v>
      </c>
      <c r="H112" s="98" t="str">
        <f>VLOOKUP(E112,VIP!$A$2:$O16342,7,FALSE)</f>
        <v>Si</v>
      </c>
      <c r="I112" s="98" t="str">
        <f>VLOOKUP(E112,VIP!$A$2:$O8307,8,FALSE)</f>
        <v>Si</v>
      </c>
      <c r="J112" s="98" t="str">
        <f>VLOOKUP(E112,VIP!$A$2:$O8257,8,FALSE)</f>
        <v>Si</v>
      </c>
      <c r="K112" s="98" t="str">
        <f>VLOOKUP(E112,VIP!$A$2:$O11831,6,0)</f>
        <v>NO</v>
      </c>
      <c r="L112" s="106" t="s">
        <v>2463</v>
      </c>
      <c r="M112" s="105" t="s">
        <v>2473</v>
      </c>
      <c r="N112" s="104" t="s">
        <v>2481</v>
      </c>
      <c r="O112" s="102" t="s">
        <v>2483</v>
      </c>
      <c r="P112" s="102"/>
      <c r="Q112" s="105" t="s">
        <v>2463</v>
      </c>
    </row>
    <row r="113" spans="1:17" ht="18" x14ac:dyDescent="0.25">
      <c r="A113" s="102" t="str">
        <f>VLOOKUP(E113,'LISTADO ATM'!$A$2:$C$895,3,0)</f>
        <v>ESTE</v>
      </c>
      <c r="B113" s="111" t="s">
        <v>2562</v>
      </c>
      <c r="C113" s="103">
        <v>44222.399652777778</v>
      </c>
      <c r="D113" s="102" t="s">
        <v>2189</v>
      </c>
      <c r="E113" s="99">
        <v>427</v>
      </c>
      <c r="F113" s="84" t="str">
        <f>VLOOKUP(E113,VIP!$A$2:$O11420,2,0)</f>
        <v>DRBR427</v>
      </c>
      <c r="G113" s="98" t="str">
        <f>VLOOKUP(E113,'LISTADO ATM'!$A$2:$B$894,2,0)</f>
        <v xml:space="preserve">ATM Almacenes Iberia (Hato Mayor) </v>
      </c>
      <c r="H113" s="98" t="str">
        <f>VLOOKUP(E113,VIP!$A$2:$O16341,7,FALSE)</f>
        <v>Si</v>
      </c>
      <c r="I113" s="98" t="str">
        <f>VLOOKUP(E113,VIP!$A$2:$O8306,8,FALSE)</f>
        <v>Si</v>
      </c>
      <c r="J113" s="98" t="str">
        <f>VLOOKUP(E113,VIP!$A$2:$O8256,8,FALSE)</f>
        <v>Si</v>
      </c>
      <c r="K113" s="98" t="str">
        <f>VLOOKUP(E113,VIP!$A$2:$O11830,6,0)</f>
        <v>NO</v>
      </c>
      <c r="L113" s="106" t="s">
        <v>2463</v>
      </c>
      <c r="M113" s="105" t="s">
        <v>2473</v>
      </c>
      <c r="N113" s="104" t="s">
        <v>2481</v>
      </c>
      <c r="O113" s="102" t="s">
        <v>2483</v>
      </c>
      <c r="P113" s="102"/>
      <c r="Q113" s="105" t="s">
        <v>2463</v>
      </c>
    </row>
    <row r="114" spans="1:17" ht="18" x14ac:dyDescent="0.25">
      <c r="A114" s="102" t="str">
        <f>VLOOKUP(E114,'LISTADO ATM'!$A$2:$C$895,3,0)</f>
        <v>NORTE</v>
      </c>
      <c r="B114" s="111" t="s">
        <v>2575</v>
      </c>
      <c r="C114" s="103">
        <v>44222.401261574072</v>
      </c>
      <c r="D114" s="102" t="s">
        <v>2494</v>
      </c>
      <c r="E114" s="99">
        <v>157</v>
      </c>
      <c r="F114" s="84" t="str">
        <f>VLOOKUP(E114,VIP!$A$2:$O11415,2,0)</f>
        <v>DRBR157</v>
      </c>
      <c r="G114" s="98" t="str">
        <f>VLOOKUP(E114,'LISTADO ATM'!$A$2:$B$894,2,0)</f>
        <v xml:space="preserve">ATM Oficina Samaná </v>
      </c>
      <c r="H114" s="98" t="str">
        <f>VLOOKUP(E114,VIP!$A$2:$O16336,7,FALSE)</f>
        <v>Si</v>
      </c>
      <c r="I114" s="98" t="str">
        <f>VLOOKUP(E114,VIP!$A$2:$O8301,8,FALSE)</f>
        <v>Si</v>
      </c>
      <c r="J114" s="98" t="str">
        <f>VLOOKUP(E114,VIP!$A$2:$O8251,8,FALSE)</f>
        <v>Si</v>
      </c>
      <c r="K114" s="98" t="str">
        <f>VLOOKUP(E114,VIP!$A$2:$O11825,6,0)</f>
        <v>SI</v>
      </c>
      <c r="L114" s="106" t="s">
        <v>2487</v>
      </c>
      <c r="M114" s="117" t="s">
        <v>2554</v>
      </c>
      <c r="N114" s="122" t="s">
        <v>2553</v>
      </c>
      <c r="O114" s="102" t="s">
        <v>2495</v>
      </c>
      <c r="P114" s="106" t="s">
        <v>2578</v>
      </c>
      <c r="Q114" s="117" t="s">
        <v>2487</v>
      </c>
    </row>
    <row r="115" spans="1:17" ht="18" x14ac:dyDescent="0.25">
      <c r="A115" s="102" t="str">
        <f>VLOOKUP(E115,'LISTADO ATM'!$A$2:$C$895,3,0)</f>
        <v>DISTRITO NACIONAL</v>
      </c>
      <c r="B115" s="111" t="s">
        <v>2561</v>
      </c>
      <c r="C115" s="103">
        <v>44222.417245370372</v>
      </c>
      <c r="D115" s="102" t="s">
        <v>2189</v>
      </c>
      <c r="E115" s="99">
        <v>568</v>
      </c>
      <c r="F115" s="84" t="str">
        <f>VLOOKUP(E115,VIP!$A$2:$O11419,2,0)</f>
        <v>DRBR01F</v>
      </c>
      <c r="G115" s="98" t="str">
        <f>VLOOKUP(E115,'LISTADO ATM'!$A$2:$B$894,2,0)</f>
        <v xml:space="preserve">ATM Ministerio de Educación </v>
      </c>
      <c r="H115" s="98" t="str">
        <f>VLOOKUP(E115,VIP!$A$2:$O16340,7,FALSE)</f>
        <v>Si</v>
      </c>
      <c r="I115" s="98" t="str">
        <f>VLOOKUP(E115,VIP!$A$2:$O8305,8,FALSE)</f>
        <v>Si</v>
      </c>
      <c r="J115" s="98" t="str">
        <f>VLOOKUP(E115,VIP!$A$2:$O8255,8,FALSE)</f>
        <v>Si</v>
      </c>
      <c r="K115" s="98" t="str">
        <f>VLOOKUP(E115,VIP!$A$2:$O11829,6,0)</f>
        <v>NO</v>
      </c>
      <c r="L115" s="106" t="s">
        <v>2254</v>
      </c>
      <c r="M115" s="105" t="s">
        <v>2473</v>
      </c>
      <c r="N115" s="104" t="s">
        <v>2481</v>
      </c>
      <c r="O115" s="102" t="s">
        <v>2483</v>
      </c>
      <c r="P115" s="102"/>
      <c r="Q115" s="105" t="s">
        <v>2254</v>
      </c>
    </row>
    <row r="116" spans="1:17" ht="18" x14ac:dyDescent="0.25">
      <c r="A116" s="102" t="str">
        <f>VLOOKUP(E116,'LISTADO ATM'!$A$2:$C$895,3,0)</f>
        <v>DISTRITO NACIONAL</v>
      </c>
      <c r="B116" s="111" t="s">
        <v>2560</v>
      </c>
      <c r="C116" s="103">
        <v>44222.417766203704</v>
      </c>
      <c r="D116" s="102" t="s">
        <v>2189</v>
      </c>
      <c r="E116" s="99">
        <v>574</v>
      </c>
      <c r="F116" s="84" t="str">
        <f>VLOOKUP(E116,VIP!$A$2:$O11418,2,0)</f>
        <v>DRBR080</v>
      </c>
      <c r="G116" s="98" t="str">
        <f>VLOOKUP(E116,'LISTADO ATM'!$A$2:$B$894,2,0)</f>
        <v xml:space="preserve">ATM Club Obras Públicas </v>
      </c>
      <c r="H116" s="98" t="str">
        <f>VLOOKUP(E116,VIP!$A$2:$O16339,7,FALSE)</f>
        <v>Si</v>
      </c>
      <c r="I116" s="98" t="str">
        <f>VLOOKUP(E116,VIP!$A$2:$O8304,8,FALSE)</f>
        <v>Si</v>
      </c>
      <c r="J116" s="98" t="str">
        <f>VLOOKUP(E116,VIP!$A$2:$O8254,8,FALSE)</f>
        <v>Si</v>
      </c>
      <c r="K116" s="98" t="str">
        <f>VLOOKUP(E116,VIP!$A$2:$O11828,6,0)</f>
        <v>NO</v>
      </c>
      <c r="L116" s="106" t="s">
        <v>2254</v>
      </c>
      <c r="M116" s="105" t="s">
        <v>2473</v>
      </c>
      <c r="N116" s="104" t="s">
        <v>2481</v>
      </c>
      <c r="O116" s="102" t="s">
        <v>2483</v>
      </c>
      <c r="P116" s="102"/>
      <c r="Q116" s="105" t="s">
        <v>2254</v>
      </c>
    </row>
    <row r="117" spans="1:17" ht="18" x14ac:dyDescent="0.25">
      <c r="A117" s="102" t="str">
        <f>VLOOKUP(E117,'LISTADO ATM'!$A$2:$C$895,3,0)</f>
        <v>NORTE</v>
      </c>
      <c r="B117" s="111" t="s">
        <v>2559</v>
      </c>
      <c r="C117" s="103">
        <v>44222.419699074075</v>
      </c>
      <c r="D117" s="102" t="s">
        <v>2508</v>
      </c>
      <c r="E117" s="99">
        <v>862</v>
      </c>
      <c r="F117" s="84" t="str">
        <f>VLOOKUP(E117,VIP!$A$2:$O11417,2,0)</f>
        <v>DRBR862</v>
      </c>
      <c r="G117" s="98" t="str">
        <f>VLOOKUP(E117,'LISTADO ATM'!$A$2:$B$894,2,0)</f>
        <v xml:space="preserve">ATM S/M Doble A (Sabaneta) </v>
      </c>
      <c r="H117" s="98" t="str">
        <f>VLOOKUP(E117,VIP!$A$2:$O16338,7,FALSE)</f>
        <v>Si</v>
      </c>
      <c r="I117" s="98" t="str">
        <f>VLOOKUP(E117,VIP!$A$2:$O8303,8,FALSE)</f>
        <v>Si</v>
      </c>
      <c r="J117" s="98" t="str">
        <f>VLOOKUP(E117,VIP!$A$2:$O8253,8,FALSE)</f>
        <v>Si</v>
      </c>
      <c r="K117" s="98" t="str">
        <f>VLOOKUP(E117,VIP!$A$2:$O11827,6,0)</f>
        <v>NO</v>
      </c>
      <c r="L117" s="106" t="s">
        <v>2466</v>
      </c>
      <c r="M117" s="105" t="s">
        <v>2473</v>
      </c>
      <c r="N117" s="104" t="s">
        <v>2481</v>
      </c>
      <c r="O117" s="102" t="s">
        <v>2509</v>
      </c>
      <c r="P117" s="102"/>
      <c r="Q117" s="105" t="s">
        <v>2466</v>
      </c>
    </row>
    <row r="118" spans="1:17" ht="18" x14ac:dyDescent="0.25">
      <c r="A118" s="102" t="str">
        <f>VLOOKUP(E118,'LISTADO ATM'!$A$2:$C$895,3,0)</f>
        <v>NORTE</v>
      </c>
      <c r="B118" s="111" t="s">
        <v>2558</v>
      </c>
      <c r="C118" s="103">
        <v>44222.42396990741</v>
      </c>
      <c r="D118" s="102" t="s">
        <v>2494</v>
      </c>
      <c r="E118" s="99">
        <v>307</v>
      </c>
      <c r="F118" s="84" t="str">
        <f>VLOOKUP(E118,VIP!$A$2:$O11416,2,0)</f>
        <v>DRBR307</v>
      </c>
      <c r="G118" s="98" t="str">
        <f>VLOOKUP(E118,'LISTADO ATM'!$A$2:$B$894,2,0)</f>
        <v>ATM Oficina Nagua II</v>
      </c>
      <c r="H118" s="98" t="str">
        <f>VLOOKUP(E118,VIP!$A$2:$O16337,7,FALSE)</f>
        <v>Si</v>
      </c>
      <c r="I118" s="98" t="str">
        <f>VLOOKUP(E118,VIP!$A$2:$O8302,8,FALSE)</f>
        <v>Si</v>
      </c>
      <c r="J118" s="98" t="str">
        <f>VLOOKUP(E118,VIP!$A$2:$O8252,8,FALSE)</f>
        <v>Si</v>
      </c>
      <c r="K118" s="98" t="str">
        <f>VLOOKUP(E118,VIP!$A$2:$O11826,6,0)</f>
        <v>SI</v>
      </c>
      <c r="L118" s="106" t="s">
        <v>2430</v>
      </c>
      <c r="M118" s="105" t="s">
        <v>2473</v>
      </c>
      <c r="N118" s="104" t="s">
        <v>2481</v>
      </c>
      <c r="O118" s="102" t="s">
        <v>2495</v>
      </c>
      <c r="P118" s="102"/>
      <c r="Q118" s="105" t="s">
        <v>2430</v>
      </c>
    </row>
    <row r="119" spans="1:17" ht="18" x14ac:dyDescent="0.25">
      <c r="A119" s="102" t="str">
        <f>VLOOKUP(E119,'LISTADO ATM'!$A$2:$C$895,3,0)</f>
        <v>DISTRITO NACIONAL</v>
      </c>
      <c r="B119" s="111" t="s">
        <v>2557</v>
      </c>
      <c r="C119" s="103">
        <v>44222.427094907405</v>
      </c>
      <c r="D119" s="102" t="s">
        <v>2477</v>
      </c>
      <c r="E119" s="99">
        <v>670</v>
      </c>
      <c r="F119" s="84" t="str">
        <f>VLOOKUP(E119,VIP!$A$2:$O11415,2,0)</f>
        <v>DRBR670</v>
      </c>
      <c r="G119" s="98" t="str">
        <f>VLOOKUP(E119,'LISTADO ATM'!$A$2:$B$894,2,0)</f>
        <v>ATM Estación Texaco Algodón</v>
      </c>
      <c r="H119" s="98" t="str">
        <f>VLOOKUP(E119,VIP!$A$2:$O16336,7,FALSE)</f>
        <v>Si</v>
      </c>
      <c r="I119" s="98" t="str">
        <f>VLOOKUP(E119,VIP!$A$2:$O8301,8,FALSE)</f>
        <v>Si</v>
      </c>
      <c r="J119" s="98" t="str">
        <f>VLOOKUP(E119,VIP!$A$2:$O8251,8,FALSE)</f>
        <v>Si</v>
      </c>
      <c r="K119" s="98" t="str">
        <f>VLOOKUP(E119,VIP!$A$2:$O11825,6,0)</f>
        <v>NO</v>
      </c>
      <c r="L119" s="106" t="s">
        <v>2430</v>
      </c>
      <c r="M119" s="105" t="s">
        <v>2473</v>
      </c>
      <c r="N119" s="104" t="s">
        <v>2481</v>
      </c>
      <c r="O119" s="102" t="s">
        <v>2482</v>
      </c>
      <c r="P119" s="102"/>
      <c r="Q119" s="105" t="s">
        <v>2430</v>
      </c>
    </row>
    <row r="120" spans="1:17" ht="18" x14ac:dyDescent="0.25">
      <c r="A120" s="102" t="str">
        <f>VLOOKUP(E120,'LISTADO ATM'!$A$2:$C$895,3,0)</f>
        <v>DISTRITO NACIONAL</v>
      </c>
      <c r="B120" s="111" t="s">
        <v>2556</v>
      </c>
      <c r="C120" s="103">
        <v>44222.430567129632</v>
      </c>
      <c r="D120" s="102" t="s">
        <v>2477</v>
      </c>
      <c r="E120" s="99">
        <v>338</v>
      </c>
      <c r="F120" s="84" t="str">
        <f>VLOOKUP(E120,VIP!$A$2:$O11414,2,0)</f>
        <v>DRBR338</v>
      </c>
      <c r="G120" s="98" t="str">
        <f>VLOOKUP(E120,'LISTADO ATM'!$A$2:$B$894,2,0)</f>
        <v>ATM S/M Aprezio Pantoja</v>
      </c>
      <c r="H120" s="98" t="str">
        <f>VLOOKUP(E120,VIP!$A$2:$O16335,7,FALSE)</f>
        <v>Si</v>
      </c>
      <c r="I120" s="98" t="str">
        <f>VLOOKUP(E120,VIP!$A$2:$O8300,8,FALSE)</f>
        <v>Si</v>
      </c>
      <c r="J120" s="98" t="str">
        <f>VLOOKUP(E120,VIP!$A$2:$O8250,8,FALSE)</f>
        <v>Si</v>
      </c>
      <c r="K120" s="98" t="str">
        <f>VLOOKUP(E120,VIP!$A$2:$O11824,6,0)</f>
        <v>NO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2"/>
      <c r="Q120" s="105" t="s">
        <v>2430</v>
      </c>
    </row>
    <row r="121" spans="1:17" ht="18" x14ac:dyDescent="0.25">
      <c r="A121" s="102" t="str">
        <f>VLOOKUP(E121,'LISTADO ATM'!$A$2:$C$895,3,0)</f>
        <v>DISTRITO NACIONAL</v>
      </c>
      <c r="B121" s="111" t="s">
        <v>2555</v>
      </c>
      <c r="C121" s="103">
        <v>44222.44976851852</v>
      </c>
      <c r="D121" s="102" t="s">
        <v>2189</v>
      </c>
      <c r="E121" s="99">
        <v>596</v>
      </c>
      <c r="F121" s="84" t="str">
        <f>VLOOKUP(E121,VIP!$A$2:$O11413,2,0)</f>
        <v>DRBR274</v>
      </c>
      <c r="G121" s="98" t="str">
        <f>VLOOKUP(E121,'LISTADO ATM'!$A$2:$B$894,2,0)</f>
        <v xml:space="preserve">ATM Autobanco Malecón Center </v>
      </c>
      <c r="H121" s="98" t="str">
        <f>VLOOKUP(E121,VIP!$A$2:$O16334,7,FALSE)</f>
        <v>Si</v>
      </c>
      <c r="I121" s="98" t="str">
        <f>VLOOKUP(E121,VIP!$A$2:$O8299,8,FALSE)</f>
        <v>Si</v>
      </c>
      <c r="J121" s="98" t="str">
        <f>VLOOKUP(E121,VIP!$A$2:$O8249,8,FALSE)</f>
        <v>Si</v>
      </c>
      <c r="K121" s="98" t="str">
        <f>VLOOKUP(E121,VIP!$A$2:$O11823,6,0)</f>
        <v>NO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102" t="str">
        <f>VLOOKUP(E122,'LISTADO ATM'!$A$2:$C$895,3,0)</f>
        <v>DISTRITO NACIONAL</v>
      </c>
      <c r="B122" s="111" t="s">
        <v>2601</v>
      </c>
      <c r="C122" s="103">
        <v>44222.474583333336</v>
      </c>
      <c r="D122" s="102" t="s">
        <v>2477</v>
      </c>
      <c r="E122" s="99">
        <v>860</v>
      </c>
      <c r="F122" s="84" t="str">
        <f>VLOOKUP(E122,VIP!$A$2:$O11434,2,0)</f>
        <v>DRBR860</v>
      </c>
      <c r="G122" s="98" t="str">
        <f>VLOOKUP(E122,'LISTADO ATM'!$A$2:$B$894,2,0)</f>
        <v xml:space="preserve">ATM Oficina Bella Vista 27 de Febrero I </v>
      </c>
      <c r="H122" s="98" t="str">
        <f>VLOOKUP(E122,VIP!$A$2:$O16355,7,FALSE)</f>
        <v>Si</v>
      </c>
      <c r="I122" s="98" t="str">
        <f>VLOOKUP(E122,VIP!$A$2:$O8320,8,FALSE)</f>
        <v>Si</v>
      </c>
      <c r="J122" s="98" t="str">
        <f>VLOOKUP(E122,VIP!$A$2:$O8270,8,FALSE)</f>
        <v>Si</v>
      </c>
      <c r="K122" s="98" t="str">
        <f>VLOOKUP(E122,VIP!$A$2:$O11844,6,0)</f>
        <v>NO</v>
      </c>
      <c r="L122" s="106" t="s">
        <v>2466</v>
      </c>
      <c r="M122" s="117" t="s">
        <v>2554</v>
      </c>
      <c r="N122" s="104" t="s">
        <v>2481</v>
      </c>
      <c r="O122" s="102" t="s">
        <v>2482</v>
      </c>
      <c r="P122" s="102"/>
      <c r="Q122" s="122">
        <v>44222.772916666669</v>
      </c>
    </row>
    <row r="123" spans="1:17" ht="18" x14ac:dyDescent="0.25">
      <c r="A123" s="102" t="str">
        <f>VLOOKUP(E123,'LISTADO ATM'!$A$2:$C$895,3,0)</f>
        <v>DISTRITO NACIONAL</v>
      </c>
      <c r="B123" s="111" t="s">
        <v>2600</v>
      </c>
      <c r="C123" s="103">
        <v>44222.479849537034</v>
      </c>
      <c r="D123" s="102" t="s">
        <v>2494</v>
      </c>
      <c r="E123" s="99">
        <v>930</v>
      </c>
      <c r="F123" s="84" t="str">
        <f>VLOOKUP(E123,VIP!$A$2:$O11433,2,0)</f>
        <v>DRBR930</v>
      </c>
      <c r="G123" s="98" t="str">
        <f>VLOOKUP(E123,'LISTADO ATM'!$A$2:$B$894,2,0)</f>
        <v>ATM Oficina Plaza Spring Center</v>
      </c>
      <c r="H123" s="98" t="str">
        <f>VLOOKUP(E123,VIP!$A$2:$O16354,7,FALSE)</f>
        <v>Si</v>
      </c>
      <c r="I123" s="98" t="str">
        <f>VLOOKUP(E123,VIP!$A$2:$O8319,8,FALSE)</f>
        <v>Si</v>
      </c>
      <c r="J123" s="98" t="str">
        <f>VLOOKUP(E123,VIP!$A$2:$O8269,8,FALSE)</f>
        <v>Si</v>
      </c>
      <c r="K123" s="98" t="str">
        <f>VLOOKUP(E123,VIP!$A$2:$O11843,6,0)</f>
        <v>NO</v>
      </c>
      <c r="L123" s="106" t="s">
        <v>2430</v>
      </c>
      <c r="M123" s="105" t="s">
        <v>2473</v>
      </c>
      <c r="N123" s="104" t="s">
        <v>2481</v>
      </c>
      <c r="O123" s="102" t="s">
        <v>2495</v>
      </c>
      <c r="P123" s="102"/>
      <c r="Q123" s="105" t="s">
        <v>2430</v>
      </c>
    </row>
    <row r="124" spans="1:17" ht="18" x14ac:dyDescent="0.25">
      <c r="A124" s="102" t="str">
        <f>VLOOKUP(E124,'LISTADO ATM'!$A$2:$C$895,3,0)</f>
        <v>DISTRITO NACIONAL</v>
      </c>
      <c r="B124" s="111" t="s">
        <v>2599</v>
      </c>
      <c r="C124" s="103">
        <v>44222.486064814817</v>
      </c>
      <c r="D124" s="102" t="s">
        <v>2477</v>
      </c>
      <c r="E124" s="99">
        <v>541</v>
      </c>
      <c r="F124" s="84" t="str">
        <f>VLOOKUP(E124,VIP!$A$2:$O11432,2,0)</f>
        <v>DRBR541</v>
      </c>
      <c r="G124" s="98" t="str">
        <f>VLOOKUP(E124,'LISTADO ATM'!$A$2:$B$894,2,0)</f>
        <v xml:space="preserve">ATM Oficina Sambil II </v>
      </c>
      <c r="H124" s="98" t="str">
        <f>VLOOKUP(E124,VIP!$A$2:$O16353,7,FALSE)</f>
        <v>Si</v>
      </c>
      <c r="I124" s="98" t="str">
        <f>VLOOKUP(E124,VIP!$A$2:$O8318,8,FALSE)</f>
        <v>Si</v>
      </c>
      <c r="J124" s="98" t="str">
        <f>VLOOKUP(E124,VIP!$A$2:$O8268,8,FALSE)</f>
        <v>Si</v>
      </c>
      <c r="K124" s="98" t="str">
        <f>VLOOKUP(E124,VIP!$A$2:$O11842,6,0)</f>
        <v>SI</v>
      </c>
      <c r="L124" s="106" t="s">
        <v>2466</v>
      </c>
      <c r="M124" s="117" t="s">
        <v>2554</v>
      </c>
      <c r="N124" s="104" t="s">
        <v>2481</v>
      </c>
      <c r="O124" s="102" t="s">
        <v>2482</v>
      </c>
      <c r="P124" s="102"/>
      <c r="Q124" s="122">
        <v>44222.724999999999</v>
      </c>
    </row>
    <row r="125" spans="1:17" ht="18" x14ac:dyDescent="0.25">
      <c r="A125" s="102" t="str">
        <f>VLOOKUP(E125,'LISTADO ATM'!$A$2:$C$895,3,0)</f>
        <v>ESTE</v>
      </c>
      <c r="B125" s="111" t="s">
        <v>2598</v>
      </c>
      <c r="C125" s="103">
        <v>44222.529965277776</v>
      </c>
      <c r="D125" s="102" t="s">
        <v>2477</v>
      </c>
      <c r="E125" s="99">
        <v>117</v>
      </c>
      <c r="F125" s="84" t="str">
        <f>VLOOKUP(E125,VIP!$A$2:$O11431,2,0)</f>
        <v>DRBR117</v>
      </c>
      <c r="G125" s="98" t="str">
        <f>VLOOKUP(E125,'LISTADO ATM'!$A$2:$B$894,2,0)</f>
        <v xml:space="preserve">ATM Oficina El Seybo </v>
      </c>
      <c r="H125" s="98" t="str">
        <f>VLOOKUP(E125,VIP!$A$2:$O16352,7,FALSE)</f>
        <v>Si</v>
      </c>
      <c r="I125" s="98" t="str">
        <f>VLOOKUP(E125,VIP!$A$2:$O8317,8,FALSE)</f>
        <v>Si</v>
      </c>
      <c r="J125" s="98" t="str">
        <f>VLOOKUP(E125,VIP!$A$2:$O8267,8,FALSE)</f>
        <v>Si</v>
      </c>
      <c r="K125" s="98" t="str">
        <f>VLOOKUP(E125,VIP!$A$2:$O11841,6,0)</f>
        <v>SI</v>
      </c>
      <c r="L125" s="106" t="s">
        <v>2499</v>
      </c>
      <c r="M125" s="117" t="s">
        <v>2554</v>
      </c>
      <c r="N125" s="104" t="s">
        <v>2481</v>
      </c>
      <c r="O125" s="102" t="s">
        <v>2482</v>
      </c>
      <c r="P125" s="102"/>
      <c r="Q125" s="122">
        <v>44222.609722222223</v>
      </c>
    </row>
    <row r="126" spans="1:17" ht="18" x14ac:dyDescent="0.25">
      <c r="A126" s="102" t="str">
        <f>VLOOKUP(E126,'LISTADO ATM'!$A$2:$C$895,3,0)</f>
        <v>ESTE</v>
      </c>
      <c r="B126" s="111" t="s">
        <v>2597</v>
      </c>
      <c r="C126" s="103">
        <v>44222.533009259256</v>
      </c>
      <c r="D126" s="102" t="s">
        <v>2189</v>
      </c>
      <c r="E126" s="99">
        <v>859</v>
      </c>
      <c r="F126" s="84" t="str">
        <f>VLOOKUP(E126,VIP!$A$2:$O11430,2,0)</f>
        <v>DRBR859</v>
      </c>
      <c r="G126" s="98" t="str">
        <f>VLOOKUP(E126,'LISTADO ATM'!$A$2:$B$894,2,0)</f>
        <v xml:space="preserve">ATM Hotel Vista Sol (Punta Cana) </v>
      </c>
      <c r="H126" s="98" t="str">
        <f>VLOOKUP(E126,VIP!$A$2:$O16351,7,FALSE)</f>
        <v>Si</v>
      </c>
      <c r="I126" s="98" t="str">
        <f>VLOOKUP(E126,VIP!$A$2:$O8316,8,FALSE)</f>
        <v>Si</v>
      </c>
      <c r="J126" s="98" t="str">
        <f>VLOOKUP(E126,VIP!$A$2:$O8266,8,FALSE)</f>
        <v>Si</v>
      </c>
      <c r="K126" s="98" t="str">
        <f>VLOOKUP(E126,VIP!$A$2:$O11840,6,0)</f>
        <v>NO</v>
      </c>
      <c r="L126" s="106" t="s">
        <v>2254</v>
      </c>
      <c r="M126" s="105" t="s">
        <v>2473</v>
      </c>
      <c r="N126" s="104" t="s">
        <v>2481</v>
      </c>
      <c r="O126" s="102" t="s">
        <v>2483</v>
      </c>
      <c r="P126" s="102"/>
      <c r="Q126" s="105" t="s">
        <v>2254</v>
      </c>
    </row>
    <row r="127" spans="1:17" ht="18" x14ac:dyDescent="0.25">
      <c r="A127" s="102" t="str">
        <f>VLOOKUP(E127,'LISTADO ATM'!$A$2:$C$895,3,0)</f>
        <v>NORTE</v>
      </c>
      <c r="B127" s="111" t="s">
        <v>2596</v>
      </c>
      <c r="C127" s="103">
        <v>44222.539456018516</v>
      </c>
      <c r="D127" s="102" t="s">
        <v>2190</v>
      </c>
      <c r="E127" s="99">
        <v>606</v>
      </c>
      <c r="F127" s="84" t="str">
        <f>VLOOKUP(E127,VIP!$A$2:$O11429,2,0)</f>
        <v>DRBR704</v>
      </c>
      <c r="G127" s="98" t="str">
        <f>VLOOKUP(E127,'LISTADO ATM'!$A$2:$B$894,2,0)</f>
        <v xml:space="preserve">ATM UNP Manolo Tavarez Justo </v>
      </c>
      <c r="H127" s="98" t="str">
        <f>VLOOKUP(E127,VIP!$A$2:$O16350,7,FALSE)</f>
        <v>Si</v>
      </c>
      <c r="I127" s="98" t="str">
        <f>VLOOKUP(E127,VIP!$A$2:$O8315,8,FALSE)</f>
        <v>Si</v>
      </c>
      <c r="J127" s="98" t="str">
        <f>VLOOKUP(E127,VIP!$A$2:$O8265,8,FALSE)</f>
        <v>Si</v>
      </c>
      <c r="K127" s="98" t="str">
        <f>VLOOKUP(E127,VIP!$A$2:$O11839,6,0)</f>
        <v>NO</v>
      </c>
      <c r="L127" s="106" t="s">
        <v>2228</v>
      </c>
      <c r="M127" s="105" t="s">
        <v>2473</v>
      </c>
      <c r="N127" s="104" t="s">
        <v>2481</v>
      </c>
      <c r="O127" s="102" t="s">
        <v>2490</v>
      </c>
      <c r="P127" s="102"/>
      <c r="Q127" s="105" t="s">
        <v>2228</v>
      </c>
    </row>
    <row r="128" spans="1:17" ht="18" x14ac:dyDescent="0.25">
      <c r="A128" s="102" t="str">
        <f>VLOOKUP(E128,'LISTADO ATM'!$A$2:$C$895,3,0)</f>
        <v>DISTRITO NACIONAL</v>
      </c>
      <c r="B128" s="111" t="s">
        <v>2595</v>
      </c>
      <c r="C128" s="103">
        <v>44222.540833333333</v>
      </c>
      <c r="D128" s="102" t="s">
        <v>2189</v>
      </c>
      <c r="E128" s="99">
        <v>36</v>
      </c>
      <c r="F128" s="84" t="str">
        <f>VLOOKUP(E128,VIP!$A$2:$O11428,2,0)</f>
        <v>DRBR036</v>
      </c>
      <c r="G128" s="98" t="str">
        <f>VLOOKUP(E128,'LISTADO ATM'!$A$2:$B$894,2,0)</f>
        <v xml:space="preserve">ATM Banco Central </v>
      </c>
      <c r="H128" s="98" t="str">
        <f>VLOOKUP(E128,VIP!$A$2:$O16349,7,FALSE)</f>
        <v>Si</v>
      </c>
      <c r="I128" s="98" t="str">
        <f>VLOOKUP(E128,VIP!$A$2:$O8314,8,FALSE)</f>
        <v>Si</v>
      </c>
      <c r="J128" s="98" t="str">
        <f>VLOOKUP(E128,VIP!$A$2:$O8264,8,FALSE)</f>
        <v>Si</v>
      </c>
      <c r="K128" s="98" t="str">
        <f>VLOOKUP(E128,VIP!$A$2:$O11838,6,0)</f>
        <v>SI</v>
      </c>
      <c r="L128" s="106" t="s">
        <v>2463</v>
      </c>
      <c r="M128" s="105" t="s">
        <v>2473</v>
      </c>
      <c r="N128" s="104" t="s">
        <v>2481</v>
      </c>
      <c r="O128" s="102" t="s">
        <v>2483</v>
      </c>
      <c r="P128" s="102"/>
      <c r="Q128" s="105" t="s">
        <v>2463</v>
      </c>
    </row>
    <row r="129" spans="1:17" ht="18" x14ac:dyDescent="0.25">
      <c r="A129" s="102" t="str">
        <f>VLOOKUP(E129,'LISTADO ATM'!$A$2:$C$895,3,0)</f>
        <v>NORTE</v>
      </c>
      <c r="B129" s="111" t="s">
        <v>2594</v>
      </c>
      <c r="C129" s="103">
        <v>44222.541458333333</v>
      </c>
      <c r="D129" s="102" t="s">
        <v>2190</v>
      </c>
      <c r="E129" s="99">
        <v>937</v>
      </c>
      <c r="F129" s="84" t="str">
        <f>VLOOKUP(E129,VIP!$A$2:$O11427,2,0)</f>
        <v>DRBR937</v>
      </c>
      <c r="G129" s="98" t="str">
        <f>VLOOKUP(E129,'LISTADO ATM'!$A$2:$B$894,2,0)</f>
        <v xml:space="preserve">ATM Autobanco Oficina La Vega II </v>
      </c>
      <c r="H129" s="98" t="str">
        <f>VLOOKUP(E129,VIP!$A$2:$O16348,7,FALSE)</f>
        <v>Si</v>
      </c>
      <c r="I129" s="98" t="str">
        <f>VLOOKUP(E129,VIP!$A$2:$O8313,8,FALSE)</f>
        <v>Si</v>
      </c>
      <c r="J129" s="98" t="str">
        <f>VLOOKUP(E129,VIP!$A$2:$O8263,8,FALSE)</f>
        <v>Si</v>
      </c>
      <c r="K129" s="98" t="str">
        <f>VLOOKUP(E129,VIP!$A$2:$O11837,6,0)</f>
        <v>NO</v>
      </c>
      <c r="L129" s="106" t="s">
        <v>2463</v>
      </c>
      <c r="M129" s="105" t="s">
        <v>2473</v>
      </c>
      <c r="N129" s="104" t="s">
        <v>2481</v>
      </c>
      <c r="O129" s="102" t="s">
        <v>2490</v>
      </c>
      <c r="P129" s="102"/>
      <c r="Q129" s="105" t="s">
        <v>2463</v>
      </c>
    </row>
    <row r="130" spans="1:17" ht="18" x14ac:dyDescent="0.25">
      <c r="A130" s="102" t="str">
        <f>VLOOKUP(E130,'LISTADO ATM'!$A$2:$C$895,3,0)</f>
        <v>DISTRITO NACIONAL</v>
      </c>
      <c r="B130" s="111" t="s">
        <v>2593</v>
      </c>
      <c r="C130" s="103">
        <v>44222.551018518519</v>
      </c>
      <c r="D130" s="102" t="s">
        <v>2477</v>
      </c>
      <c r="E130" s="99">
        <v>672</v>
      </c>
      <c r="F130" s="84" t="str">
        <f>VLOOKUP(E130,VIP!$A$2:$O11426,2,0)</f>
        <v>DRBR672</v>
      </c>
      <c r="G130" s="98" t="str">
        <f>VLOOKUP(E130,'LISTADO ATM'!$A$2:$B$894,2,0)</f>
        <v>ATM Destacamento Policía Nacional La Victoria</v>
      </c>
      <c r="H130" s="98" t="str">
        <f>VLOOKUP(E130,VIP!$A$2:$O16347,7,FALSE)</f>
        <v>Si</v>
      </c>
      <c r="I130" s="98" t="str">
        <f>VLOOKUP(E130,VIP!$A$2:$O8312,8,FALSE)</f>
        <v>Si</v>
      </c>
      <c r="J130" s="98" t="str">
        <f>VLOOKUP(E130,VIP!$A$2:$O8262,8,FALSE)</f>
        <v>Si</v>
      </c>
      <c r="K130" s="98" t="str">
        <f>VLOOKUP(E130,VIP!$A$2:$O11836,6,0)</f>
        <v>SI</v>
      </c>
      <c r="L130" s="106" t="s">
        <v>2430</v>
      </c>
      <c r="M130" s="117" t="s">
        <v>2554</v>
      </c>
      <c r="N130" s="104" t="s">
        <v>2481</v>
      </c>
      <c r="O130" s="102" t="s">
        <v>2482</v>
      </c>
      <c r="P130" s="102"/>
      <c r="Q130" s="122">
        <v>44222.740972222222</v>
      </c>
    </row>
    <row r="131" spans="1:17" ht="18" x14ac:dyDescent="0.25">
      <c r="A131" s="102" t="str">
        <f>VLOOKUP(E131,'LISTADO ATM'!$A$2:$C$895,3,0)</f>
        <v>DISTRITO NACIONAL</v>
      </c>
      <c r="B131" s="111" t="s">
        <v>2592</v>
      </c>
      <c r="C131" s="103">
        <v>44222.559317129628</v>
      </c>
      <c r="D131" s="102" t="s">
        <v>2189</v>
      </c>
      <c r="E131" s="99">
        <v>169</v>
      </c>
      <c r="F131" s="84" t="str">
        <f>VLOOKUP(E131,VIP!$A$2:$O11425,2,0)</f>
        <v>DRBR169</v>
      </c>
      <c r="G131" s="98" t="str">
        <f>VLOOKUP(E131,'LISTADO ATM'!$A$2:$B$894,2,0)</f>
        <v xml:space="preserve">ATM Oficina Caonabo </v>
      </c>
      <c r="H131" s="98" t="str">
        <f>VLOOKUP(E131,VIP!$A$2:$O16346,7,FALSE)</f>
        <v>Si</v>
      </c>
      <c r="I131" s="98" t="str">
        <f>VLOOKUP(E131,VIP!$A$2:$O8311,8,FALSE)</f>
        <v>Si</v>
      </c>
      <c r="J131" s="98" t="str">
        <f>VLOOKUP(E131,VIP!$A$2:$O8261,8,FALSE)</f>
        <v>Si</v>
      </c>
      <c r="K131" s="98" t="str">
        <f>VLOOKUP(E131,VIP!$A$2:$O11835,6,0)</f>
        <v>NO</v>
      </c>
      <c r="L131" s="106" t="s">
        <v>2228</v>
      </c>
      <c r="M131" s="105" t="s">
        <v>2473</v>
      </c>
      <c r="N131" s="104" t="s">
        <v>2481</v>
      </c>
      <c r="O131" s="102" t="s">
        <v>2483</v>
      </c>
      <c r="P131" s="102"/>
      <c r="Q131" s="105" t="s">
        <v>2228</v>
      </c>
    </row>
    <row r="132" spans="1:17" ht="18" x14ac:dyDescent="0.25">
      <c r="A132" s="102" t="str">
        <f>VLOOKUP(E132,'LISTADO ATM'!$A$2:$C$895,3,0)</f>
        <v>DISTRITO NACIONAL</v>
      </c>
      <c r="B132" s="111" t="s">
        <v>2591</v>
      </c>
      <c r="C132" s="103">
        <v>44222.564699074072</v>
      </c>
      <c r="D132" s="102" t="s">
        <v>2477</v>
      </c>
      <c r="E132" s="99">
        <v>302</v>
      </c>
      <c r="F132" s="84" t="str">
        <f>VLOOKUP(E132,VIP!$A$2:$O11424,2,0)</f>
        <v>DRBR302</v>
      </c>
      <c r="G132" s="98" t="str">
        <f>VLOOKUP(E132,'LISTADO ATM'!$A$2:$B$894,2,0)</f>
        <v xml:space="preserve">ATM S/M Aprezio Los Mameyes  </v>
      </c>
      <c r="H132" s="98" t="str">
        <f>VLOOKUP(E132,VIP!$A$2:$O16345,7,FALSE)</f>
        <v>Si</v>
      </c>
      <c r="I132" s="98" t="str">
        <f>VLOOKUP(E132,VIP!$A$2:$O8310,8,FALSE)</f>
        <v>Si</v>
      </c>
      <c r="J132" s="98" t="str">
        <f>VLOOKUP(E132,VIP!$A$2:$O8260,8,FALSE)</f>
        <v>Si</v>
      </c>
      <c r="K132" s="98" t="str">
        <f>VLOOKUP(E132,VIP!$A$2:$O11834,6,0)</f>
        <v>NO</v>
      </c>
      <c r="L132" s="106" t="s">
        <v>2466</v>
      </c>
      <c r="M132" s="105" t="s">
        <v>2473</v>
      </c>
      <c r="N132" s="104" t="s">
        <v>2481</v>
      </c>
      <c r="O132" s="102" t="s">
        <v>2482</v>
      </c>
      <c r="P132" s="102"/>
      <c r="Q132" s="105" t="s">
        <v>2466</v>
      </c>
    </row>
    <row r="133" spans="1:17" ht="18" x14ac:dyDescent="0.25">
      <c r="A133" s="102" t="str">
        <f>VLOOKUP(E133,'LISTADO ATM'!$A$2:$C$895,3,0)</f>
        <v>NORTE</v>
      </c>
      <c r="B133" s="111" t="s">
        <v>2609</v>
      </c>
      <c r="C133" s="103">
        <v>44222.56925925926</v>
      </c>
      <c r="D133" s="102" t="s">
        <v>2494</v>
      </c>
      <c r="E133" s="99">
        <v>636</v>
      </c>
      <c r="F133" s="84" t="str">
        <f>VLOOKUP(E133,VIP!$A$2:$O11421,2,0)</f>
        <v>DRBR110</v>
      </c>
      <c r="G133" s="98" t="str">
        <f>VLOOKUP(E133,'LISTADO ATM'!$A$2:$B$894,2,0)</f>
        <v xml:space="preserve">ATM Oficina Tamboríl </v>
      </c>
      <c r="H133" s="98" t="str">
        <f>VLOOKUP(E133,VIP!$A$2:$O16342,7,FALSE)</f>
        <v>Si</v>
      </c>
      <c r="I133" s="98" t="str">
        <f>VLOOKUP(E133,VIP!$A$2:$O8307,8,FALSE)</f>
        <v>Si</v>
      </c>
      <c r="J133" s="98" t="str">
        <f>VLOOKUP(E133,VIP!$A$2:$O8257,8,FALSE)</f>
        <v>Si</v>
      </c>
      <c r="K133" s="98" t="str">
        <f>VLOOKUP(E133,VIP!$A$2:$O11831,6,0)</f>
        <v>SI</v>
      </c>
      <c r="L133" s="106" t="s">
        <v>2487</v>
      </c>
      <c r="M133" s="117" t="s">
        <v>2554</v>
      </c>
      <c r="N133" s="122" t="s">
        <v>2553</v>
      </c>
      <c r="O133" s="102" t="s">
        <v>2610</v>
      </c>
      <c r="P133" s="106" t="s">
        <v>2578</v>
      </c>
      <c r="Q133" s="122" t="s">
        <v>2487</v>
      </c>
    </row>
    <row r="134" spans="1:17" ht="18" x14ac:dyDescent="0.25">
      <c r="A134" s="102" t="str">
        <f>VLOOKUP(E134,'LISTADO ATM'!$A$2:$C$895,3,0)</f>
        <v>DISTRITO NACIONAL</v>
      </c>
      <c r="B134" s="111" t="s">
        <v>2608</v>
      </c>
      <c r="C134" s="103">
        <v>44222.571296296293</v>
      </c>
      <c r="D134" s="102" t="s">
        <v>2494</v>
      </c>
      <c r="E134" s="99">
        <v>314</v>
      </c>
      <c r="F134" s="84" t="str">
        <f>VLOOKUP(E134,VIP!$A$2:$O11420,2,0)</f>
        <v>DRBR314</v>
      </c>
      <c r="G134" s="98" t="str">
        <f>VLOOKUP(E134,'LISTADO ATM'!$A$2:$B$894,2,0)</f>
        <v xml:space="preserve">ATM UNP Cambita Garabito (San Cristóbal) </v>
      </c>
      <c r="H134" s="98" t="str">
        <f>VLOOKUP(E134,VIP!$A$2:$O16341,7,FALSE)</f>
        <v>Si</v>
      </c>
      <c r="I134" s="98" t="str">
        <f>VLOOKUP(E134,VIP!$A$2:$O8306,8,FALSE)</f>
        <v>Si</v>
      </c>
      <c r="J134" s="98" t="str">
        <f>VLOOKUP(E134,VIP!$A$2:$O8256,8,FALSE)</f>
        <v>Si</v>
      </c>
      <c r="K134" s="98" t="str">
        <f>VLOOKUP(E134,VIP!$A$2:$O11830,6,0)</f>
        <v>NO</v>
      </c>
      <c r="L134" s="106" t="s">
        <v>2487</v>
      </c>
      <c r="M134" s="117" t="s">
        <v>2554</v>
      </c>
      <c r="N134" s="122" t="s">
        <v>2553</v>
      </c>
      <c r="O134" s="102" t="s">
        <v>2610</v>
      </c>
      <c r="P134" s="106" t="s">
        <v>2578</v>
      </c>
      <c r="Q134" s="122" t="s">
        <v>2487</v>
      </c>
    </row>
    <row r="135" spans="1:17" ht="18" x14ac:dyDescent="0.25">
      <c r="A135" s="102" t="str">
        <f>VLOOKUP(E135,'LISTADO ATM'!$A$2:$C$895,3,0)</f>
        <v>DISTRITO NACIONAL</v>
      </c>
      <c r="B135" s="111" t="s">
        <v>2590</v>
      </c>
      <c r="C135" s="103">
        <v>44222.571932870371</v>
      </c>
      <c r="D135" s="102" t="s">
        <v>2189</v>
      </c>
      <c r="E135" s="99">
        <v>517</v>
      </c>
      <c r="F135" s="84" t="str">
        <f>VLOOKUP(E135,VIP!$A$2:$O11423,2,0)</f>
        <v>DRBR517</v>
      </c>
      <c r="G135" s="98" t="str">
        <f>VLOOKUP(E135,'LISTADO ATM'!$A$2:$B$894,2,0)</f>
        <v xml:space="preserve">ATM Autobanco Oficina Sans Soucí </v>
      </c>
      <c r="H135" s="98" t="str">
        <f>VLOOKUP(E135,VIP!$A$2:$O16344,7,FALSE)</f>
        <v>Si</v>
      </c>
      <c r="I135" s="98" t="str">
        <f>VLOOKUP(E135,VIP!$A$2:$O8309,8,FALSE)</f>
        <v>Si</v>
      </c>
      <c r="J135" s="98" t="str">
        <f>VLOOKUP(E135,VIP!$A$2:$O8259,8,FALSE)</f>
        <v>Si</v>
      </c>
      <c r="K135" s="98" t="str">
        <f>VLOOKUP(E135,VIP!$A$2:$O11833,6,0)</f>
        <v>SI</v>
      </c>
      <c r="L135" s="106" t="s">
        <v>2228</v>
      </c>
      <c r="M135" s="105" t="s">
        <v>2473</v>
      </c>
      <c r="N135" s="104" t="s">
        <v>2481</v>
      </c>
      <c r="O135" s="102" t="s">
        <v>2483</v>
      </c>
      <c r="P135" s="102"/>
      <c r="Q135" s="105" t="s">
        <v>2228</v>
      </c>
    </row>
    <row r="136" spans="1:17" ht="18" x14ac:dyDescent="0.25">
      <c r="A136" s="102" t="str">
        <f>VLOOKUP(E136,'LISTADO ATM'!$A$2:$C$895,3,0)</f>
        <v>DISTRITO NACIONAL</v>
      </c>
      <c r="B136" s="111" t="s">
        <v>2589</v>
      </c>
      <c r="C136" s="103">
        <v>44222.572418981479</v>
      </c>
      <c r="D136" s="102" t="s">
        <v>2189</v>
      </c>
      <c r="E136" s="99">
        <v>610</v>
      </c>
      <c r="F136" s="84" t="str">
        <f>VLOOKUP(E136,VIP!$A$2:$O11422,2,0)</f>
        <v>DRBR610</v>
      </c>
      <c r="G136" s="98" t="str">
        <f>VLOOKUP(E136,'LISTADO ATM'!$A$2:$B$894,2,0)</f>
        <v xml:space="preserve">ATM EDEESTE </v>
      </c>
      <c r="H136" s="98" t="str">
        <f>VLOOKUP(E136,VIP!$A$2:$O16343,7,FALSE)</f>
        <v>Si</v>
      </c>
      <c r="I136" s="98" t="str">
        <f>VLOOKUP(E136,VIP!$A$2:$O8308,8,FALSE)</f>
        <v>Si</v>
      </c>
      <c r="J136" s="98" t="str">
        <f>VLOOKUP(E136,VIP!$A$2:$O8258,8,FALSE)</f>
        <v>Si</v>
      </c>
      <c r="K136" s="98" t="str">
        <f>VLOOKUP(E136,VIP!$A$2:$O11832,6,0)</f>
        <v>NO</v>
      </c>
      <c r="L136" s="106" t="s">
        <v>2228</v>
      </c>
      <c r="M136" s="105" t="s">
        <v>2473</v>
      </c>
      <c r="N136" s="104" t="s">
        <v>2481</v>
      </c>
      <c r="O136" s="102" t="s">
        <v>2483</v>
      </c>
      <c r="P136" s="102"/>
      <c r="Q136" s="105" t="s">
        <v>2228</v>
      </c>
    </row>
    <row r="137" spans="1:17" ht="18" x14ac:dyDescent="0.25">
      <c r="A137" s="102" t="str">
        <f>VLOOKUP(E137,'LISTADO ATM'!$A$2:$C$895,3,0)</f>
        <v>SUR</v>
      </c>
      <c r="B137" s="111" t="s">
        <v>2607</v>
      </c>
      <c r="C137" s="103">
        <v>44222.572662037041</v>
      </c>
      <c r="D137" s="102" t="s">
        <v>2494</v>
      </c>
      <c r="E137" s="99">
        <v>101</v>
      </c>
      <c r="F137" s="84" t="str">
        <f>VLOOKUP(E137,VIP!$A$2:$O11419,2,0)</f>
        <v>DRBR101</v>
      </c>
      <c r="G137" s="98" t="str">
        <f>VLOOKUP(E137,'LISTADO ATM'!$A$2:$B$894,2,0)</f>
        <v xml:space="preserve">ATM Oficina San Juan de la Maguana I </v>
      </c>
      <c r="H137" s="98" t="str">
        <f>VLOOKUP(E137,VIP!$A$2:$O16340,7,FALSE)</f>
        <v>Si</v>
      </c>
      <c r="I137" s="98" t="str">
        <f>VLOOKUP(E137,VIP!$A$2:$O8305,8,FALSE)</f>
        <v>Si</v>
      </c>
      <c r="J137" s="98" t="str">
        <f>VLOOKUP(E137,VIP!$A$2:$O8255,8,FALSE)</f>
        <v>Si</v>
      </c>
      <c r="K137" s="98" t="str">
        <f>VLOOKUP(E137,VIP!$A$2:$O11829,6,0)</f>
        <v>SI</v>
      </c>
      <c r="L137" s="106" t="s">
        <v>2487</v>
      </c>
      <c r="M137" s="117" t="s">
        <v>2554</v>
      </c>
      <c r="N137" s="122" t="s">
        <v>2553</v>
      </c>
      <c r="O137" s="102" t="s">
        <v>2610</v>
      </c>
      <c r="P137" s="106" t="s">
        <v>2578</v>
      </c>
      <c r="Q137" s="122" t="s">
        <v>2487</v>
      </c>
    </row>
    <row r="138" spans="1:17" ht="18" x14ac:dyDescent="0.25">
      <c r="A138" s="102" t="str">
        <f>VLOOKUP(E138,'LISTADO ATM'!$A$2:$C$895,3,0)</f>
        <v>DISTRITO NACIONAL</v>
      </c>
      <c r="B138" s="111" t="s">
        <v>2588</v>
      </c>
      <c r="C138" s="103">
        <v>44222.573067129626</v>
      </c>
      <c r="D138" s="102" t="s">
        <v>2189</v>
      </c>
      <c r="E138" s="99">
        <v>980</v>
      </c>
      <c r="F138" s="84" t="str">
        <f>VLOOKUP(E138,VIP!$A$2:$O11421,2,0)</f>
        <v>DRBR980</v>
      </c>
      <c r="G138" s="98" t="str">
        <f>VLOOKUP(E138,'LISTADO ATM'!$A$2:$B$894,2,0)</f>
        <v xml:space="preserve">ATM Oficina Bella Vista Mall II </v>
      </c>
      <c r="H138" s="98" t="str">
        <f>VLOOKUP(E138,VIP!$A$2:$O16342,7,FALSE)</f>
        <v>Si</v>
      </c>
      <c r="I138" s="98" t="str">
        <f>VLOOKUP(E138,VIP!$A$2:$O8307,8,FALSE)</f>
        <v>Si</v>
      </c>
      <c r="J138" s="98" t="str">
        <f>VLOOKUP(E138,VIP!$A$2:$O8257,8,FALSE)</f>
        <v>Si</v>
      </c>
      <c r="K138" s="98" t="str">
        <f>VLOOKUP(E138,VIP!$A$2:$O11831,6,0)</f>
        <v>NO</v>
      </c>
      <c r="L138" s="106" t="s">
        <v>2228</v>
      </c>
      <c r="M138" s="117" t="s">
        <v>2554</v>
      </c>
      <c r="N138" s="104" t="s">
        <v>2481</v>
      </c>
      <c r="O138" s="102" t="s">
        <v>2483</v>
      </c>
      <c r="P138" s="102"/>
      <c r="Q138" s="122">
        <v>44222.717361111114</v>
      </c>
    </row>
    <row r="139" spans="1:17" ht="18" x14ac:dyDescent="0.25">
      <c r="A139" s="102" t="str">
        <f>VLOOKUP(E139,'LISTADO ATM'!$A$2:$C$895,3,0)</f>
        <v>SUR</v>
      </c>
      <c r="B139" s="111" t="s">
        <v>2606</v>
      </c>
      <c r="C139" s="103">
        <v>44222.576435185183</v>
      </c>
      <c r="D139" s="102" t="s">
        <v>2494</v>
      </c>
      <c r="E139" s="99">
        <v>342</v>
      </c>
      <c r="F139" s="84" t="str">
        <f>VLOOKUP(E139,VIP!$A$2:$O11418,2,0)</f>
        <v>DRBR342</v>
      </c>
      <c r="G139" s="98" t="str">
        <f>VLOOKUP(E139,'LISTADO ATM'!$A$2:$B$894,2,0)</f>
        <v>ATM Oficina Obras Públicas Azua</v>
      </c>
      <c r="H139" s="98" t="str">
        <f>VLOOKUP(E139,VIP!$A$2:$O16339,7,FALSE)</f>
        <v>Si</v>
      </c>
      <c r="I139" s="98" t="str">
        <f>VLOOKUP(E139,VIP!$A$2:$O8304,8,FALSE)</f>
        <v>Si</v>
      </c>
      <c r="J139" s="98" t="str">
        <f>VLOOKUP(E139,VIP!$A$2:$O8254,8,FALSE)</f>
        <v>Si</v>
      </c>
      <c r="K139" s="98" t="str">
        <f>VLOOKUP(E139,VIP!$A$2:$O11828,6,0)</f>
        <v>SI</v>
      </c>
      <c r="L139" s="106" t="s">
        <v>2487</v>
      </c>
      <c r="M139" s="117" t="s">
        <v>2554</v>
      </c>
      <c r="N139" s="122" t="s">
        <v>2553</v>
      </c>
      <c r="O139" s="102" t="s">
        <v>2610</v>
      </c>
      <c r="P139" s="106" t="s">
        <v>2578</v>
      </c>
      <c r="Q139" s="122" t="s">
        <v>2487</v>
      </c>
    </row>
    <row r="140" spans="1:17" ht="18" x14ac:dyDescent="0.25">
      <c r="A140" s="102" t="str">
        <f>VLOOKUP(E140,'LISTADO ATM'!$A$2:$C$895,3,0)</f>
        <v>ESTE</v>
      </c>
      <c r="B140" s="111" t="s">
        <v>2587</v>
      </c>
      <c r="C140" s="103">
        <v>44222.577627314815</v>
      </c>
      <c r="D140" s="102" t="s">
        <v>2189</v>
      </c>
      <c r="E140" s="99">
        <v>634</v>
      </c>
      <c r="F140" s="84" t="str">
        <f>VLOOKUP(E140,VIP!$A$2:$O11420,2,0)</f>
        <v>DRBR273</v>
      </c>
      <c r="G140" s="98" t="str">
        <f>VLOOKUP(E140,'LISTADO ATM'!$A$2:$B$894,2,0)</f>
        <v xml:space="preserve">ATM Ayuntamiento Los Llanos (SPM) </v>
      </c>
      <c r="H140" s="98" t="str">
        <f>VLOOKUP(E140,VIP!$A$2:$O16341,7,FALSE)</f>
        <v>Si</v>
      </c>
      <c r="I140" s="98" t="str">
        <f>VLOOKUP(E140,VIP!$A$2:$O8306,8,FALSE)</f>
        <v>Si</v>
      </c>
      <c r="J140" s="98" t="str">
        <f>VLOOKUP(E140,VIP!$A$2:$O8256,8,FALSE)</f>
        <v>Si</v>
      </c>
      <c r="K140" s="98" t="str">
        <f>VLOOKUP(E140,VIP!$A$2:$O11830,6,0)</f>
        <v>NO</v>
      </c>
      <c r="L140" s="106" t="s">
        <v>2228</v>
      </c>
      <c r="M140" s="105" t="s">
        <v>2473</v>
      </c>
      <c r="N140" s="104" t="s">
        <v>2481</v>
      </c>
      <c r="O140" s="102" t="s">
        <v>2483</v>
      </c>
      <c r="P140" s="102"/>
      <c r="Q140" s="105" t="s">
        <v>2228</v>
      </c>
    </row>
    <row r="141" spans="1:17" ht="18" x14ac:dyDescent="0.25">
      <c r="A141" s="102" t="str">
        <f>VLOOKUP(E141,'LISTADO ATM'!$A$2:$C$895,3,0)</f>
        <v>DISTRITO NACIONAL</v>
      </c>
      <c r="B141" s="111" t="s">
        <v>2605</v>
      </c>
      <c r="C141" s="103">
        <v>44222.577789351853</v>
      </c>
      <c r="D141" s="102" t="s">
        <v>2494</v>
      </c>
      <c r="E141" s="99">
        <v>951</v>
      </c>
      <c r="F141" s="84" t="str">
        <f>VLOOKUP(E141,VIP!$A$2:$O11417,2,0)</f>
        <v>DRBR203</v>
      </c>
      <c r="G141" s="98" t="str">
        <f>VLOOKUP(E141,'LISTADO ATM'!$A$2:$B$894,2,0)</f>
        <v xml:space="preserve">ATM Oficina Plaza Haché JFK </v>
      </c>
      <c r="H141" s="98" t="str">
        <f>VLOOKUP(E141,VIP!$A$2:$O16338,7,FALSE)</f>
        <v>Si</v>
      </c>
      <c r="I141" s="98" t="str">
        <f>VLOOKUP(E141,VIP!$A$2:$O8303,8,FALSE)</f>
        <v>Si</v>
      </c>
      <c r="J141" s="98" t="str">
        <f>VLOOKUP(E141,VIP!$A$2:$O8253,8,FALSE)</f>
        <v>Si</v>
      </c>
      <c r="K141" s="98" t="str">
        <f>VLOOKUP(E141,VIP!$A$2:$O11827,6,0)</f>
        <v>NO</v>
      </c>
      <c r="L141" s="106" t="s">
        <v>2487</v>
      </c>
      <c r="M141" s="117" t="s">
        <v>2554</v>
      </c>
      <c r="N141" s="122" t="s">
        <v>2553</v>
      </c>
      <c r="O141" s="102" t="s">
        <v>2610</v>
      </c>
      <c r="P141" s="106" t="s">
        <v>2578</v>
      </c>
      <c r="Q141" s="122" t="s">
        <v>2487</v>
      </c>
    </row>
    <row r="142" spans="1:17" ht="18" x14ac:dyDescent="0.25">
      <c r="A142" s="102" t="str">
        <f>VLOOKUP(E142,'LISTADO ATM'!$A$2:$C$895,3,0)</f>
        <v>DISTRITO NACIONAL</v>
      </c>
      <c r="B142" s="111" t="s">
        <v>2586</v>
      </c>
      <c r="C142" s="103">
        <v>44222.584849537037</v>
      </c>
      <c r="D142" s="102" t="s">
        <v>2189</v>
      </c>
      <c r="E142" s="99">
        <v>718</v>
      </c>
      <c r="F142" s="84" t="str">
        <f>VLOOKUP(E142,VIP!$A$2:$O11419,2,0)</f>
        <v>DRBR24Y</v>
      </c>
      <c r="G142" s="98" t="str">
        <f>VLOOKUP(E142,'LISTADO ATM'!$A$2:$B$894,2,0)</f>
        <v xml:space="preserve">ATM Feria Ganadera </v>
      </c>
      <c r="H142" s="98" t="str">
        <f>VLOOKUP(E142,VIP!$A$2:$O16340,7,FALSE)</f>
        <v>Si</v>
      </c>
      <c r="I142" s="98" t="str">
        <f>VLOOKUP(E142,VIP!$A$2:$O8305,8,FALSE)</f>
        <v>Si</v>
      </c>
      <c r="J142" s="98" t="str">
        <f>VLOOKUP(E142,VIP!$A$2:$O8255,8,FALSE)</f>
        <v>Si</v>
      </c>
      <c r="K142" s="98" t="str">
        <f>VLOOKUP(E142,VIP!$A$2:$O11829,6,0)</f>
        <v>NO</v>
      </c>
      <c r="L142" s="106" t="s">
        <v>2463</v>
      </c>
      <c r="M142" s="117" t="s">
        <v>2554</v>
      </c>
      <c r="N142" s="104" t="s">
        <v>2481</v>
      </c>
      <c r="O142" s="102" t="s">
        <v>2483</v>
      </c>
      <c r="P142" s="102"/>
      <c r="Q142" s="122">
        <v>44222.747916666667</v>
      </c>
    </row>
    <row r="143" spans="1:17" ht="18" x14ac:dyDescent="0.25">
      <c r="A143" s="102" t="str">
        <f>VLOOKUP(E143,'LISTADO ATM'!$A$2:$C$895,3,0)</f>
        <v>ESTE</v>
      </c>
      <c r="B143" s="111" t="s">
        <v>2585</v>
      </c>
      <c r="C143" s="103">
        <v>44222.585902777777</v>
      </c>
      <c r="D143" s="102" t="s">
        <v>2189</v>
      </c>
      <c r="E143" s="99">
        <v>945</v>
      </c>
      <c r="F143" s="84" t="str">
        <f>VLOOKUP(E143,VIP!$A$2:$O11418,2,0)</f>
        <v>DRBR945</v>
      </c>
      <c r="G143" s="98" t="str">
        <f>VLOOKUP(E143,'LISTADO ATM'!$A$2:$B$894,2,0)</f>
        <v xml:space="preserve">ATM UNP El Valle (Hato Mayor) </v>
      </c>
      <c r="H143" s="98" t="str">
        <f>VLOOKUP(E143,VIP!$A$2:$O16339,7,FALSE)</f>
        <v>Si</v>
      </c>
      <c r="I143" s="98" t="str">
        <f>VLOOKUP(E143,VIP!$A$2:$O8304,8,FALSE)</f>
        <v>Si</v>
      </c>
      <c r="J143" s="98" t="str">
        <f>VLOOKUP(E143,VIP!$A$2:$O8254,8,FALSE)</f>
        <v>Si</v>
      </c>
      <c r="K143" s="98" t="str">
        <f>VLOOKUP(E143,VIP!$A$2:$O11828,6,0)</f>
        <v>NO</v>
      </c>
      <c r="L143" s="106" t="s">
        <v>2228</v>
      </c>
      <c r="M143" s="105" t="s">
        <v>2473</v>
      </c>
      <c r="N143" s="104" t="s">
        <v>2481</v>
      </c>
      <c r="O143" s="102" t="s">
        <v>2483</v>
      </c>
      <c r="P143" s="102"/>
      <c r="Q143" s="105" t="s">
        <v>2228</v>
      </c>
    </row>
    <row r="144" spans="1:17" ht="18" x14ac:dyDescent="0.25">
      <c r="A144" s="102" t="str">
        <f>VLOOKUP(E144,'LISTADO ATM'!$A$2:$C$895,3,0)</f>
        <v>SUR</v>
      </c>
      <c r="B144" s="111" t="s">
        <v>2584</v>
      </c>
      <c r="C144" s="103">
        <v>44222.588252314818</v>
      </c>
      <c r="D144" s="102" t="s">
        <v>2189</v>
      </c>
      <c r="E144" s="99">
        <v>780</v>
      </c>
      <c r="F144" s="84" t="str">
        <f>VLOOKUP(E144,VIP!$A$2:$O11417,2,0)</f>
        <v>DRBR041</v>
      </c>
      <c r="G144" s="98" t="str">
        <f>VLOOKUP(E144,'LISTADO ATM'!$A$2:$B$894,2,0)</f>
        <v xml:space="preserve">ATM Oficina Barahona I </v>
      </c>
      <c r="H144" s="98" t="str">
        <f>VLOOKUP(E144,VIP!$A$2:$O16338,7,FALSE)</f>
        <v>Si</v>
      </c>
      <c r="I144" s="98" t="str">
        <f>VLOOKUP(E144,VIP!$A$2:$O8303,8,FALSE)</f>
        <v>Si</v>
      </c>
      <c r="J144" s="98" t="str">
        <f>VLOOKUP(E144,VIP!$A$2:$O8253,8,FALSE)</f>
        <v>Si</v>
      </c>
      <c r="K144" s="98" t="str">
        <f>VLOOKUP(E144,VIP!$A$2:$O11827,6,0)</f>
        <v>SI</v>
      </c>
      <c r="L144" s="106" t="s">
        <v>2228</v>
      </c>
      <c r="M144" s="105" t="s">
        <v>2473</v>
      </c>
      <c r="N144" s="104" t="s">
        <v>2481</v>
      </c>
      <c r="O144" s="102" t="s">
        <v>2483</v>
      </c>
      <c r="P144" s="102"/>
      <c r="Q144" s="105" t="s">
        <v>2228</v>
      </c>
    </row>
    <row r="145" spans="1:17" ht="18" x14ac:dyDescent="0.25">
      <c r="A145" s="102" t="str">
        <f>VLOOKUP(E145,'LISTADO ATM'!$A$2:$C$895,3,0)</f>
        <v>DISTRITO NACIONAL</v>
      </c>
      <c r="B145" s="111" t="s">
        <v>2583</v>
      </c>
      <c r="C145" s="103">
        <v>44222.588819444441</v>
      </c>
      <c r="D145" s="102" t="s">
        <v>2189</v>
      </c>
      <c r="E145" s="99">
        <v>722</v>
      </c>
      <c r="F145" s="84" t="str">
        <f>VLOOKUP(E145,VIP!$A$2:$O11416,2,0)</f>
        <v>DRBR393</v>
      </c>
      <c r="G145" s="98" t="str">
        <f>VLOOKUP(E145,'LISTADO ATM'!$A$2:$B$894,2,0)</f>
        <v xml:space="preserve">ATM Oficina Charles de Gaulle III </v>
      </c>
      <c r="H145" s="98" t="str">
        <f>VLOOKUP(E145,VIP!$A$2:$O16337,7,FALSE)</f>
        <v>Si</v>
      </c>
      <c r="I145" s="98" t="str">
        <f>VLOOKUP(E145,VIP!$A$2:$O8302,8,FALSE)</f>
        <v>Si</v>
      </c>
      <c r="J145" s="98" t="str">
        <f>VLOOKUP(E145,VIP!$A$2:$O8252,8,FALSE)</f>
        <v>Si</v>
      </c>
      <c r="K145" s="98" t="str">
        <f>VLOOKUP(E145,VIP!$A$2:$O11826,6,0)</f>
        <v>SI</v>
      </c>
      <c r="L145" s="106" t="s">
        <v>2228</v>
      </c>
      <c r="M145" s="105" t="s">
        <v>2473</v>
      </c>
      <c r="N145" s="104" t="s">
        <v>2481</v>
      </c>
      <c r="O145" s="102" t="s">
        <v>2483</v>
      </c>
      <c r="P145" s="102"/>
      <c r="Q145" s="105" t="s">
        <v>2228</v>
      </c>
    </row>
    <row r="146" spans="1:17" ht="18" x14ac:dyDescent="0.25">
      <c r="A146" s="102" t="str">
        <f>VLOOKUP(E146,'LISTADO ATM'!$A$2:$C$895,3,0)</f>
        <v>SUR</v>
      </c>
      <c r="B146" s="111" t="s">
        <v>2582</v>
      </c>
      <c r="C146" s="103">
        <v>44222.59302083333</v>
      </c>
      <c r="D146" s="102" t="s">
        <v>2189</v>
      </c>
      <c r="E146" s="99">
        <v>455</v>
      </c>
      <c r="F146" s="84" t="str">
        <f>VLOOKUP(E146,VIP!$A$2:$O11415,2,0)</f>
        <v>DRBR455</v>
      </c>
      <c r="G146" s="98" t="str">
        <f>VLOOKUP(E146,'LISTADO ATM'!$A$2:$B$894,2,0)</f>
        <v xml:space="preserve">ATM Oficina Baní II </v>
      </c>
      <c r="H146" s="98" t="str">
        <f>VLOOKUP(E146,VIP!$A$2:$O16336,7,FALSE)</f>
        <v>Si</v>
      </c>
      <c r="I146" s="98" t="str">
        <f>VLOOKUP(E146,VIP!$A$2:$O8301,8,FALSE)</f>
        <v>Si</v>
      </c>
      <c r="J146" s="98" t="str">
        <f>VLOOKUP(E146,VIP!$A$2:$O8251,8,FALSE)</f>
        <v>Si</v>
      </c>
      <c r="K146" s="98" t="str">
        <f>VLOOKUP(E146,VIP!$A$2:$O11825,6,0)</f>
        <v>NO</v>
      </c>
      <c r="L146" s="106" t="s">
        <v>2254</v>
      </c>
      <c r="M146" s="105" t="s">
        <v>2473</v>
      </c>
      <c r="N146" s="104" t="s">
        <v>2481</v>
      </c>
      <c r="O146" s="102" t="s">
        <v>2483</v>
      </c>
      <c r="P146" s="102"/>
      <c r="Q146" s="105" t="s">
        <v>2254</v>
      </c>
    </row>
    <row r="147" spans="1:17" ht="18" x14ac:dyDescent="0.25">
      <c r="A147" s="102" t="str">
        <f>VLOOKUP(E147,'LISTADO ATM'!$A$2:$C$895,3,0)</f>
        <v>DISTRITO NACIONAL</v>
      </c>
      <c r="B147" s="111" t="s">
        <v>2581</v>
      </c>
      <c r="C147" s="103">
        <v>44222.599270833336</v>
      </c>
      <c r="D147" s="102" t="s">
        <v>2189</v>
      </c>
      <c r="E147" s="99">
        <v>264</v>
      </c>
      <c r="F147" s="84" t="str">
        <f>VLOOKUP(E147,VIP!$A$2:$O11414,2,0)</f>
        <v>DRBR264</v>
      </c>
      <c r="G147" s="98" t="str">
        <f>VLOOKUP(E147,'LISTADO ATM'!$A$2:$B$894,2,0)</f>
        <v xml:space="preserve">ATM S/M Nacional Independencia </v>
      </c>
      <c r="H147" s="98" t="str">
        <f>VLOOKUP(E147,VIP!$A$2:$O16335,7,FALSE)</f>
        <v>Si</v>
      </c>
      <c r="I147" s="98" t="str">
        <f>VLOOKUP(E147,VIP!$A$2:$O8300,8,FALSE)</f>
        <v>Si</v>
      </c>
      <c r="J147" s="98" t="str">
        <f>VLOOKUP(E147,VIP!$A$2:$O8250,8,FALSE)</f>
        <v>Si</v>
      </c>
      <c r="K147" s="98" t="str">
        <f>VLOOKUP(E147,VIP!$A$2:$O11824,6,0)</f>
        <v>SI</v>
      </c>
      <c r="L147" s="106" t="s">
        <v>2228</v>
      </c>
      <c r="M147" s="105" t="s">
        <v>2473</v>
      </c>
      <c r="N147" s="104" t="s">
        <v>2481</v>
      </c>
      <c r="O147" s="102" t="s">
        <v>2483</v>
      </c>
      <c r="P147" s="102"/>
      <c r="Q147" s="105" t="s">
        <v>2228</v>
      </c>
    </row>
    <row r="148" spans="1:17" ht="18" x14ac:dyDescent="0.25">
      <c r="A148" s="102" t="str">
        <f>VLOOKUP(E148,'LISTADO ATM'!$A$2:$C$895,3,0)</f>
        <v>NORTE</v>
      </c>
      <c r="B148" s="111" t="s">
        <v>2603</v>
      </c>
      <c r="C148" s="103">
        <v>44222.623645833337</v>
      </c>
      <c r="D148" s="102" t="s">
        <v>2190</v>
      </c>
      <c r="E148" s="99">
        <v>737</v>
      </c>
      <c r="F148" s="84" t="str">
        <f>VLOOKUP(E148,VIP!$A$2:$O11416,2,0)</f>
        <v>DRBR281</v>
      </c>
      <c r="G148" s="98" t="str">
        <f>VLOOKUP(E148,'LISTADO ATM'!$A$2:$B$894,2,0)</f>
        <v xml:space="preserve">ATM UNP Cabarete (Puerto Plata) </v>
      </c>
      <c r="H148" s="98" t="str">
        <f>VLOOKUP(E148,VIP!$A$2:$O16337,7,FALSE)</f>
        <v>Si</v>
      </c>
      <c r="I148" s="98" t="str">
        <f>VLOOKUP(E148,VIP!$A$2:$O8302,8,FALSE)</f>
        <v>Si</v>
      </c>
      <c r="J148" s="98" t="str">
        <f>VLOOKUP(E148,VIP!$A$2:$O8252,8,FALSE)</f>
        <v>Si</v>
      </c>
      <c r="K148" s="98" t="str">
        <f>VLOOKUP(E148,VIP!$A$2:$O11826,6,0)</f>
        <v>NO</v>
      </c>
      <c r="L148" s="106" t="s">
        <v>2435</v>
      </c>
      <c r="M148" s="117" t="s">
        <v>2554</v>
      </c>
      <c r="N148" s="104" t="s">
        <v>2481</v>
      </c>
      <c r="O148" s="102" t="s">
        <v>2490</v>
      </c>
      <c r="P148" s="102"/>
      <c r="Q148" s="122">
        <v>44222.738888888889</v>
      </c>
    </row>
    <row r="149" spans="1:17" ht="18" x14ac:dyDescent="0.25">
      <c r="A149" s="102" t="str">
        <f>VLOOKUP(E149,'LISTADO ATM'!$A$2:$C$895,3,0)</f>
        <v>NORTE</v>
      </c>
      <c r="B149" s="111" t="s">
        <v>2602</v>
      </c>
      <c r="C149" s="103">
        <v>44222.624895833331</v>
      </c>
      <c r="D149" s="102" t="s">
        <v>2190</v>
      </c>
      <c r="E149" s="99">
        <v>779</v>
      </c>
      <c r="F149" s="84" t="str">
        <f>VLOOKUP(E149,VIP!$A$2:$O11415,2,0)</f>
        <v>DRBR206</v>
      </c>
      <c r="G149" s="98" t="str">
        <f>VLOOKUP(E149,'LISTADO ATM'!$A$2:$B$894,2,0)</f>
        <v xml:space="preserve">ATM Zona Franca Esperanza I (Mao) </v>
      </c>
      <c r="H149" s="98" t="str">
        <f>VLOOKUP(E149,VIP!$A$2:$O16336,7,FALSE)</f>
        <v>Si</v>
      </c>
      <c r="I149" s="98" t="str">
        <f>VLOOKUP(E149,VIP!$A$2:$O8301,8,FALSE)</f>
        <v>Si</v>
      </c>
      <c r="J149" s="98" t="str">
        <f>VLOOKUP(E149,VIP!$A$2:$O8251,8,FALSE)</f>
        <v>Si</v>
      </c>
      <c r="K149" s="98" t="str">
        <f>VLOOKUP(E149,VIP!$A$2:$O11825,6,0)</f>
        <v>NO</v>
      </c>
      <c r="L149" s="106" t="s">
        <v>2435</v>
      </c>
      <c r="M149" s="117" t="s">
        <v>2554</v>
      </c>
      <c r="N149" s="104" t="s">
        <v>2481</v>
      </c>
      <c r="O149" s="102" t="s">
        <v>2490</v>
      </c>
      <c r="P149" s="102"/>
      <c r="Q149" s="122">
        <v>44222.742361111108</v>
      </c>
    </row>
    <row r="150" spans="1:17" ht="18" x14ac:dyDescent="0.25">
      <c r="A150" s="102" t="str">
        <f>VLOOKUP(E150,'LISTADO ATM'!$A$2:$C$895,3,0)</f>
        <v>SUR</v>
      </c>
      <c r="B150" s="111" t="s">
        <v>2623</v>
      </c>
      <c r="C150" s="103">
        <v>44222.635243055556</v>
      </c>
      <c r="D150" s="102" t="s">
        <v>2189</v>
      </c>
      <c r="E150" s="99">
        <v>699</v>
      </c>
      <c r="F150" s="84" t="str">
        <f>VLOOKUP(E150,VIP!$A$2:$O11447,2,0)</f>
        <v>DRBR699</v>
      </c>
      <c r="G150" s="98" t="str">
        <f>VLOOKUP(E150,'LISTADO ATM'!$A$2:$B$894,2,0)</f>
        <v>ATM S/M Bravo Bani</v>
      </c>
      <c r="H150" s="98" t="str">
        <f>VLOOKUP(E150,VIP!$A$2:$O16368,7,FALSE)</f>
        <v>NO</v>
      </c>
      <c r="I150" s="98" t="str">
        <f>VLOOKUP(E150,VIP!$A$2:$O8333,8,FALSE)</f>
        <v>SI</v>
      </c>
      <c r="J150" s="98" t="str">
        <f>VLOOKUP(E150,VIP!$A$2:$O8283,8,FALSE)</f>
        <v>SI</v>
      </c>
      <c r="K150" s="98" t="str">
        <f>VLOOKUP(E150,VIP!$A$2:$O11857,6,0)</f>
        <v>NO</v>
      </c>
      <c r="L150" s="106" t="s">
        <v>2463</v>
      </c>
      <c r="M150" s="105" t="s">
        <v>2473</v>
      </c>
      <c r="N150" s="104" t="s">
        <v>2481</v>
      </c>
      <c r="O150" s="102" t="s">
        <v>2483</v>
      </c>
      <c r="P150" s="102"/>
      <c r="Q150" s="105" t="s">
        <v>2463</v>
      </c>
    </row>
    <row r="151" spans="1:17" ht="18" x14ac:dyDescent="0.25">
      <c r="A151" s="102" t="str">
        <f>VLOOKUP(E151,'LISTADO ATM'!$A$2:$C$895,3,0)</f>
        <v>SUR</v>
      </c>
      <c r="B151" s="111" t="s">
        <v>2622</v>
      </c>
      <c r="C151" s="103">
        <v>44222.63553240741</v>
      </c>
      <c r="D151" s="102" t="s">
        <v>2189</v>
      </c>
      <c r="E151" s="99">
        <v>356</v>
      </c>
      <c r="F151" s="84" t="str">
        <f>VLOOKUP(E151,VIP!$A$2:$O11446,2,0)</f>
        <v>DRBR356</v>
      </c>
      <c r="G151" s="98" t="str">
        <f>VLOOKUP(E151,'LISTADO ATM'!$A$2:$B$894,2,0)</f>
        <v xml:space="preserve">ATM Estación Sigma (San Cristóbal) </v>
      </c>
      <c r="H151" s="98" t="str">
        <f>VLOOKUP(E151,VIP!$A$2:$O16367,7,FALSE)</f>
        <v>Si</v>
      </c>
      <c r="I151" s="98" t="str">
        <f>VLOOKUP(E151,VIP!$A$2:$O8332,8,FALSE)</f>
        <v>Si</v>
      </c>
      <c r="J151" s="98" t="str">
        <f>VLOOKUP(E151,VIP!$A$2:$O8282,8,FALSE)</f>
        <v>Si</v>
      </c>
      <c r="K151" s="98" t="str">
        <f>VLOOKUP(E151,VIP!$A$2:$O11856,6,0)</f>
        <v>NO</v>
      </c>
      <c r="L151" s="106" t="s">
        <v>2463</v>
      </c>
      <c r="M151" s="105" t="s">
        <v>2473</v>
      </c>
      <c r="N151" s="104" t="s">
        <v>2481</v>
      </c>
      <c r="O151" s="102" t="s">
        <v>2483</v>
      </c>
      <c r="P151" s="102"/>
      <c r="Q151" s="105" t="s">
        <v>2463</v>
      </c>
    </row>
    <row r="152" spans="1:17" ht="18" x14ac:dyDescent="0.25">
      <c r="A152" s="102" t="str">
        <f>VLOOKUP(E152,'LISTADO ATM'!$A$2:$C$895,3,0)</f>
        <v>DISTRITO NACIONAL</v>
      </c>
      <c r="B152" s="111" t="s">
        <v>2621</v>
      </c>
      <c r="C152" s="103">
        <v>44222.655138888891</v>
      </c>
      <c r="D152" s="102" t="s">
        <v>2477</v>
      </c>
      <c r="E152" s="99">
        <v>701</v>
      </c>
      <c r="F152" s="84" t="str">
        <f>VLOOKUP(E152,VIP!$A$2:$O11445,2,0)</f>
        <v>DRBR701</v>
      </c>
      <c r="G152" s="98" t="str">
        <f>VLOOKUP(E152,'LISTADO ATM'!$A$2:$B$894,2,0)</f>
        <v>ATM Autoservicio Los Alcarrizos</v>
      </c>
      <c r="H152" s="98" t="str">
        <f>VLOOKUP(E152,VIP!$A$2:$O16366,7,FALSE)</f>
        <v>Si</v>
      </c>
      <c r="I152" s="98" t="str">
        <f>VLOOKUP(E152,VIP!$A$2:$O8331,8,FALSE)</f>
        <v>Si</v>
      </c>
      <c r="J152" s="98" t="str">
        <f>VLOOKUP(E152,VIP!$A$2:$O8281,8,FALSE)</f>
        <v>Si</v>
      </c>
      <c r="K152" s="98" t="str">
        <f>VLOOKUP(E152,VIP!$A$2:$O11855,6,0)</f>
        <v>NO</v>
      </c>
      <c r="L152" s="106" t="s">
        <v>2430</v>
      </c>
      <c r="M152" s="105" t="s">
        <v>2473</v>
      </c>
      <c r="N152" s="104" t="s">
        <v>2481</v>
      </c>
      <c r="O152" s="102" t="s">
        <v>2482</v>
      </c>
      <c r="P152" s="102"/>
      <c r="Q152" s="105" t="s">
        <v>2430</v>
      </c>
    </row>
    <row r="153" spans="1:17" ht="18" x14ac:dyDescent="0.25">
      <c r="A153" s="102" t="str">
        <f>VLOOKUP(E153,'LISTADO ATM'!$A$2:$C$895,3,0)</f>
        <v>DISTRITO NACIONAL</v>
      </c>
      <c r="B153" s="111" t="s">
        <v>2620</v>
      </c>
      <c r="C153" s="103">
        <v>44222.661076388889</v>
      </c>
      <c r="D153" s="102" t="s">
        <v>2477</v>
      </c>
      <c r="E153" s="99">
        <v>39</v>
      </c>
      <c r="F153" s="84" t="str">
        <f>VLOOKUP(E153,VIP!$A$2:$O11444,2,0)</f>
        <v>DRBR039</v>
      </c>
      <c r="G153" s="98" t="str">
        <f>VLOOKUP(E153,'LISTADO ATM'!$A$2:$B$894,2,0)</f>
        <v xml:space="preserve">ATM Oficina Ovando </v>
      </c>
      <c r="H153" s="98" t="str">
        <f>VLOOKUP(E153,VIP!$A$2:$O16365,7,FALSE)</f>
        <v>Si</v>
      </c>
      <c r="I153" s="98" t="str">
        <f>VLOOKUP(E153,VIP!$A$2:$O8330,8,FALSE)</f>
        <v>No</v>
      </c>
      <c r="J153" s="98" t="str">
        <f>VLOOKUP(E153,VIP!$A$2:$O8280,8,FALSE)</f>
        <v>No</v>
      </c>
      <c r="K153" s="98" t="str">
        <f>VLOOKUP(E153,VIP!$A$2:$O11854,6,0)</f>
        <v>NO</v>
      </c>
      <c r="L153" s="106" t="s">
        <v>2430</v>
      </c>
      <c r="M153" s="105" t="s">
        <v>2473</v>
      </c>
      <c r="N153" s="104" t="s">
        <v>2481</v>
      </c>
      <c r="O153" s="102" t="s">
        <v>2482</v>
      </c>
      <c r="P153" s="102"/>
      <c r="Q153" s="105" t="s">
        <v>2430</v>
      </c>
    </row>
    <row r="154" spans="1:17" ht="18" x14ac:dyDescent="0.25">
      <c r="A154" s="102" t="str">
        <f>VLOOKUP(E154,'LISTADO ATM'!$A$2:$C$895,3,0)</f>
        <v>NORTE</v>
      </c>
      <c r="B154" s="111" t="s">
        <v>2619</v>
      </c>
      <c r="C154" s="103">
        <v>44222.664849537039</v>
      </c>
      <c r="D154" s="102" t="s">
        <v>2494</v>
      </c>
      <c r="E154" s="99">
        <v>910</v>
      </c>
      <c r="F154" s="84" t="str">
        <f>VLOOKUP(E154,VIP!$A$2:$O11443,2,0)</f>
        <v>DRBR12A</v>
      </c>
      <c r="G154" s="98" t="str">
        <f>VLOOKUP(E154,'LISTADO ATM'!$A$2:$B$894,2,0)</f>
        <v xml:space="preserve">ATM Oficina El Sol II (Santiago) </v>
      </c>
      <c r="H154" s="98" t="str">
        <f>VLOOKUP(E154,VIP!$A$2:$O16364,7,FALSE)</f>
        <v>Si</v>
      </c>
      <c r="I154" s="98" t="str">
        <f>VLOOKUP(E154,VIP!$A$2:$O8329,8,FALSE)</f>
        <v>Si</v>
      </c>
      <c r="J154" s="98" t="str">
        <f>VLOOKUP(E154,VIP!$A$2:$O8279,8,FALSE)</f>
        <v>Si</v>
      </c>
      <c r="K154" s="98" t="str">
        <f>VLOOKUP(E154,VIP!$A$2:$O11853,6,0)</f>
        <v>SI</v>
      </c>
      <c r="L154" s="106" t="s">
        <v>2466</v>
      </c>
      <c r="M154" s="105" t="s">
        <v>2473</v>
      </c>
      <c r="N154" s="104" t="s">
        <v>2481</v>
      </c>
      <c r="O154" s="102" t="s">
        <v>2495</v>
      </c>
      <c r="P154" s="102"/>
      <c r="Q154" s="105" t="s">
        <v>2466</v>
      </c>
    </row>
    <row r="155" spans="1:17" ht="18" x14ac:dyDescent="0.25">
      <c r="A155" s="102" t="str">
        <f>VLOOKUP(E155,'LISTADO ATM'!$A$2:$C$895,3,0)</f>
        <v>ESTE</v>
      </c>
      <c r="B155" s="111" t="s">
        <v>2618</v>
      </c>
      <c r="C155" s="103">
        <v>44222.691006944442</v>
      </c>
      <c r="D155" s="102" t="s">
        <v>2477</v>
      </c>
      <c r="E155" s="99">
        <v>330</v>
      </c>
      <c r="F155" s="84" t="str">
        <f>VLOOKUP(E155,VIP!$A$2:$O11442,2,0)</f>
        <v>DRBR330</v>
      </c>
      <c r="G155" s="98" t="str">
        <f>VLOOKUP(E155,'LISTADO ATM'!$A$2:$B$894,2,0)</f>
        <v xml:space="preserve">ATM Oficina Boulevard (Higuey) </v>
      </c>
      <c r="H155" s="98" t="str">
        <f>VLOOKUP(E155,VIP!$A$2:$O16363,7,FALSE)</f>
        <v>Si</v>
      </c>
      <c r="I155" s="98" t="str">
        <f>VLOOKUP(E155,VIP!$A$2:$O8328,8,FALSE)</f>
        <v>Si</v>
      </c>
      <c r="J155" s="98" t="str">
        <f>VLOOKUP(E155,VIP!$A$2:$O8278,8,FALSE)</f>
        <v>Si</v>
      </c>
      <c r="K155" s="98" t="str">
        <f>VLOOKUP(E155,VIP!$A$2:$O11852,6,0)</f>
        <v>SI</v>
      </c>
      <c r="L155" s="106" t="s">
        <v>2430</v>
      </c>
      <c r="M155" s="105" t="s">
        <v>2473</v>
      </c>
      <c r="N155" s="104" t="s">
        <v>2481</v>
      </c>
      <c r="O155" s="102" t="s">
        <v>2482</v>
      </c>
      <c r="P155" s="102"/>
      <c r="Q155" s="105" t="s">
        <v>2430</v>
      </c>
    </row>
    <row r="156" spans="1:17" ht="18" x14ac:dyDescent="0.25">
      <c r="A156" s="102" t="str">
        <f>VLOOKUP(E156,'LISTADO ATM'!$A$2:$C$895,3,0)</f>
        <v>SUR</v>
      </c>
      <c r="B156" s="111" t="s">
        <v>2617</v>
      </c>
      <c r="C156" s="103">
        <v>44222.703379629631</v>
      </c>
      <c r="D156" s="102" t="s">
        <v>2189</v>
      </c>
      <c r="E156" s="99">
        <v>829</v>
      </c>
      <c r="F156" s="84" t="str">
        <f>VLOOKUP(E156,VIP!$A$2:$O11441,2,0)</f>
        <v>DRBR829</v>
      </c>
      <c r="G156" s="98" t="str">
        <f>VLOOKUP(E156,'LISTADO ATM'!$A$2:$B$894,2,0)</f>
        <v xml:space="preserve">ATM UNP Multicentro Sirena Baní </v>
      </c>
      <c r="H156" s="98" t="str">
        <f>VLOOKUP(E156,VIP!$A$2:$O16362,7,FALSE)</f>
        <v>Si</v>
      </c>
      <c r="I156" s="98" t="str">
        <f>VLOOKUP(E156,VIP!$A$2:$O8327,8,FALSE)</f>
        <v>Si</v>
      </c>
      <c r="J156" s="98" t="str">
        <f>VLOOKUP(E156,VIP!$A$2:$O8277,8,FALSE)</f>
        <v>Si</v>
      </c>
      <c r="K156" s="98" t="str">
        <f>VLOOKUP(E156,VIP!$A$2:$O11851,6,0)</f>
        <v>NO</v>
      </c>
      <c r="L156" s="106" t="s">
        <v>2463</v>
      </c>
      <c r="M156" s="105" t="s">
        <v>2473</v>
      </c>
      <c r="N156" s="104" t="s">
        <v>2481</v>
      </c>
      <c r="O156" s="102" t="s">
        <v>2483</v>
      </c>
      <c r="P156" s="102"/>
      <c r="Q156" s="105" t="s">
        <v>2463</v>
      </c>
    </row>
    <row r="157" spans="1:17" ht="18" x14ac:dyDescent="0.25">
      <c r="A157" s="102" t="str">
        <f>VLOOKUP(E157,'LISTADO ATM'!$A$2:$C$895,3,0)</f>
        <v>DISTRITO NACIONAL</v>
      </c>
      <c r="B157" s="111" t="s">
        <v>2616</v>
      </c>
      <c r="C157" s="103">
        <v>44222.705196759256</v>
      </c>
      <c r="D157" s="102" t="s">
        <v>2189</v>
      </c>
      <c r="E157" s="99">
        <v>180</v>
      </c>
      <c r="F157" s="84" t="str">
        <f>VLOOKUP(E157,VIP!$A$2:$O11440,2,0)</f>
        <v>DRBR180</v>
      </c>
      <c r="G157" s="98" t="str">
        <f>VLOOKUP(E157,'LISTADO ATM'!$A$2:$B$894,2,0)</f>
        <v xml:space="preserve">ATM Megacentro II </v>
      </c>
      <c r="H157" s="98" t="str">
        <f>VLOOKUP(E157,VIP!$A$2:$O16361,7,FALSE)</f>
        <v>Si</v>
      </c>
      <c r="I157" s="98" t="str">
        <f>VLOOKUP(E157,VIP!$A$2:$O8326,8,FALSE)</f>
        <v>Si</v>
      </c>
      <c r="J157" s="98" t="str">
        <f>VLOOKUP(E157,VIP!$A$2:$O8276,8,FALSE)</f>
        <v>Si</v>
      </c>
      <c r="K157" s="98" t="str">
        <f>VLOOKUP(E157,VIP!$A$2:$O11850,6,0)</f>
        <v>SI</v>
      </c>
      <c r="L157" s="106" t="s">
        <v>2254</v>
      </c>
      <c r="M157" s="105" t="s">
        <v>2473</v>
      </c>
      <c r="N157" s="104" t="s">
        <v>2481</v>
      </c>
      <c r="O157" s="102" t="s">
        <v>2483</v>
      </c>
      <c r="P157" s="102"/>
      <c r="Q157" s="105" t="s">
        <v>2254</v>
      </c>
    </row>
    <row r="158" spans="1:17" ht="18" x14ac:dyDescent="0.25">
      <c r="A158" s="102" t="str">
        <f>VLOOKUP(E158,'LISTADO ATM'!$A$2:$C$895,3,0)</f>
        <v>NORTE</v>
      </c>
      <c r="B158" s="111" t="s">
        <v>2615</v>
      </c>
      <c r="C158" s="103">
        <v>44222.717569444445</v>
      </c>
      <c r="D158" s="102" t="s">
        <v>2190</v>
      </c>
      <c r="E158" s="99">
        <v>351</v>
      </c>
      <c r="F158" s="84" t="str">
        <f>VLOOKUP(E158,VIP!$A$2:$O11439,2,0)</f>
        <v>DRBR351</v>
      </c>
      <c r="G158" s="98" t="str">
        <f>VLOOKUP(E158,'LISTADO ATM'!$A$2:$B$894,2,0)</f>
        <v xml:space="preserve">ATM S/M José Luís (Puerto Plata) </v>
      </c>
      <c r="H158" s="98" t="str">
        <f>VLOOKUP(E158,VIP!$A$2:$O16360,7,FALSE)</f>
        <v>Si</v>
      </c>
      <c r="I158" s="98" t="str">
        <f>VLOOKUP(E158,VIP!$A$2:$O8325,8,FALSE)</f>
        <v>Si</v>
      </c>
      <c r="J158" s="98" t="str">
        <f>VLOOKUP(E158,VIP!$A$2:$O8275,8,FALSE)</f>
        <v>Si</v>
      </c>
      <c r="K158" s="98" t="str">
        <f>VLOOKUP(E158,VIP!$A$2:$O11849,6,0)</f>
        <v>NO</v>
      </c>
      <c r="L158" s="106" t="s">
        <v>2228</v>
      </c>
      <c r="M158" s="105" t="s">
        <v>2473</v>
      </c>
      <c r="N158" s="104" t="s">
        <v>2481</v>
      </c>
      <c r="O158" s="102" t="s">
        <v>2490</v>
      </c>
      <c r="P158" s="102"/>
      <c r="Q158" s="105" t="s">
        <v>2228</v>
      </c>
    </row>
    <row r="159" spans="1:17" ht="18" x14ac:dyDescent="0.25">
      <c r="A159" s="102" t="str">
        <f>VLOOKUP(E159,'LISTADO ATM'!$A$2:$C$895,3,0)</f>
        <v>NORTE</v>
      </c>
      <c r="B159" s="111" t="s">
        <v>2614</v>
      </c>
      <c r="C159" s="103">
        <v>44222.724907407406</v>
      </c>
      <c r="D159" s="102" t="s">
        <v>2190</v>
      </c>
      <c r="E159" s="99">
        <v>282</v>
      </c>
      <c r="F159" s="84" t="str">
        <f>VLOOKUP(E159,VIP!$A$2:$O11438,2,0)</f>
        <v>DRBR282</v>
      </c>
      <c r="G159" s="98" t="str">
        <f>VLOOKUP(E159,'LISTADO ATM'!$A$2:$B$894,2,0)</f>
        <v xml:space="preserve">ATM Autobanco Nibaje </v>
      </c>
      <c r="H159" s="98" t="str">
        <f>VLOOKUP(E159,VIP!$A$2:$O16359,7,FALSE)</f>
        <v>Si</v>
      </c>
      <c r="I159" s="98" t="str">
        <f>VLOOKUP(E159,VIP!$A$2:$O8324,8,FALSE)</f>
        <v>Si</v>
      </c>
      <c r="J159" s="98" t="str">
        <f>VLOOKUP(E159,VIP!$A$2:$O8274,8,FALSE)</f>
        <v>Si</v>
      </c>
      <c r="K159" s="98" t="str">
        <f>VLOOKUP(E159,VIP!$A$2:$O11848,6,0)</f>
        <v>NO</v>
      </c>
      <c r="L159" s="106" t="s">
        <v>2463</v>
      </c>
      <c r="M159" s="105" t="s">
        <v>2473</v>
      </c>
      <c r="N159" s="104" t="s">
        <v>2481</v>
      </c>
      <c r="O159" s="102" t="s">
        <v>2490</v>
      </c>
      <c r="P159" s="102"/>
      <c r="Q159" s="105" t="s">
        <v>2463</v>
      </c>
    </row>
    <row r="160" spans="1:17" ht="18" x14ac:dyDescent="0.25">
      <c r="A160" s="102" t="str">
        <f>VLOOKUP(E160,'LISTADO ATM'!$A$2:$C$895,3,0)</f>
        <v>DISTRITO NACIONAL</v>
      </c>
      <c r="B160" s="111" t="s">
        <v>2613</v>
      </c>
      <c r="C160" s="103">
        <v>44222.72587962963</v>
      </c>
      <c r="D160" s="102" t="s">
        <v>2189</v>
      </c>
      <c r="E160" s="99">
        <v>241</v>
      </c>
      <c r="F160" s="84" t="str">
        <f>VLOOKUP(E160,VIP!$A$2:$O11437,2,0)</f>
        <v>DRBR241</v>
      </c>
      <c r="G160" s="98" t="str">
        <f>VLOOKUP(E160,'LISTADO ATM'!$A$2:$B$894,2,0)</f>
        <v xml:space="preserve">ATM Palacio Nacional (Presidencia) </v>
      </c>
      <c r="H160" s="98" t="str">
        <f>VLOOKUP(E160,VIP!$A$2:$O16358,7,FALSE)</f>
        <v>Si</v>
      </c>
      <c r="I160" s="98" t="str">
        <f>VLOOKUP(E160,VIP!$A$2:$O8323,8,FALSE)</f>
        <v>Si</v>
      </c>
      <c r="J160" s="98" t="str">
        <f>VLOOKUP(E160,VIP!$A$2:$O8273,8,FALSE)</f>
        <v>Si</v>
      </c>
      <c r="K160" s="98" t="str">
        <f>VLOOKUP(E160,VIP!$A$2:$O11847,6,0)</f>
        <v>NO</v>
      </c>
      <c r="L160" s="106" t="s">
        <v>2463</v>
      </c>
      <c r="M160" s="105" t="s">
        <v>2473</v>
      </c>
      <c r="N160" s="104" t="s">
        <v>2481</v>
      </c>
      <c r="O160" s="102" t="s">
        <v>2483</v>
      </c>
      <c r="P160" s="102"/>
      <c r="Q160" s="105" t="s">
        <v>2463</v>
      </c>
    </row>
    <row r="161" spans="1:17" ht="18" x14ac:dyDescent="0.25">
      <c r="A161" s="102" t="str">
        <f>VLOOKUP(E161,'LISTADO ATM'!$A$2:$C$895,3,0)</f>
        <v>DISTRITO NACIONAL</v>
      </c>
      <c r="B161" s="111" t="s">
        <v>2612</v>
      </c>
      <c r="C161" s="103">
        <v>44222.726076388892</v>
      </c>
      <c r="D161" s="102" t="s">
        <v>2189</v>
      </c>
      <c r="E161" s="99">
        <v>938</v>
      </c>
      <c r="F161" s="84" t="str">
        <f>VLOOKUP(E161,VIP!$A$2:$O11436,2,0)</f>
        <v>DRBR938</v>
      </c>
      <c r="G161" s="98" t="str">
        <f>VLOOKUP(E161,'LISTADO ATM'!$A$2:$B$894,2,0)</f>
        <v xml:space="preserve">ATM Autobanco Oficina Filadelfia Plaza </v>
      </c>
      <c r="H161" s="98" t="str">
        <f>VLOOKUP(E161,VIP!$A$2:$O16357,7,FALSE)</f>
        <v>Si</v>
      </c>
      <c r="I161" s="98" t="str">
        <f>VLOOKUP(E161,VIP!$A$2:$O8322,8,FALSE)</f>
        <v>Si</v>
      </c>
      <c r="J161" s="98" t="str">
        <f>VLOOKUP(E161,VIP!$A$2:$O8272,8,FALSE)</f>
        <v>Si</v>
      </c>
      <c r="K161" s="98" t="str">
        <f>VLOOKUP(E161,VIP!$A$2:$O11846,6,0)</f>
        <v>NO</v>
      </c>
      <c r="L161" s="106" t="s">
        <v>2228</v>
      </c>
      <c r="M161" s="105" t="s">
        <v>2473</v>
      </c>
      <c r="N161" s="104" t="s">
        <v>2481</v>
      </c>
      <c r="O161" s="102" t="s">
        <v>2483</v>
      </c>
      <c r="P161" s="102"/>
      <c r="Q161" s="105" t="s">
        <v>2228</v>
      </c>
    </row>
    <row r="162" spans="1:17" ht="18" x14ac:dyDescent="0.25">
      <c r="A162" s="102" t="str">
        <f>VLOOKUP(E162,'LISTADO ATM'!$A$2:$C$895,3,0)</f>
        <v>DISTRITO NACIONAL</v>
      </c>
      <c r="B162" s="111" t="s">
        <v>2646</v>
      </c>
      <c r="C162" s="103">
        <v>44222.727013888885</v>
      </c>
      <c r="D162" s="102" t="s">
        <v>2189</v>
      </c>
      <c r="E162" s="99">
        <v>788</v>
      </c>
      <c r="F162" s="84" t="str">
        <f>VLOOKUP(E162,VIP!$A$2:$O11463,2,0)</f>
        <v>DRBR452</v>
      </c>
      <c r="G162" s="98" t="str">
        <f>VLOOKUP(E162,'LISTADO ATM'!$A$2:$B$894,2,0)</f>
        <v xml:space="preserve">ATM Relaciones Exteriores (Cancillería) </v>
      </c>
      <c r="H162" s="98" t="str">
        <f>VLOOKUP(E162,VIP!$A$2:$O16384,7,FALSE)</f>
        <v>No</v>
      </c>
      <c r="I162" s="98" t="str">
        <f>VLOOKUP(E162,VIP!$A$2:$O8349,8,FALSE)</f>
        <v>No</v>
      </c>
      <c r="J162" s="98" t="str">
        <f>VLOOKUP(E162,VIP!$A$2:$O8299,8,FALSE)</f>
        <v>No</v>
      </c>
      <c r="K162" s="98" t="str">
        <f>VLOOKUP(E162,VIP!$A$2:$O11873,6,0)</f>
        <v>NO</v>
      </c>
      <c r="L162" s="106" t="s">
        <v>2254</v>
      </c>
      <c r="M162" s="105" t="s">
        <v>2473</v>
      </c>
      <c r="N162" s="104" t="s">
        <v>2481</v>
      </c>
      <c r="O162" s="102" t="s">
        <v>2483</v>
      </c>
      <c r="P162" s="102"/>
      <c r="Q162" s="105" t="s">
        <v>2254</v>
      </c>
    </row>
    <row r="163" spans="1:17" ht="18" x14ac:dyDescent="0.25">
      <c r="A163" s="102" t="str">
        <f>VLOOKUP(E163,'LISTADO ATM'!$A$2:$C$895,3,0)</f>
        <v>DISTRITO NACIONAL</v>
      </c>
      <c r="B163" s="111" t="s">
        <v>2645</v>
      </c>
      <c r="C163" s="103">
        <v>44222.730219907404</v>
      </c>
      <c r="D163" s="102" t="s">
        <v>2189</v>
      </c>
      <c r="E163" s="99">
        <v>414</v>
      </c>
      <c r="F163" s="84" t="str">
        <f>VLOOKUP(E163,VIP!$A$2:$O11462,2,0)</f>
        <v>DRBR414</v>
      </c>
      <c r="G163" s="98" t="str">
        <f>VLOOKUP(E163,'LISTADO ATM'!$A$2:$B$894,2,0)</f>
        <v>ATM Villa Francisca II</v>
      </c>
      <c r="H163" s="98" t="str">
        <f>VLOOKUP(E163,VIP!$A$2:$O16383,7,FALSE)</f>
        <v>Si</v>
      </c>
      <c r="I163" s="98" t="str">
        <f>VLOOKUP(E163,VIP!$A$2:$O8348,8,FALSE)</f>
        <v>Si</v>
      </c>
      <c r="J163" s="98" t="str">
        <f>VLOOKUP(E163,VIP!$A$2:$O8298,8,FALSE)</f>
        <v>Si</v>
      </c>
      <c r="K163" s="98" t="str">
        <f>VLOOKUP(E163,VIP!$A$2:$O11872,6,0)</f>
        <v>SI</v>
      </c>
      <c r="L163" s="106" t="s">
        <v>2228</v>
      </c>
      <c r="M163" s="105" t="s">
        <v>2473</v>
      </c>
      <c r="N163" s="104" t="s">
        <v>2481</v>
      </c>
      <c r="O163" s="102" t="s">
        <v>2483</v>
      </c>
      <c r="P163" s="102"/>
      <c r="Q163" s="105" t="s">
        <v>2228</v>
      </c>
    </row>
    <row r="164" spans="1:17" ht="18" x14ac:dyDescent="0.25">
      <c r="A164" s="102" t="str">
        <f>VLOOKUP(E164,'LISTADO ATM'!$A$2:$C$895,3,0)</f>
        <v>DISTRITO NACIONAL</v>
      </c>
      <c r="B164" s="111" t="s">
        <v>2644</v>
      </c>
      <c r="C164" s="103">
        <v>44222.732627314814</v>
      </c>
      <c r="D164" s="102" t="s">
        <v>2189</v>
      </c>
      <c r="E164" s="99">
        <v>721</v>
      </c>
      <c r="F164" s="84" t="str">
        <f>VLOOKUP(E164,VIP!$A$2:$O11461,2,0)</f>
        <v>DRBR23A</v>
      </c>
      <c r="G164" s="98" t="str">
        <f>VLOOKUP(E164,'LISTADO ATM'!$A$2:$B$894,2,0)</f>
        <v xml:space="preserve">ATM Oficina Charles de Gaulle II </v>
      </c>
      <c r="H164" s="98" t="str">
        <f>VLOOKUP(E164,VIP!$A$2:$O16382,7,FALSE)</f>
        <v>Si</v>
      </c>
      <c r="I164" s="98" t="str">
        <f>VLOOKUP(E164,VIP!$A$2:$O8347,8,FALSE)</f>
        <v>Si</v>
      </c>
      <c r="J164" s="98" t="str">
        <f>VLOOKUP(E164,VIP!$A$2:$O8297,8,FALSE)</f>
        <v>Si</v>
      </c>
      <c r="K164" s="98" t="str">
        <f>VLOOKUP(E164,VIP!$A$2:$O11871,6,0)</f>
        <v>NO</v>
      </c>
      <c r="L164" s="106" t="s">
        <v>2228</v>
      </c>
      <c r="M164" s="105" t="s">
        <v>2473</v>
      </c>
      <c r="N164" s="104" t="s">
        <v>2481</v>
      </c>
      <c r="O164" s="102" t="s">
        <v>2483</v>
      </c>
      <c r="P164" s="102"/>
      <c r="Q164" s="105" t="s">
        <v>2228</v>
      </c>
    </row>
    <row r="165" spans="1:17" ht="18" x14ac:dyDescent="0.25">
      <c r="A165" s="102" t="str">
        <f>VLOOKUP(E165,'LISTADO ATM'!$A$2:$C$895,3,0)</f>
        <v>ESTE</v>
      </c>
      <c r="B165" s="111" t="s">
        <v>2643</v>
      </c>
      <c r="C165" s="103">
        <v>44222.733518518522</v>
      </c>
      <c r="D165" s="102" t="s">
        <v>2189</v>
      </c>
      <c r="E165" s="99">
        <v>158</v>
      </c>
      <c r="F165" s="84" t="str">
        <f>VLOOKUP(E165,VIP!$A$2:$O11460,2,0)</f>
        <v>DRBR158</v>
      </c>
      <c r="G165" s="98" t="str">
        <f>VLOOKUP(E165,'LISTADO ATM'!$A$2:$B$894,2,0)</f>
        <v xml:space="preserve">ATM Oficina Romana Norte </v>
      </c>
      <c r="H165" s="98" t="str">
        <f>VLOOKUP(E165,VIP!$A$2:$O16381,7,FALSE)</f>
        <v>Si</v>
      </c>
      <c r="I165" s="98" t="str">
        <f>VLOOKUP(E165,VIP!$A$2:$O8346,8,FALSE)</f>
        <v>Si</v>
      </c>
      <c r="J165" s="98" t="str">
        <f>VLOOKUP(E165,VIP!$A$2:$O8296,8,FALSE)</f>
        <v>Si</v>
      </c>
      <c r="K165" s="98" t="str">
        <f>VLOOKUP(E165,VIP!$A$2:$O11870,6,0)</f>
        <v>SI</v>
      </c>
      <c r="L165" s="106" t="s">
        <v>2463</v>
      </c>
      <c r="M165" s="105" t="s">
        <v>2473</v>
      </c>
      <c r="N165" s="104" t="s">
        <v>2481</v>
      </c>
      <c r="O165" s="102" t="s">
        <v>2483</v>
      </c>
      <c r="P165" s="102"/>
      <c r="Q165" s="105" t="s">
        <v>2463</v>
      </c>
    </row>
    <row r="166" spans="1:17" ht="18" x14ac:dyDescent="0.25">
      <c r="A166" s="102" t="str">
        <f>VLOOKUP(E166,'LISTADO ATM'!$A$2:$C$895,3,0)</f>
        <v>ESTE</v>
      </c>
      <c r="B166" s="111" t="s">
        <v>2642</v>
      </c>
      <c r="C166" s="103">
        <v>44222.733935185184</v>
      </c>
      <c r="D166" s="102" t="s">
        <v>2477</v>
      </c>
      <c r="E166" s="99">
        <v>838</v>
      </c>
      <c r="F166" s="84" t="str">
        <f>VLOOKUP(E166,VIP!$A$2:$O11459,2,0)</f>
        <v>DRBR838</v>
      </c>
      <c r="G166" s="98" t="str">
        <f>VLOOKUP(E166,'LISTADO ATM'!$A$2:$B$894,2,0)</f>
        <v xml:space="preserve">ATM UNP Consuelo </v>
      </c>
      <c r="H166" s="98" t="str">
        <f>VLOOKUP(E166,VIP!$A$2:$O16380,7,FALSE)</f>
        <v>Si</v>
      </c>
      <c r="I166" s="98" t="str">
        <f>VLOOKUP(E166,VIP!$A$2:$O8345,8,FALSE)</f>
        <v>Si</v>
      </c>
      <c r="J166" s="98" t="str">
        <f>VLOOKUP(E166,VIP!$A$2:$O8295,8,FALSE)</f>
        <v>Si</v>
      </c>
      <c r="K166" s="98" t="str">
        <f>VLOOKUP(E166,VIP!$A$2:$O11869,6,0)</f>
        <v>NO</v>
      </c>
      <c r="L166" s="106" t="s">
        <v>2430</v>
      </c>
      <c r="M166" s="105" t="s">
        <v>2473</v>
      </c>
      <c r="N166" s="104" t="s">
        <v>2481</v>
      </c>
      <c r="O166" s="102" t="s">
        <v>2482</v>
      </c>
      <c r="P166" s="102"/>
      <c r="Q166" s="105" t="s">
        <v>2430</v>
      </c>
    </row>
    <row r="167" spans="1:17" ht="18" x14ac:dyDescent="0.25">
      <c r="A167" s="102" t="str">
        <f>VLOOKUP(E167,'LISTADO ATM'!$A$2:$C$895,3,0)</f>
        <v>ESTE</v>
      </c>
      <c r="B167" s="111" t="s">
        <v>2641</v>
      </c>
      <c r="C167" s="103">
        <v>44222.737592592595</v>
      </c>
      <c r="D167" s="102" t="s">
        <v>2494</v>
      </c>
      <c r="E167" s="99">
        <v>268</v>
      </c>
      <c r="F167" s="84" t="str">
        <f>VLOOKUP(E167,VIP!$A$2:$O11458,2,0)</f>
        <v>DRBR268</v>
      </c>
      <c r="G167" s="98" t="str">
        <f>VLOOKUP(E167,'LISTADO ATM'!$A$2:$B$894,2,0)</f>
        <v xml:space="preserve">ATM Autobanco La Altagracia (Higuey) </v>
      </c>
      <c r="H167" s="98" t="str">
        <f>VLOOKUP(E167,VIP!$A$2:$O16379,7,FALSE)</f>
        <v>Si</v>
      </c>
      <c r="I167" s="98" t="str">
        <f>VLOOKUP(E167,VIP!$A$2:$O8344,8,FALSE)</f>
        <v>Si</v>
      </c>
      <c r="J167" s="98" t="str">
        <f>VLOOKUP(E167,VIP!$A$2:$O8294,8,FALSE)</f>
        <v>Si</v>
      </c>
      <c r="K167" s="98" t="str">
        <f>VLOOKUP(E167,VIP!$A$2:$O11868,6,0)</f>
        <v>NO</v>
      </c>
      <c r="L167" s="106" t="s">
        <v>2430</v>
      </c>
      <c r="M167" s="105" t="s">
        <v>2473</v>
      </c>
      <c r="N167" s="104" t="s">
        <v>2481</v>
      </c>
      <c r="O167" s="102" t="s">
        <v>2495</v>
      </c>
      <c r="P167" s="102"/>
      <c r="Q167" s="105" t="s">
        <v>2430</v>
      </c>
    </row>
    <row r="168" spans="1:17" ht="18" x14ac:dyDescent="0.25">
      <c r="A168" s="102" t="str">
        <f>VLOOKUP(E168,'LISTADO ATM'!$A$2:$C$895,3,0)</f>
        <v>NORTE</v>
      </c>
      <c r="B168" s="111" t="s">
        <v>2640</v>
      </c>
      <c r="C168" s="103">
        <v>44222.743483796294</v>
      </c>
      <c r="D168" s="102" t="s">
        <v>2494</v>
      </c>
      <c r="E168" s="99">
        <v>944</v>
      </c>
      <c r="F168" s="84" t="str">
        <f>VLOOKUP(E168,VIP!$A$2:$O11457,2,0)</f>
        <v>DRBR944</v>
      </c>
      <c r="G168" s="98" t="str">
        <f>VLOOKUP(E168,'LISTADO ATM'!$A$2:$B$894,2,0)</f>
        <v xml:space="preserve">ATM UNP Mao </v>
      </c>
      <c r="H168" s="98" t="str">
        <f>VLOOKUP(E168,VIP!$A$2:$O16378,7,FALSE)</f>
        <v>Si</v>
      </c>
      <c r="I168" s="98" t="str">
        <f>VLOOKUP(E168,VIP!$A$2:$O8343,8,FALSE)</f>
        <v>Si</v>
      </c>
      <c r="J168" s="98" t="str">
        <f>VLOOKUP(E168,VIP!$A$2:$O8293,8,FALSE)</f>
        <v>Si</v>
      </c>
      <c r="K168" s="98" t="str">
        <f>VLOOKUP(E168,VIP!$A$2:$O11867,6,0)</f>
        <v>NO</v>
      </c>
      <c r="L168" s="106" t="s">
        <v>2430</v>
      </c>
      <c r="M168" s="105" t="s">
        <v>2473</v>
      </c>
      <c r="N168" s="104" t="s">
        <v>2481</v>
      </c>
      <c r="O168" s="102" t="s">
        <v>2495</v>
      </c>
      <c r="P168" s="102"/>
      <c r="Q168" s="105" t="s">
        <v>2430</v>
      </c>
    </row>
    <row r="169" spans="1:17" ht="18" x14ac:dyDescent="0.25">
      <c r="A169" s="102" t="str">
        <f>VLOOKUP(E169,'LISTADO ATM'!$A$2:$C$895,3,0)</f>
        <v>DISTRITO NACIONAL</v>
      </c>
      <c r="B169" s="111" t="s">
        <v>2639</v>
      </c>
      <c r="C169" s="103">
        <v>44222.768101851849</v>
      </c>
      <c r="D169" s="102" t="s">
        <v>2189</v>
      </c>
      <c r="E169" s="99">
        <v>21</v>
      </c>
      <c r="F169" s="84" t="str">
        <f>VLOOKUP(E169,VIP!$A$2:$O11456,2,0)</f>
        <v>DRBR021</v>
      </c>
      <c r="G169" s="98" t="str">
        <f>VLOOKUP(E169,'LISTADO ATM'!$A$2:$B$894,2,0)</f>
        <v xml:space="preserve">ATM Oficina Mella </v>
      </c>
      <c r="H169" s="98" t="str">
        <f>VLOOKUP(E169,VIP!$A$2:$O16377,7,FALSE)</f>
        <v>Si</v>
      </c>
      <c r="I169" s="98" t="str">
        <f>VLOOKUP(E169,VIP!$A$2:$O8342,8,FALSE)</f>
        <v>No</v>
      </c>
      <c r="J169" s="98" t="str">
        <f>VLOOKUP(E169,VIP!$A$2:$O8292,8,FALSE)</f>
        <v>No</v>
      </c>
      <c r="K169" s="98" t="str">
        <f>VLOOKUP(E169,VIP!$A$2:$O11866,6,0)</f>
        <v>NO</v>
      </c>
      <c r="L169" s="106" t="s">
        <v>2254</v>
      </c>
      <c r="M169" s="105" t="s">
        <v>2473</v>
      </c>
      <c r="N169" s="104" t="s">
        <v>2481</v>
      </c>
      <c r="O169" s="102" t="s">
        <v>2483</v>
      </c>
      <c r="P169" s="102"/>
      <c r="Q169" s="105" t="s">
        <v>2254</v>
      </c>
    </row>
    <row r="170" spans="1:17" ht="18" x14ac:dyDescent="0.25">
      <c r="A170" s="102" t="str">
        <f>VLOOKUP(E170,'LISTADO ATM'!$A$2:$C$895,3,0)</f>
        <v>NORTE</v>
      </c>
      <c r="B170" s="111" t="s">
        <v>2638</v>
      </c>
      <c r="C170" s="103">
        <v>44222.769699074073</v>
      </c>
      <c r="D170" s="102" t="s">
        <v>2190</v>
      </c>
      <c r="E170" s="99">
        <v>854</v>
      </c>
      <c r="F170" s="84" t="str">
        <f>VLOOKUP(E170,VIP!$A$2:$O11455,2,0)</f>
        <v>DRBR854</v>
      </c>
      <c r="G170" s="98" t="str">
        <f>VLOOKUP(E170,'LISTADO ATM'!$A$2:$B$894,2,0)</f>
        <v xml:space="preserve">ATM Centro Comercial Blanco Batista </v>
      </c>
      <c r="H170" s="98" t="str">
        <f>VLOOKUP(E170,VIP!$A$2:$O16376,7,FALSE)</f>
        <v>Si</v>
      </c>
      <c r="I170" s="98" t="str">
        <f>VLOOKUP(E170,VIP!$A$2:$O8341,8,FALSE)</f>
        <v>Si</v>
      </c>
      <c r="J170" s="98" t="str">
        <f>VLOOKUP(E170,VIP!$A$2:$O8291,8,FALSE)</f>
        <v>Si</v>
      </c>
      <c r="K170" s="98" t="str">
        <f>VLOOKUP(E170,VIP!$A$2:$O11865,6,0)</f>
        <v>NO</v>
      </c>
      <c r="L170" s="106" t="s">
        <v>2228</v>
      </c>
      <c r="M170" s="105" t="s">
        <v>2473</v>
      </c>
      <c r="N170" s="104" t="s">
        <v>2481</v>
      </c>
      <c r="O170" s="102" t="s">
        <v>2490</v>
      </c>
      <c r="P170" s="102"/>
      <c r="Q170" s="105" t="s">
        <v>2228</v>
      </c>
    </row>
    <row r="171" spans="1:17" ht="18" x14ac:dyDescent="0.25">
      <c r="A171" s="102" t="str">
        <f>VLOOKUP(E171,'LISTADO ATM'!$A$2:$C$895,3,0)</f>
        <v>NORTE</v>
      </c>
      <c r="B171" s="111" t="s">
        <v>2630</v>
      </c>
      <c r="C171" s="103">
        <v>44222.77542824074</v>
      </c>
      <c r="D171" s="102" t="s">
        <v>2494</v>
      </c>
      <c r="E171" s="99">
        <v>228</v>
      </c>
      <c r="F171" s="84" t="str">
        <f>VLOOKUP(E171,VIP!$A$2:$O11456,2,0)</f>
        <v>DRBR228</v>
      </c>
      <c r="G171" s="98" t="str">
        <f>VLOOKUP(E171,'LISTADO ATM'!$A$2:$B$894,2,0)</f>
        <v xml:space="preserve">ATM Oficina SAJOMA </v>
      </c>
      <c r="H171" s="98" t="str">
        <f>VLOOKUP(E171,VIP!$A$2:$O16377,7,FALSE)</f>
        <v>Si</v>
      </c>
      <c r="I171" s="98" t="str">
        <f>VLOOKUP(E171,VIP!$A$2:$O8342,8,FALSE)</f>
        <v>Si</v>
      </c>
      <c r="J171" s="98" t="str">
        <f>VLOOKUP(E171,VIP!$A$2:$O8292,8,FALSE)</f>
        <v>Si</v>
      </c>
      <c r="K171" s="98" t="str">
        <f>VLOOKUP(E171,VIP!$A$2:$O11866,6,0)</f>
        <v>NO</v>
      </c>
      <c r="L171" s="106" t="s">
        <v>2473</v>
      </c>
      <c r="M171" s="117" t="s">
        <v>2554</v>
      </c>
      <c r="N171" s="122" t="s">
        <v>2553</v>
      </c>
      <c r="O171" s="102" t="s">
        <v>2633</v>
      </c>
      <c r="P171" s="102" t="s">
        <v>2631</v>
      </c>
      <c r="Q171" s="122" t="s">
        <v>2554</v>
      </c>
    </row>
    <row r="172" spans="1:17" ht="18" x14ac:dyDescent="0.25">
      <c r="A172" s="102" t="str">
        <f>VLOOKUP(E172,'LISTADO ATM'!$A$2:$C$895,3,0)</f>
        <v>ESTE</v>
      </c>
      <c r="B172" s="111" t="s">
        <v>2629</v>
      </c>
      <c r="C172" s="103">
        <v>44222.775879629633</v>
      </c>
      <c r="D172" s="102" t="s">
        <v>2494</v>
      </c>
      <c r="E172" s="99">
        <v>742</v>
      </c>
      <c r="F172" s="84" t="str">
        <f>VLOOKUP(E172,VIP!$A$2:$O11455,2,0)</f>
        <v>DRBR990</v>
      </c>
      <c r="G172" s="98" t="str">
        <f>VLOOKUP(E172,'LISTADO ATM'!$A$2:$B$894,2,0)</f>
        <v xml:space="preserve">ATM Oficina Plaza del Rey (La Romana) </v>
      </c>
      <c r="H172" s="98" t="str">
        <f>VLOOKUP(E172,VIP!$A$2:$O16376,7,FALSE)</f>
        <v>Si</v>
      </c>
      <c r="I172" s="98" t="str">
        <f>VLOOKUP(E172,VIP!$A$2:$O8341,8,FALSE)</f>
        <v>Si</v>
      </c>
      <c r="J172" s="98" t="str">
        <f>VLOOKUP(E172,VIP!$A$2:$O8291,8,FALSE)</f>
        <v>Si</v>
      </c>
      <c r="K172" s="98" t="str">
        <f>VLOOKUP(E172,VIP!$A$2:$O11865,6,0)</f>
        <v>NO</v>
      </c>
      <c r="L172" s="106" t="s">
        <v>2435</v>
      </c>
      <c r="M172" s="117" t="s">
        <v>2554</v>
      </c>
      <c r="N172" s="122" t="s">
        <v>2553</v>
      </c>
      <c r="O172" s="102" t="s">
        <v>2633</v>
      </c>
      <c r="P172" s="102" t="s">
        <v>2632</v>
      </c>
      <c r="Q172" s="122" t="s">
        <v>2554</v>
      </c>
    </row>
    <row r="173" spans="1:17" ht="18" x14ac:dyDescent="0.25">
      <c r="A173" s="102" t="str">
        <f>VLOOKUP(E173,'LISTADO ATM'!$A$2:$C$895,3,0)</f>
        <v>SUR</v>
      </c>
      <c r="B173" s="111" t="s">
        <v>2628</v>
      </c>
      <c r="C173" s="103">
        <v>44222.776828703703</v>
      </c>
      <c r="D173" s="102" t="s">
        <v>2494</v>
      </c>
      <c r="E173" s="99">
        <v>403</v>
      </c>
      <c r="F173" s="84" t="str">
        <f>VLOOKUP(E173,VIP!$A$2:$O11454,2,0)</f>
        <v>DRBR403</v>
      </c>
      <c r="G173" s="98" t="str">
        <f>VLOOKUP(E173,'LISTADO ATM'!$A$2:$B$894,2,0)</f>
        <v xml:space="preserve">ATM Oficina Vicente Noble </v>
      </c>
      <c r="H173" s="98" t="str">
        <f>VLOOKUP(E173,VIP!$A$2:$O16375,7,FALSE)</f>
        <v>Si</v>
      </c>
      <c r="I173" s="98" t="str">
        <f>VLOOKUP(E173,VIP!$A$2:$O8340,8,FALSE)</f>
        <v>Si</v>
      </c>
      <c r="J173" s="98" t="str">
        <f>VLOOKUP(E173,VIP!$A$2:$O8290,8,FALSE)</f>
        <v>Si</v>
      </c>
      <c r="K173" s="98" t="str">
        <f>VLOOKUP(E173,VIP!$A$2:$O11864,6,0)</f>
        <v>NO</v>
      </c>
      <c r="L173" s="106" t="s">
        <v>2435</v>
      </c>
      <c r="M173" s="117" t="s">
        <v>2554</v>
      </c>
      <c r="N173" s="122" t="s">
        <v>2553</v>
      </c>
      <c r="O173" s="102" t="s">
        <v>2633</v>
      </c>
      <c r="P173" s="102" t="s">
        <v>2632</v>
      </c>
      <c r="Q173" s="122" t="s">
        <v>2554</v>
      </c>
    </row>
    <row r="174" spans="1:17" ht="18" x14ac:dyDescent="0.25">
      <c r="A174" s="102" t="str">
        <f>VLOOKUP(E174,'LISTADO ATM'!$A$2:$C$895,3,0)</f>
        <v>DISTRITO NACIONAL</v>
      </c>
      <c r="B174" s="111" t="s">
        <v>2627</v>
      </c>
      <c r="C174" s="103">
        <v>44222.777962962966</v>
      </c>
      <c r="D174" s="102" t="s">
        <v>2494</v>
      </c>
      <c r="E174" s="99">
        <v>710</v>
      </c>
      <c r="F174" s="84" t="str">
        <f>VLOOKUP(E174,VIP!$A$2:$O11453,2,0)</f>
        <v>DRBR506</v>
      </c>
      <c r="G174" s="98" t="str">
        <f>VLOOKUP(E174,'LISTADO ATM'!$A$2:$B$894,2,0)</f>
        <v xml:space="preserve">ATM S/M Soberano </v>
      </c>
      <c r="H174" s="98" t="str">
        <f>VLOOKUP(E174,VIP!$A$2:$O16374,7,FALSE)</f>
        <v>Si</v>
      </c>
      <c r="I174" s="98" t="str">
        <f>VLOOKUP(E174,VIP!$A$2:$O8339,8,FALSE)</f>
        <v>Si</v>
      </c>
      <c r="J174" s="98" t="str">
        <f>VLOOKUP(E174,VIP!$A$2:$O8289,8,FALSE)</f>
        <v>Si</v>
      </c>
      <c r="K174" s="98" t="str">
        <f>VLOOKUP(E174,VIP!$A$2:$O11863,6,0)</f>
        <v>NO</v>
      </c>
      <c r="L174" s="106" t="s">
        <v>2473</v>
      </c>
      <c r="M174" s="117" t="s">
        <v>2554</v>
      </c>
      <c r="N174" s="122" t="s">
        <v>2553</v>
      </c>
      <c r="O174" s="102" t="s">
        <v>2633</v>
      </c>
      <c r="P174" s="102" t="s">
        <v>2631</v>
      </c>
      <c r="Q174" s="122" t="s">
        <v>2554</v>
      </c>
    </row>
    <row r="175" spans="1:17" ht="18" x14ac:dyDescent="0.25">
      <c r="A175" s="102" t="str">
        <f>VLOOKUP(E175,'LISTADO ATM'!$A$2:$C$895,3,0)</f>
        <v>DISTRITO NACIONAL</v>
      </c>
      <c r="B175" s="111" t="s">
        <v>2626</v>
      </c>
      <c r="C175" s="103">
        <v>44222.778599537036</v>
      </c>
      <c r="D175" s="102" t="s">
        <v>2494</v>
      </c>
      <c r="E175" s="99">
        <v>911</v>
      </c>
      <c r="F175" s="84" t="str">
        <f>VLOOKUP(E175,VIP!$A$2:$O11452,2,0)</f>
        <v>DRBR911</v>
      </c>
      <c r="G175" s="98" t="str">
        <f>VLOOKUP(E175,'LISTADO ATM'!$A$2:$B$894,2,0)</f>
        <v xml:space="preserve">ATM Oficina Venezuela II </v>
      </c>
      <c r="H175" s="98" t="str">
        <f>VLOOKUP(E175,VIP!$A$2:$O16373,7,FALSE)</f>
        <v>Si</v>
      </c>
      <c r="I175" s="98" t="str">
        <f>VLOOKUP(E175,VIP!$A$2:$O8338,8,FALSE)</f>
        <v>Si</v>
      </c>
      <c r="J175" s="98" t="str">
        <f>VLOOKUP(E175,VIP!$A$2:$O8288,8,FALSE)</f>
        <v>Si</v>
      </c>
      <c r="K175" s="98" t="str">
        <f>VLOOKUP(E175,VIP!$A$2:$O11862,6,0)</f>
        <v>SI</v>
      </c>
      <c r="L175" s="106" t="s">
        <v>2473</v>
      </c>
      <c r="M175" s="117" t="s">
        <v>2554</v>
      </c>
      <c r="N175" s="122" t="s">
        <v>2553</v>
      </c>
      <c r="O175" s="102" t="s">
        <v>2633</v>
      </c>
      <c r="P175" s="102" t="s">
        <v>2631</v>
      </c>
      <c r="Q175" s="122" t="s">
        <v>2554</v>
      </c>
    </row>
    <row r="176" spans="1:17" ht="18" x14ac:dyDescent="0.25">
      <c r="A176" s="102" t="str">
        <f>VLOOKUP(E176,'LISTADO ATM'!$A$2:$C$895,3,0)</f>
        <v>SUR</v>
      </c>
      <c r="B176" s="111" t="s">
        <v>2625</v>
      </c>
      <c r="C176" s="103">
        <v>44222.779386574075</v>
      </c>
      <c r="D176" s="102" t="s">
        <v>2494</v>
      </c>
      <c r="E176" s="99">
        <v>512</v>
      </c>
      <c r="F176" s="84" t="str">
        <f>VLOOKUP(E176,VIP!$A$2:$O11451,2,0)</f>
        <v>DRBR512</v>
      </c>
      <c r="G176" s="98" t="str">
        <f>VLOOKUP(E176,'LISTADO ATM'!$A$2:$B$894,2,0)</f>
        <v>ATM Plaza Jesús Ferreira</v>
      </c>
      <c r="H176" s="98" t="str">
        <f>VLOOKUP(E176,VIP!$A$2:$O16372,7,FALSE)</f>
        <v>N/A</v>
      </c>
      <c r="I176" s="98" t="str">
        <f>VLOOKUP(E176,VIP!$A$2:$O8337,8,FALSE)</f>
        <v>N/A</v>
      </c>
      <c r="J176" s="98" t="str">
        <f>VLOOKUP(E176,VIP!$A$2:$O8287,8,FALSE)</f>
        <v>N/A</v>
      </c>
      <c r="K176" s="98" t="str">
        <f>VLOOKUP(E176,VIP!$A$2:$O11861,6,0)</f>
        <v>N/A</v>
      </c>
      <c r="L176" s="106" t="s">
        <v>2473</v>
      </c>
      <c r="M176" s="117" t="s">
        <v>2554</v>
      </c>
      <c r="N176" s="122" t="s">
        <v>2553</v>
      </c>
      <c r="O176" s="102" t="s">
        <v>2633</v>
      </c>
      <c r="P176" s="102" t="s">
        <v>2631</v>
      </c>
      <c r="Q176" s="122" t="s">
        <v>2554</v>
      </c>
    </row>
    <row r="177" spans="1:17" ht="18" x14ac:dyDescent="0.25">
      <c r="A177" s="102" t="str">
        <f>VLOOKUP(E177,'LISTADO ATM'!$A$2:$C$895,3,0)</f>
        <v>ESTE</v>
      </c>
      <c r="B177" s="111" t="s">
        <v>2637</v>
      </c>
      <c r="C177" s="103">
        <v>44222.815636574072</v>
      </c>
      <c r="D177" s="102" t="s">
        <v>2477</v>
      </c>
      <c r="E177" s="99">
        <v>114</v>
      </c>
      <c r="F177" s="84" t="str">
        <f>VLOOKUP(E177,VIP!$A$2:$O11454,2,0)</f>
        <v>DRBR114</v>
      </c>
      <c r="G177" s="98" t="str">
        <f>VLOOKUP(E177,'LISTADO ATM'!$A$2:$B$894,2,0)</f>
        <v xml:space="preserve">ATM Oficina Hato Mayor </v>
      </c>
      <c r="H177" s="98" t="str">
        <f>VLOOKUP(E177,VIP!$A$2:$O16375,7,FALSE)</f>
        <v>Si</v>
      </c>
      <c r="I177" s="98" t="str">
        <f>VLOOKUP(E177,VIP!$A$2:$O8340,8,FALSE)</f>
        <v>Si</v>
      </c>
      <c r="J177" s="98" t="str">
        <f>VLOOKUP(E177,VIP!$A$2:$O8290,8,FALSE)</f>
        <v>Si</v>
      </c>
      <c r="K177" s="98" t="str">
        <f>VLOOKUP(E177,VIP!$A$2:$O11864,6,0)</f>
        <v>NO</v>
      </c>
      <c r="L177" s="106" t="s">
        <v>2430</v>
      </c>
      <c r="M177" s="105" t="s">
        <v>2473</v>
      </c>
      <c r="N177" s="104" t="s">
        <v>2481</v>
      </c>
      <c r="O177" s="102" t="s">
        <v>2482</v>
      </c>
      <c r="P177" s="102"/>
      <c r="Q177" s="105" t="s">
        <v>2430</v>
      </c>
    </row>
    <row r="178" spans="1:17" ht="18" x14ac:dyDescent="0.25">
      <c r="A178" s="102" t="str">
        <f>VLOOKUP(E178,'LISTADO ATM'!$A$2:$C$895,3,0)</f>
        <v>ESTE</v>
      </c>
      <c r="B178" s="111" t="s">
        <v>2636</v>
      </c>
      <c r="C178" s="103">
        <v>44222.820787037039</v>
      </c>
      <c r="D178" s="102" t="s">
        <v>2477</v>
      </c>
      <c r="E178" s="99">
        <v>630</v>
      </c>
      <c r="F178" s="84" t="str">
        <f>VLOOKUP(E178,VIP!$A$2:$O11453,2,0)</f>
        <v>DRBR112</v>
      </c>
      <c r="G178" s="98" t="str">
        <f>VLOOKUP(E178,'LISTADO ATM'!$A$2:$B$894,2,0)</f>
        <v xml:space="preserve">ATM Oficina Plaza Zaglul (SPM) </v>
      </c>
      <c r="H178" s="98" t="str">
        <f>VLOOKUP(E178,VIP!$A$2:$O16374,7,FALSE)</f>
        <v>Si</v>
      </c>
      <c r="I178" s="98" t="str">
        <f>VLOOKUP(E178,VIP!$A$2:$O8339,8,FALSE)</f>
        <v>Si</v>
      </c>
      <c r="J178" s="98" t="str">
        <f>VLOOKUP(E178,VIP!$A$2:$O8289,8,FALSE)</f>
        <v>Si</v>
      </c>
      <c r="K178" s="98" t="str">
        <f>VLOOKUP(E178,VIP!$A$2:$O11863,6,0)</f>
        <v>NO</v>
      </c>
      <c r="L178" s="106" t="s">
        <v>2430</v>
      </c>
      <c r="M178" s="105" t="s">
        <v>2473</v>
      </c>
      <c r="N178" s="104" t="s">
        <v>2481</v>
      </c>
      <c r="O178" s="102" t="s">
        <v>2482</v>
      </c>
      <c r="P178" s="102"/>
      <c r="Q178" s="105" t="s">
        <v>2430</v>
      </c>
    </row>
    <row r="179" spans="1:17" ht="18" x14ac:dyDescent="0.25">
      <c r="A179" s="102" t="str">
        <f>VLOOKUP(E179,'LISTADO ATM'!$A$2:$C$895,3,0)</f>
        <v>SUR</v>
      </c>
      <c r="B179" s="111" t="s">
        <v>2635</v>
      </c>
      <c r="C179" s="103">
        <v>44222.882835648146</v>
      </c>
      <c r="D179" s="102" t="s">
        <v>2189</v>
      </c>
      <c r="E179" s="99">
        <v>615</v>
      </c>
      <c r="F179" s="84" t="str">
        <f>VLOOKUP(E179,VIP!$A$2:$O11452,2,0)</f>
        <v>DRBR418</v>
      </c>
      <c r="G179" s="98" t="str">
        <f>VLOOKUP(E179,'LISTADO ATM'!$A$2:$B$894,2,0)</f>
        <v xml:space="preserve">ATM Estación Sunix Cabral (Barahona) </v>
      </c>
      <c r="H179" s="98" t="str">
        <f>VLOOKUP(E179,VIP!$A$2:$O16373,7,FALSE)</f>
        <v>Si</v>
      </c>
      <c r="I179" s="98" t="str">
        <f>VLOOKUP(E179,VIP!$A$2:$O8338,8,FALSE)</f>
        <v>Si</v>
      </c>
      <c r="J179" s="98" t="str">
        <f>VLOOKUP(E179,VIP!$A$2:$O8288,8,FALSE)</f>
        <v>Si</v>
      </c>
      <c r="K179" s="98" t="str">
        <f>VLOOKUP(E179,VIP!$A$2:$O11862,6,0)</f>
        <v>NO</v>
      </c>
      <c r="L179" s="106" t="s">
        <v>2228</v>
      </c>
      <c r="M179" s="105" t="s">
        <v>2473</v>
      </c>
      <c r="N179" s="104" t="s">
        <v>2481</v>
      </c>
      <c r="O179" s="102" t="s">
        <v>2483</v>
      </c>
      <c r="P179" s="102"/>
      <c r="Q179" s="105" t="s">
        <v>2228</v>
      </c>
    </row>
    <row r="180" spans="1:17" ht="18" x14ac:dyDescent="0.25">
      <c r="A180" s="102" t="str">
        <f>VLOOKUP(E180,'LISTADO ATM'!$A$2:$C$895,3,0)</f>
        <v>DISTRITO NACIONAL</v>
      </c>
      <c r="B180" s="111" t="s">
        <v>2634</v>
      </c>
      <c r="C180" s="103">
        <v>44222.89135416667</v>
      </c>
      <c r="D180" s="102" t="s">
        <v>2189</v>
      </c>
      <c r="E180" s="99">
        <v>438</v>
      </c>
      <c r="F180" s="84" t="str">
        <f>VLOOKUP(E180,VIP!$A$2:$O11451,2,0)</f>
        <v>DRBR438</v>
      </c>
      <c r="G180" s="98" t="str">
        <f>VLOOKUP(E180,'LISTADO ATM'!$A$2:$B$894,2,0)</f>
        <v xml:space="preserve">ATM Autobanco Torre IV </v>
      </c>
      <c r="H180" s="98" t="str">
        <f>VLOOKUP(E180,VIP!$A$2:$O16372,7,FALSE)</f>
        <v>Si</v>
      </c>
      <c r="I180" s="98" t="str">
        <f>VLOOKUP(E180,VIP!$A$2:$O8337,8,FALSE)</f>
        <v>Si</v>
      </c>
      <c r="J180" s="98" t="str">
        <f>VLOOKUP(E180,VIP!$A$2:$O8287,8,FALSE)</f>
        <v>Si</v>
      </c>
      <c r="K180" s="98" t="str">
        <f>VLOOKUP(E180,VIP!$A$2:$O11861,6,0)</f>
        <v>SI</v>
      </c>
      <c r="L180" s="106" t="s">
        <v>2228</v>
      </c>
      <c r="M180" s="105" t="s">
        <v>2473</v>
      </c>
      <c r="N180" s="104" t="s">
        <v>2481</v>
      </c>
      <c r="O180" s="102" t="s">
        <v>2483</v>
      </c>
      <c r="P180" s="102"/>
      <c r="Q180" s="105" t="s">
        <v>2228</v>
      </c>
    </row>
    <row r="181" spans="1:17" ht="18" x14ac:dyDescent="0.25">
      <c r="A181" s="102" t="str">
        <f>VLOOKUP(E181,'LISTADO ATM'!$A$2:$C$895,3,0)</f>
        <v>ESTE</v>
      </c>
      <c r="B181" s="111"/>
      <c r="C181" s="103"/>
      <c r="D181" s="102"/>
      <c r="E181" s="99">
        <v>111</v>
      </c>
      <c r="F181" s="84" t="str">
        <f>VLOOKUP(E181,VIP!$A$2:$O11469,2,0)</f>
        <v>DRBR111</v>
      </c>
      <c r="G181" s="98" t="str">
        <f>VLOOKUP(E181,'LISTADO ATM'!$A$2:$B$894,2,0)</f>
        <v xml:space="preserve">ATM Oficina San Pedro </v>
      </c>
      <c r="H181" s="98" t="str">
        <f>VLOOKUP(E181,VIP!$A$2:$O16390,7,FALSE)</f>
        <v>Si</v>
      </c>
      <c r="I181" s="98" t="str">
        <f>VLOOKUP(E181,VIP!$A$2:$O8355,8,FALSE)</f>
        <v>Si</v>
      </c>
      <c r="J181" s="98" t="str">
        <f>VLOOKUP(E181,VIP!$A$2:$O8305,8,FALSE)</f>
        <v>Si</v>
      </c>
      <c r="K181" s="98" t="str">
        <f>VLOOKUP(E181,VIP!$A$2:$O11879,6,0)</f>
        <v>SI</v>
      </c>
      <c r="L181" s="106" t="s">
        <v>2476</v>
      </c>
      <c r="M181" s="106" t="s">
        <v>2611</v>
      </c>
      <c r="N181" s="104"/>
      <c r="O181" s="102"/>
      <c r="P181" s="102"/>
      <c r="Q181" s="105"/>
    </row>
    <row r="182" spans="1:17" ht="18" x14ac:dyDescent="0.25">
      <c r="A182" s="102" t="str">
        <f>VLOOKUP(E182,'LISTADO ATM'!$A$2:$C$895,3,0)</f>
        <v>NORTE</v>
      </c>
      <c r="B182" s="111"/>
      <c r="C182" s="103"/>
      <c r="D182" s="102"/>
      <c r="E182" s="99">
        <v>138</v>
      </c>
      <c r="F182" s="84" t="str">
        <f>VLOOKUP(E182,VIP!$A$2:$O11470,2,0)</f>
        <v>DRBR138</v>
      </c>
      <c r="G182" s="98" t="str">
        <f>VLOOKUP(E182,'LISTADO ATM'!$A$2:$B$894,2,0)</f>
        <v xml:space="preserve">ATM UNP Fantino </v>
      </c>
      <c r="H182" s="98" t="str">
        <f>VLOOKUP(E182,VIP!$A$2:$O16391,7,FALSE)</f>
        <v>Si</v>
      </c>
      <c r="I182" s="98" t="str">
        <f>VLOOKUP(E182,VIP!$A$2:$O8356,8,FALSE)</f>
        <v>Si</v>
      </c>
      <c r="J182" s="98" t="str">
        <f>VLOOKUP(E182,VIP!$A$2:$O8306,8,FALSE)</f>
        <v>Si</v>
      </c>
      <c r="K182" s="98" t="str">
        <f>VLOOKUP(E182,VIP!$A$2:$O11880,6,0)</f>
        <v>NO</v>
      </c>
      <c r="L182" s="106" t="s">
        <v>2476</v>
      </c>
      <c r="M182" s="106" t="s">
        <v>2611</v>
      </c>
      <c r="N182" s="104"/>
      <c r="O182" s="102"/>
      <c r="P182" s="102"/>
      <c r="Q182" s="105"/>
    </row>
    <row r="183" spans="1:17" ht="18" x14ac:dyDescent="0.25">
      <c r="A183" s="102" t="str">
        <f>VLOOKUP(E183,'LISTADO ATM'!$A$2:$C$895,3,0)</f>
        <v>DISTRITO NACIONAL</v>
      </c>
      <c r="B183" s="111"/>
      <c r="C183" s="103"/>
      <c r="D183" s="102"/>
      <c r="E183" s="99">
        <v>165</v>
      </c>
      <c r="F183" s="84" t="str">
        <f>VLOOKUP(E183,VIP!$A$2:$O11471,2,0)</f>
        <v>DRBR165</v>
      </c>
      <c r="G183" s="98" t="str">
        <f>VLOOKUP(E183,'LISTADO ATM'!$A$2:$B$894,2,0)</f>
        <v>ATM Autoservicio Megacentro</v>
      </c>
      <c r="H183" s="98" t="str">
        <f>VLOOKUP(E183,VIP!$A$2:$O16392,7,FALSE)</f>
        <v>Si</v>
      </c>
      <c r="I183" s="98" t="str">
        <f>VLOOKUP(E183,VIP!$A$2:$O8357,8,FALSE)</f>
        <v>Si</v>
      </c>
      <c r="J183" s="98" t="str">
        <f>VLOOKUP(E183,VIP!$A$2:$O8307,8,FALSE)</f>
        <v>Si</v>
      </c>
      <c r="K183" s="98" t="str">
        <f>VLOOKUP(E183,VIP!$A$2:$O11881,6,0)</f>
        <v>SI</v>
      </c>
      <c r="L183" s="106" t="s">
        <v>2476</v>
      </c>
      <c r="M183" s="106" t="s">
        <v>2611</v>
      </c>
      <c r="N183" s="104"/>
      <c r="O183" s="102"/>
      <c r="P183" s="102"/>
      <c r="Q183" s="105"/>
    </row>
    <row r="184" spans="1:17" ht="18" x14ac:dyDescent="0.25">
      <c r="A184" s="102" t="str">
        <f>VLOOKUP(E184,'LISTADO ATM'!$A$2:$C$895,3,0)</f>
        <v>DISTRITO NACIONAL</v>
      </c>
      <c r="B184" s="111"/>
      <c r="C184" s="103"/>
      <c r="D184" s="102"/>
      <c r="E184" s="99">
        <v>235</v>
      </c>
      <c r="F184" s="84" t="str">
        <f>VLOOKUP(E184,VIP!$A$2:$O11465,2,0)</f>
        <v>DRBR235</v>
      </c>
      <c r="G184" s="98" t="str">
        <f>VLOOKUP(E184,'LISTADO ATM'!$A$2:$B$894,2,0)</f>
        <v xml:space="preserve">ATM Oficina Multicentro La Sirena San Isidro </v>
      </c>
      <c r="H184" s="98" t="str">
        <f>VLOOKUP(E184,VIP!$A$2:$O16386,7,FALSE)</f>
        <v>Si</v>
      </c>
      <c r="I184" s="98" t="str">
        <f>VLOOKUP(E184,VIP!$A$2:$O8351,8,FALSE)</f>
        <v>Si</v>
      </c>
      <c r="J184" s="98" t="str">
        <f>VLOOKUP(E184,VIP!$A$2:$O8301,8,FALSE)</f>
        <v>Si</v>
      </c>
      <c r="K184" s="98" t="str">
        <f>VLOOKUP(E184,VIP!$A$2:$O11875,6,0)</f>
        <v>SI</v>
      </c>
      <c r="L184" s="106" t="s">
        <v>2476</v>
      </c>
      <c r="M184" s="106" t="s">
        <v>2611</v>
      </c>
      <c r="N184" s="104"/>
      <c r="O184" s="102"/>
      <c r="P184" s="102"/>
      <c r="Q184" s="105"/>
    </row>
    <row r="185" spans="1:17" ht="18" x14ac:dyDescent="0.25">
      <c r="A185" s="102" t="str">
        <f>VLOOKUP(E185,'LISTADO ATM'!$A$2:$C$895,3,0)</f>
        <v>DISTRITO NACIONAL</v>
      </c>
      <c r="B185" s="111"/>
      <c r="C185" s="103"/>
      <c r="D185" s="102"/>
      <c r="E185" s="99">
        <v>325</v>
      </c>
      <c r="F185" s="84" t="str">
        <f>VLOOKUP(E185,VIP!$A$2:$O11472,2,0)</f>
        <v>DRBR325</v>
      </c>
      <c r="G185" s="98" t="str">
        <f>VLOOKUP(E185,'LISTADO ATM'!$A$2:$B$894,2,0)</f>
        <v>ATM Casa Edwin</v>
      </c>
      <c r="H185" s="98" t="str">
        <f>VLOOKUP(E185,VIP!$A$2:$O16393,7,FALSE)</f>
        <v>Si</v>
      </c>
      <c r="I185" s="98" t="str">
        <f>VLOOKUP(E185,VIP!$A$2:$O8358,8,FALSE)</f>
        <v>Si</v>
      </c>
      <c r="J185" s="98" t="str">
        <f>VLOOKUP(E185,VIP!$A$2:$O8308,8,FALSE)</f>
        <v>Si</v>
      </c>
      <c r="K185" s="98" t="str">
        <f>VLOOKUP(E185,VIP!$A$2:$O11882,6,0)</f>
        <v>NO</v>
      </c>
      <c r="L185" s="106" t="s">
        <v>2476</v>
      </c>
      <c r="M185" s="106" t="s">
        <v>2611</v>
      </c>
      <c r="N185" s="104"/>
      <c r="O185" s="102"/>
      <c r="P185" s="102"/>
      <c r="Q185" s="105"/>
    </row>
    <row r="186" spans="1:17" ht="18" x14ac:dyDescent="0.25">
      <c r="A186" s="102" t="str">
        <f>VLOOKUP(E186,'LISTADO ATM'!$A$2:$C$895,3,0)</f>
        <v>DISTRITO NACIONAL</v>
      </c>
      <c r="B186" s="111"/>
      <c r="C186" s="103"/>
      <c r="D186" s="102"/>
      <c r="E186" s="99">
        <v>394</v>
      </c>
      <c r="F186" s="84" t="str">
        <f>VLOOKUP(E186,VIP!$A$2:$O11473,2,0)</f>
        <v>DRBR394</v>
      </c>
      <c r="G186" s="98" t="str">
        <f>VLOOKUP(E186,'LISTADO ATM'!$A$2:$B$894,2,0)</f>
        <v xml:space="preserve">ATM Multicentro La Sirena Luperón </v>
      </c>
      <c r="H186" s="98" t="str">
        <f>VLOOKUP(E186,VIP!$A$2:$O16394,7,FALSE)</f>
        <v>Si</v>
      </c>
      <c r="I186" s="98" t="str">
        <f>VLOOKUP(E186,VIP!$A$2:$O8359,8,FALSE)</f>
        <v>Si</v>
      </c>
      <c r="J186" s="98" t="str">
        <f>VLOOKUP(E186,VIP!$A$2:$O8309,8,FALSE)</f>
        <v>Si</v>
      </c>
      <c r="K186" s="98" t="str">
        <f>VLOOKUP(E186,VIP!$A$2:$O11883,6,0)</f>
        <v>NO</v>
      </c>
      <c r="L186" s="106" t="s">
        <v>2476</v>
      </c>
      <c r="M186" s="106" t="s">
        <v>2611</v>
      </c>
      <c r="N186" s="104"/>
      <c r="O186" s="102"/>
      <c r="P186" s="102"/>
      <c r="Q186" s="105"/>
    </row>
    <row r="187" spans="1:17" ht="18" x14ac:dyDescent="0.25">
      <c r="A187" s="102" t="str">
        <f>VLOOKUP(E187,'LISTADO ATM'!$A$2:$C$895,3,0)</f>
        <v>DISTRITO NACIONAL</v>
      </c>
      <c r="B187" s="111"/>
      <c r="C187" s="103"/>
      <c r="D187" s="102"/>
      <c r="E187" s="99">
        <v>406</v>
      </c>
      <c r="F187" s="84" t="str">
        <f>VLOOKUP(E187,VIP!$A$2:$O11466,2,0)</f>
        <v>DRBR406</v>
      </c>
      <c r="G187" s="98" t="str">
        <f>VLOOKUP(E187,'LISTADO ATM'!$A$2:$B$894,2,0)</f>
        <v xml:space="preserve">ATM UNP Plaza Lama Máximo Gómez </v>
      </c>
      <c r="H187" s="98" t="str">
        <f>VLOOKUP(E187,VIP!$A$2:$O16387,7,FALSE)</f>
        <v>Si</v>
      </c>
      <c r="I187" s="98" t="str">
        <f>VLOOKUP(E187,VIP!$A$2:$O8352,8,FALSE)</f>
        <v>Si</v>
      </c>
      <c r="J187" s="98" t="str">
        <f>VLOOKUP(E187,VIP!$A$2:$O8302,8,FALSE)</f>
        <v>Si</v>
      </c>
      <c r="K187" s="98" t="str">
        <f>VLOOKUP(E187,VIP!$A$2:$O11876,6,0)</f>
        <v>SI</v>
      </c>
      <c r="L187" s="106" t="s">
        <v>2580</v>
      </c>
      <c r="M187" s="106" t="s">
        <v>2611</v>
      </c>
      <c r="N187" s="104"/>
      <c r="O187" s="102"/>
      <c r="P187" s="102"/>
      <c r="Q187" s="105"/>
    </row>
    <row r="188" spans="1:17" ht="18" x14ac:dyDescent="0.25">
      <c r="A188" s="102" t="str">
        <f>VLOOKUP(E188,'LISTADO ATM'!$A$2:$C$895,3,0)</f>
        <v>ESTE</v>
      </c>
      <c r="B188" s="111"/>
      <c r="C188" s="103"/>
      <c r="D188" s="102"/>
      <c r="E188" s="99">
        <v>612</v>
      </c>
      <c r="F188" s="84" t="str">
        <f>VLOOKUP(E188,VIP!$A$2:$O11474,2,0)</f>
        <v>DRBR220</v>
      </c>
      <c r="G188" s="98" t="str">
        <f>VLOOKUP(E188,'LISTADO ATM'!$A$2:$B$894,2,0)</f>
        <v xml:space="preserve">ATM Plaza Orense (La Romana) </v>
      </c>
      <c r="H188" s="98" t="str">
        <f>VLOOKUP(E188,VIP!$A$2:$O16395,7,FALSE)</f>
        <v>Si</v>
      </c>
      <c r="I188" s="98" t="str">
        <f>VLOOKUP(E188,VIP!$A$2:$O8360,8,FALSE)</f>
        <v>Si</v>
      </c>
      <c r="J188" s="98" t="str">
        <f>VLOOKUP(E188,VIP!$A$2:$O8310,8,FALSE)</f>
        <v>Si</v>
      </c>
      <c r="K188" s="98" t="str">
        <f>VLOOKUP(E188,VIP!$A$2:$O11884,6,0)</f>
        <v>NO</v>
      </c>
      <c r="L188" s="106" t="s">
        <v>2476</v>
      </c>
      <c r="M188" s="106" t="s">
        <v>2611</v>
      </c>
      <c r="N188" s="104"/>
      <c r="O188" s="102"/>
      <c r="P188" s="102"/>
      <c r="Q188" s="105"/>
    </row>
    <row r="189" spans="1:17" ht="18" x14ac:dyDescent="0.25">
      <c r="A189" s="102" t="str">
        <f>VLOOKUP(E189,'LISTADO ATM'!$A$2:$C$895,3,0)</f>
        <v>NORTE</v>
      </c>
      <c r="B189" s="111"/>
      <c r="C189" s="103"/>
      <c r="D189" s="102"/>
      <c r="E189" s="99">
        <v>643</v>
      </c>
      <c r="F189" s="84" t="str">
        <f>VLOOKUP(E189,VIP!$A$2:$O11467,2,0)</f>
        <v>DRBR127</v>
      </c>
      <c r="G189" s="98" t="str">
        <f>VLOOKUP(E189,'LISTADO ATM'!$A$2:$B$894,2,0)</f>
        <v xml:space="preserve">ATM Oficina Valerio </v>
      </c>
      <c r="H189" s="98" t="str">
        <f>VLOOKUP(E189,VIP!$A$2:$O16388,7,FALSE)</f>
        <v>Si</v>
      </c>
      <c r="I189" s="98" t="str">
        <f>VLOOKUP(E189,VIP!$A$2:$O8353,8,FALSE)</f>
        <v>No</v>
      </c>
      <c r="J189" s="98" t="str">
        <f>VLOOKUP(E189,VIP!$A$2:$O8303,8,FALSE)</f>
        <v>No</v>
      </c>
      <c r="K189" s="98" t="str">
        <f>VLOOKUP(E189,VIP!$A$2:$O11877,6,0)</f>
        <v>NO</v>
      </c>
      <c r="L189" s="106" t="s">
        <v>2476</v>
      </c>
      <c r="M189" s="106" t="s">
        <v>2611</v>
      </c>
      <c r="N189" s="104"/>
      <c r="O189" s="102"/>
      <c r="P189" s="102"/>
      <c r="Q189" s="105"/>
    </row>
    <row r="190" spans="1:17" ht="18" x14ac:dyDescent="0.25">
      <c r="A190" s="102" t="str">
        <f>VLOOKUP(E190,'LISTADO ATM'!$A$2:$C$895,3,0)</f>
        <v>DISTRITO NACIONAL</v>
      </c>
      <c r="B190" s="111"/>
      <c r="C190" s="103"/>
      <c r="D190" s="102"/>
      <c r="E190" s="99">
        <v>648</v>
      </c>
      <c r="F190" s="84" t="str">
        <f>VLOOKUP(E190,VIP!$A$2:$O11468,2,0)</f>
        <v>DRBR190</v>
      </c>
      <c r="G190" s="98" t="str">
        <f>VLOOKUP(E190,'LISTADO ATM'!$A$2:$B$894,2,0)</f>
        <v xml:space="preserve">ATM Hermandad de Pensionados </v>
      </c>
      <c r="H190" s="98" t="str">
        <f>VLOOKUP(E190,VIP!$A$2:$O16389,7,FALSE)</f>
        <v>Si</v>
      </c>
      <c r="I190" s="98" t="str">
        <f>VLOOKUP(E190,VIP!$A$2:$O8354,8,FALSE)</f>
        <v>No</v>
      </c>
      <c r="J190" s="98" t="str">
        <f>VLOOKUP(E190,VIP!$A$2:$O8304,8,FALSE)</f>
        <v>No</v>
      </c>
      <c r="K190" s="98" t="str">
        <f>VLOOKUP(E190,VIP!$A$2:$O11878,6,0)</f>
        <v>NO</v>
      </c>
      <c r="L190" s="106" t="s">
        <v>2476</v>
      </c>
      <c r="M190" s="106" t="s">
        <v>2611</v>
      </c>
      <c r="N190" s="104"/>
      <c r="O190" s="102"/>
      <c r="P190" s="102"/>
      <c r="Q190" s="105"/>
    </row>
    <row r="191" spans="1:17" ht="18" x14ac:dyDescent="0.25">
      <c r="A191" s="102" t="str">
        <f>VLOOKUP(E191,'LISTADO ATM'!$A$2:$C$895,3,0)</f>
        <v>ESTE</v>
      </c>
      <c r="B191" s="111"/>
      <c r="C191" s="103"/>
      <c r="D191" s="102"/>
      <c r="E191" s="99">
        <v>673</v>
      </c>
      <c r="F191" s="84" t="str">
        <f>VLOOKUP(E191,VIP!$A$2:$O11461,2,0)</f>
        <v>DRBR673</v>
      </c>
      <c r="G191" s="98" t="str">
        <f>VLOOKUP(E191,'LISTADO ATM'!$A$2:$B$894,2,0)</f>
        <v>ATM Clínica Dr. Cruz Jiminián</v>
      </c>
      <c r="H191" s="98" t="str">
        <f>VLOOKUP(E191,VIP!$A$2:$O16382,7,FALSE)</f>
        <v>Si</v>
      </c>
      <c r="I191" s="98" t="str">
        <f>VLOOKUP(E191,VIP!$A$2:$O8347,8,FALSE)</f>
        <v>Si</v>
      </c>
      <c r="J191" s="98" t="str">
        <f>VLOOKUP(E191,VIP!$A$2:$O8297,8,FALSE)</f>
        <v>Si</v>
      </c>
      <c r="K191" s="98" t="str">
        <f>VLOOKUP(E191,VIP!$A$2:$O11871,6,0)</f>
        <v>NO</v>
      </c>
      <c r="L191" s="106" t="s">
        <v>2476</v>
      </c>
      <c r="M191" s="106" t="s">
        <v>2611</v>
      </c>
      <c r="N191" s="104"/>
      <c r="O191" s="102"/>
      <c r="P191" s="102"/>
      <c r="Q191" s="105"/>
    </row>
    <row r="192" spans="1:17" ht="18" x14ac:dyDescent="0.25">
      <c r="A192" s="102" t="str">
        <f>VLOOKUP(E192,'LISTADO ATM'!$A$2:$C$895,3,0)</f>
        <v>DISTRITO NACIONAL</v>
      </c>
      <c r="B192" s="111"/>
      <c r="C192" s="103"/>
      <c r="D192" s="102"/>
      <c r="E192" s="99">
        <v>812</v>
      </c>
      <c r="F192" s="84" t="str">
        <f>VLOOKUP(E192,VIP!$A$2:$O11462,2,0)</f>
        <v>DRBR812</v>
      </c>
      <c r="G192" s="98" t="str">
        <f>VLOOKUP(E192,'LISTADO ATM'!$A$2:$B$894,2,0)</f>
        <v xml:space="preserve">ATM Canasta del Pueblo </v>
      </c>
      <c r="H192" s="98" t="str">
        <f>VLOOKUP(E192,VIP!$A$2:$O16383,7,FALSE)</f>
        <v>Si</v>
      </c>
      <c r="I192" s="98" t="str">
        <f>VLOOKUP(E192,VIP!$A$2:$O8348,8,FALSE)</f>
        <v>Si</v>
      </c>
      <c r="J192" s="98" t="str">
        <f>VLOOKUP(E192,VIP!$A$2:$O8298,8,FALSE)</f>
        <v>Si</v>
      </c>
      <c r="K192" s="98" t="str">
        <f>VLOOKUP(E192,VIP!$A$2:$O11872,6,0)</f>
        <v>NO</v>
      </c>
      <c r="L192" s="106" t="s">
        <v>2476</v>
      </c>
      <c r="M192" s="106" t="s">
        <v>2611</v>
      </c>
      <c r="N192" s="104"/>
      <c r="O192" s="102"/>
      <c r="P192" s="102"/>
      <c r="Q192" s="105"/>
    </row>
    <row r="193" spans="1:17" ht="18" x14ac:dyDescent="0.25">
      <c r="A193" s="102" t="str">
        <f>VLOOKUP(E193,'LISTADO ATM'!$A$2:$C$895,3,0)</f>
        <v>DISTRITO NACIONAL</v>
      </c>
      <c r="B193" s="111"/>
      <c r="C193" s="103"/>
      <c r="D193" s="102"/>
      <c r="E193" s="99">
        <v>815</v>
      </c>
      <c r="F193" s="84" t="str">
        <f>VLOOKUP(E193,VIP!$A$2:$O11475,2,0)</f>
        <v>DRBR24A</v>
      </c>
      <c r="G193" s="98" t="str">
        <f>VLOOKUP(E193,'LISTADO ATM'!$A$2:$B$894,2,0)</f>
        <v xml:space="preserve">ATM Oficina Atalaya del Mar </v>
      </c>
      <c r="H193" s="98" t="str">
        <f>VLOOKUP(E193,VIP!$A$2:$O16396,7,FALSE)</f>
        <v>Si</v>
      </c>
      <c r="I193" s="98" t="str">
        <f>VLOOKUP(E193,VIP!$A$2:$O8361,8,FALSE)</f>
        <v>Si</v>
      </c>
      <c r="J193" s="98" t="str">
        <f>VLOOKUP(E193,VIP!$A$2:$O8311,8,FALSE)</f>
        <v>Si</v>
      </c>
      <c r="K193" s="98" t="str">
        <f>VLOOKUP(E193,VIP!$A$2:$O11885,6,0)</f>
        <v>SI</v>
      </c>
      <c r="L193" s="106" t="s">
        <v>2476</v>
      </c>
      <c r="M193" s="106" t="s">
        <v>2611</v>
      </c>
      <c r="N193" s="104"/>
      <c r="O193" s="102"/>
      <c r="P193" s="102"/>
      <c r="Q193" s="105"/>
    </row>
    <row r="194" spans="1:17" ht="18" x14ac:dyDescent="0.25">
      <c r="A194" s="102" t="str">
        <f>VLOOKUP(E194,'LISTADO ATM'!$A$2:$C$895,3,0)</f>
        <v>ESTE</v>
      </c>
      <c r="B194" s="111"/>
      <c r="C194" s="103"/>
      <c r="D194" s="102"/>
      <c r="E194" s="99">
        <v>830</v>
      </c>
      <c r="F194" s="84" t="str">
        <f>VLOOKUP(E194,VIP!$A$2:$O11476,2,0)</f>
        <v>DRBR830</v>
      </c>
      <c r="G194" s="98" t="str">
        <f>VLOOKUP(E194,'LISTADO ATM'!$A$2:$B$894,2,0)</f>
        <v xml:space="preserve">ATM UNP Sabana Grande de Boyá </v>
      </c>
      <c r="H194" s="98" t="str">
        <f>VLOOKUP(E194,VIP!$A$2:$O16397,7,FALSE)</f>
        <v>Si</v>
      </c>
      <c r="I194" s="98" t="str">
        <f>VLOOKUP(E194,VIP!$A$2:$O8362,8,FALSE)</f>
        <v>Si</v>
      </c>
      <c r="J194" s="98" t="str">
        <f>VLOOKUP(E194,VIP!$A$2:$O8312,8,FALSE)</f>
        <v>Si</v>
      </c>
      <c r="K194" s="98" t="str">
        <f>VLOOKUP(E194,VIP!$A$2:$O11886,6,0)</f>
        <v>NO</v>
      </c>
      <c r="L194" s="106" t="s">
        <v>2476</v>
      </c>
      <c r="M194" s="106" t="s">
        <v>2611</v>
      </c>
      <c r="N194" s="104"/>
      <c r="O194" s="102"/>
      <c r="P194" s="102"/>
      <c r="Q194" s="105"/>
    </row>
    <row r="195" spans="1:17" ht="18" x14ac:dyDescent="0.25">
      <c r="A195" s="102" t="str">
        <f>VLOOKUP(E195,'LISTADO ATM'!$A$2:$C$895,3,0)</f>
        <v>ESTE</v>
      </c>
      <c r="B195" s="111"/>
      <c r="C195" s="103"/>
      <c r="D195" s="102"/>
      <c r="E195" s="99">
        <v>843</v>
      </c>
      <c r="F195" s="84" t="str">
        <f>VLOOKUP(E195,VIP!$A$2:$O11477,2,0)</f>
        <v>DRBR843</v>
      </c>
      <c r="G195" s="98" t="str">
        <f>VLOOKUP(E195,'LISTADO ATM'!$A$2:$B$894,2,0)</f>
        <v xml:space="preserve">ATM Oficina Romana Centro </v>
      </c>
      <c r="H195" s="98" t="str">
        <f>VLOOKUP(E195,VIP!$A$2:$O16398,7,FALSE)</f>
        <v>Si</v>
      </c>
      <c r="I195" s="98" t="str">
        <f>VLOOKUP(E195,VIP!$A$2:$O8363,8,FALSE)</f>
        <v>Si</v>
      </c>
      <c r="J195" s="98" t="str">
        <f>VLOOKUP(E195,VIP!$A$2:$O8313,8,FALSE)</f>
        <v>Si</v>
      </c>
      <c r="K195" s="98" t="str">
        <f>VLOOKUP(E195,VIP!$A$2:$O11887,6,0)</f>
        <v>NO</v>
      </c>
      <c r="L195" s="106" t="s">
        <v>2476</v>
      </c>
      <c r="M195" s="106" t="s">
        <v>2611</v>
      </c>
      <c r="N195" s="104"/>
      <c r="O195" s="102"/>
      <c r="P195" s="102"/>
      <c r="Q195" s="105"/>
    </row>
    <row r="196" spans="1:17" ht="18" x14ac:dyDescent="0.25">
      <c r="A196" s="102" t="str">
        <f>VLOOKUP(E196,'LISTADO ATM'!$A$2:$C$895,3,0)</f>
        <v>NORTE</v>
      </c>
      <c r="B196" s="111"/>
      <c r="C196" s="103"/>
      <c r="D196" s="102"/>
      <c r="E196" s="99">
        <v>872</v>
      </c>
      <c r="F196" s="84" t="str">
        <f>VLOOKUP(E196,VIP!$A$2:$O11464,2,0)</f>
        <v>DRBR872</v>
      </c>
      <c r="G196" s="98" t="str">
        <f>VLOOKUP(E196,'LISTADO ATM'!$A$2:$B$894,2,0)</f>
        <v xml:space="preserve">ATM Zona Franca Pisano II (Santiago) </v>
      </c>
      <c r="H196" s="98" t="str">
        <f>VLOOKUP(E196,VIP!$A$2:$O16385,7,FALSE)</f>
        <v>Si</v>
      </c>
      <c r="I196" s="98" t="str">
        <f>VLOOKUP(E196,VIP!$A$2:$O8350,8,FALSE)</f>
        <v>Si</v>
      </c>
      <c r="J196" s="98" t="str">
        <f>VLOOKUP(E196,VIP!$A$2:$O8300,8,FALSE)</f>
        <v>Si</v>
      </c>
      <c r="K196" s="98" t="str">
        <f>VLOOKUP(E196,VIP!$A$2:$O11874,6,0)</f>
        <v>NO</v>
      </c>
      <c r="L196" s="106" t="s">
        <v>2476</v>
      </c>
      <c r="M196" s="106" t="s">
        <v>2611</v>
      </c>
      <c r="N196" s="104"/>
      <c r="O196" s="102"/>
      <c r="P196" s="102"/>
      <c r="Q196" s="105"/>
    </row>
    <row r="197" spans="1:17" ht="18" x14ac:dyDescent="0.25">
      <c r="A197" s="102" t="str">
        <f>VLOOKUP(E197,'LISTADO ATM'!$A$2:$C$895,3,0)</f>
        <v>SUR</v>
      </c>
      <c r="B197" s="111"/>
      <c r="C197" s="103"/>
      <c r="D197" s="102"/>
      <c r="E197" s="99">
        <v>880</v>
      </c>
      <c r="F197" s="84" t="str">
        <f>VLOOKUP(E197,VIP!$A$2:$O11478,2,0)</f>
        <v>DRBR880</v>
      </c>
      <c r="G197" s="98" t="str">
        <f>VLOOKUP(E197,'LISTADO ATM'!$A$2:$B$894,2,0)</f>
        <v xml:space="preserve">ATM Autoservicio Barahona II </v>
      </c>
      <c r="H197" s="98" t="str">
        <f>VLOOKUP(E197,VIP!$A$2:$O16399,7,FALSE)</f>
        <v>Si</v>
      </c>
      <c r="I197" s="98" t="str">
        <f>VLOOKUP(E197,VIP!$A$2:$O8364,8,FALSE)</f>
        <v>Si</v>
      </c>
      <c r="J197" s="98" t="str">
        <f>VLOOKUP(E197,VIP!$A$2:$O8314,8,FALSE)</f>
        <v>Si</v>
      </c>
      <c r="K197" s="98" t="str">
        <f>VLOOKUP(E197,VIP!$A$2:$O11888,6,0)</f>
        <v>SI</v>
      </c>
      <c r="L197" s="106" t="s">
        <v>2476</v>
      </c>
      <c r="M197" s="106" t="s">
        <v>2611</v>
      </c>
      <c r="N197" s="104"/>
      <c r="O197" s="102"/>
      <c r="P197" s="102"/>
      <c r="Q197" s="105"/>
    </row>
    <row r="198" spans="1:17" ht="18" x14ac:dyDescent="0.25">
      <c r="A198" s="102" t="str">
        <f>VLOOKUP(E198,'LISTADO ATM'!$A$2:$C$895,3,0)</f>
        <v>ESTE</v>
      </c>
      <c r="B198" s="111"/>
      <c r="C198" s="103"/>
      <c r="D198" s="102"/>
      <c r="E198" s="99">
        <v>934</v>
      </c>
      <c r="F198" s="84" t="str">
        <f>VLOOKUP(E198,VIP!$A$2:$O11479,2,0)</f>
        <v>DRBR934</v>
      </c>
      <c r="G198" s="98" t="str">
        <f>VLOOKUP(E198,'LISTADO ATM'!$A$2:$B$894,2,0)</f>
        <v>ATM Hotel Dreams La Romana</v>
      </c>
      <c r="H198" s="98" t="str">
        <f>VLOOKUP(E198,VIP!$A$2:$O16400,7,FALSE)</f>
        <v>Si</v>
      </c>
      <c r="I198" s="98" t="str">
        <f>VLOOKUP(E198,VIP!$A$2:$O8365,8,FALSE)</f>
        <v>Si</v>
      </c>
      <c r="J198" s="98" t="str">
        <f>VLOOKUP(E198,VIP!$A$2:$O8315,8,FALSE)</f>
        <v>Si</v>
      </c>
      <c r="K198" s="98" t="str">
        <f>VLOOKUP(E198,VIP!$A$2:$O11889,6,0)</f>
        <v>NO</v>
      </c>
      <c r="L198" s="106" t="s">
        <v>2476</v>
      </c>
      <c r="M198" s="106" t="s">
        <v>2611</v>
      </c>
      <c r="N198" s="104"/>
      <c r="O198" s="102"/>
      <c r="P198" s="102"/>
      <c r="Q198" s="105"/>
    </row>
    <row r="199" spans="1:17" ht="18" x14ac:dyDescent="0.25">
      <c r="A199" s="102" t="str">
        <f>VLOOKUP(E199,'LISTADO ATM'!$A$2:$C$895,3,0)</f>
        <v>NORTE</v>
      </c>
      <c r="B199" s="111"/>
      <c r="C199" s="103"/>
      <c r="D199" s="102"/>
      <c r="E199" s="99">
        <v>936</v>
      </c>
      <c r="F199" s="84" t="str">
        <f>VLOOKUP(E199,VIP!$A$2:$O11463,2,0)</f>
        <v>DRBR936</v>
      </c>
      <c r="G199" s="98" t="str">
        <f>VLOOKUP(E199,'LISTADO ATM'!$A$2:$B$894,2,0)</f>
        <v xml:space="preserve">ATM Autobanco Oficina La Vega I </v>
      </c>
      <c r="H199" s="98" t="str">
        <f>VLOOKUP(E199,VIP!$A$2:$O16384,7,FALSE)</f>
        <v>Si</v>
      </c>
      <c r="I199" s="98" t="str">
        <f>VLOOKUP(E199,VIP!$A$2:$O8349,8,FALSE)</f>
        <v>Si</v>
      </c>
      <c r="J199" s="98" t="str">
        <f>VLOOKUP(E199,VIP!$A$2:$O8299,8,FALSE)</f>
        <v>Si</v>
      </c>
      <c r="K199" s="98" t="str">
        <f>VLOOKUP(E199,VIP!$A$2:$O11873,6,0)</f>
        <v>NO</v>
      </c>
      <c r="L199" s="106" t="s">
        <v>2476</v>
      </c>
      <c r="M199" s="106" t="s">
        <v>2611</v>
      </c>
      <c r="N199" s="104"/>
      <c r="O199" s="102"/>
      <c r="P199" s="102"/>
      <c r="Q199" s="105"/>
    </row>
  </sheetData>
  <autoFilter ref="A4:Q143" xr:uid="{00000000-0009-0000-0000-000000000000}">
    <sortState xmlns:xlrd2="http://schemas.microsoft.com/office/spreadsheetml/2017/richdata2" ref="A5:Q199">
      <sortCondition ref="C4:C1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0:B1048576 B1:B4 B103:B161">
    <cfRule type="duplicateValues" dxfId="1274" priority="1938"/>
  </conditionalFormatting>
  <conditionalFormatting sqref="B200:B1048576 B103:B161">
    <cfRule type="duplicateValues" dxfId="1273" priority="329378"/>
  </conditionalFormatting>
  <conditionalFormatting sqref="B200:B1048576 B1:B4 B103:B161">
    <cfRule type="duplicateValues" dxfId="1272" priority="329390"/>
    <cfRule type="duplicateValues" dxfId="1271" priority="329391"/>
    <cfRule type="duplicateValues" dxfId="1270" priority="329392"/>
  </conditionalFormatting>
  <conditionalFormatting sqref="B200:B1048576 B1:B4 B103:B161">
    <cfRule type="duplicateValues" dxfId="1269" priority="329402"/>
    <cfRule type="duplicateValues" dxfId="1268" priority="329403"/>
  </conditionalFormatting>
  <conditionalFormatting sqref="B200:B1048576 B103:B161">
    <cfRule type="duplicateValues" dxfId="1267" priority="329410"/>
    <cfRule type="duplicateValues" dxfId="1266" priority="329411"/>
    <cfRule type="duplicateValues" dxfId="1265" priority="329412"/>
  </conditionalFormatting>
  <conditionalFormatting sqref="B27:B30">
    <cfRule type="duplicateValues" dxfId="1264" priority="1038"/>
  </conditionalFormatting>
  <conditionalFormatting sqref="B27:B30">
    <cfRule type="duplicateValues" dxfId="1263" priority="1035"/>
    <cfRule type="duplicateValues" dxfId="1262" priority="1036"/>
    <cfRule type="duplicateValues" dxfId="1261" priority="1037"/>
  </conditionalFormatting>
  <conditionalFormatting sqref="B27:B30">
    <cfRule type="duplicateValues" dxfId="1260" priority="1033"/>
    <cfRule type="duplicateValues" dxfId="1259" priority="1034"/>
  </conditionalFormatting>
  <conditionalFormatting sqref="B31">
    <cfRule type="duplicateValues" dxfId="1258" priority="1032"/>
  </conditionalFormatting>
  <conditionalFormatting sqref="B31">
    <cfRule type="duplicateValues" dxfId="1257" priority="1029"/>
    <cfRule type="duplicateValues" dxfId="1256" priority="1030"/>
    <cfRule type="duplicateValues" dxfId="1255" priority="1031"/>
  </conditionalFormatting>
  <conditionalFormatting sqref="B31">
    <cfRule type="duplicateValues" dxfId="1254" priority="1027"/>
    <cfRule type="duplicateValues" dxfId="1253" priority="1028"/>
  </conditionalFormatting>
  <conditionalFormatting sqref="E31">
    <cfRule type="duplicateValues" dxfId="1252" priority="1025"/>
    <cfRule type="duplicateValues" dxfId="1251" priority="1026"/>
  </conditionalFormatting>
  <conditionalFormatting sqref="E31">
    <cfRule type="duplicateValues" dxfId="1250" priority="1024"/>
  </conditionalFormatting>
  <conditionalFormatting sqref="E31">
    <cfRule type="duplicateValues" dxfId="1249" priority="1021"/>
    <cfRule type="duplicateValues" dxfId="1248" priority="1022"/>
    <cfRule type="duplicateValues" dxfId="1247" priority="1023"/>
  </conditionalFormatting>
  <conditionalFormatting sqref="E31">
    <cfRule type="duplicateValues" dxfId="1246" priority="1015"/>
    <cfRule type="duplicateValues" dxfId="1245" priority="1016"/>
    <cfRule type="duplicateValues" dxfId="1244" priority="1017"/>
    <cfRule type="duplicateValues" dxfId="1243" priority="1018"/>
    <cfRule type="duplicateValues" dxfId="1242" priority="1019"/>
    <cfRule type="duplicateValues" dxfId="1241" priority="1020"/>
  </conditionalFormatting>
  <conditionalFormatting sqref="E31">
    <cfRule type="duplicateValues" dxfId="1240" priority="1014"/>
  </conditionalFormatting>
  <conditionalFormatting sqref="E31">
    <cfRule type="duplicateValues" dxfId="1239" priority="1012"/>
    <cfRule type="duplicateValues" dxfId="1238" priority="1013"/>
  </conditionalFormatting>
  <conditionalFormatting sqref="E31">
    <cfRule type="duplicateValues" dxfId="1237" priority="1009"/>
    <cfRule type="duplicateValues" dxfId="1236" priority="1010"/>
    <cfRule type="duplicateValues" dxfId="1235" priority="1011"/>
  </conditionalFormatting>
  <conditionalFormatting sqref="E31">
    <cfRule type="duplicateValues" dxfId="1234" priority="1003"/>
    <cfRule type="duplicateValues" dxfId="1233" priority="1004"/>
    <cfRule type="duplicateValues" dxfId="1232" priority="1005"/>
    <cfRule type="duplicateValues" dxfId="1231" priority="1006"/>
    <cfRule type="duplicateValues" dxfId="1230" priority="1007"/>
    <cfRule type="duplicateValues" dxfId="1229" priority="1008"/>
  </conditionalFormatting>
  <conditionalFormatting sqref="E34">
    <cfRule type="duplicateValues" dxfId="1228" priority="994"/>
    <cfRule type="duplicateValues" dxfId="1227" priority="995"/>
  </conditionalFormatting>
  <conditionalFormatting sqref="E34">
    <cfRule type="duplicateValues" dxfId="1226" priority="992"/>
    <cfRule type="duplicateValues" dxfId="1225" priority="993"/>
  </conditionalFormatting>
  <conditionalFormatting sqref="E34">
    <cfRule type="duplicateValues" dxfId="1224" priority="991"/>
  </conditionalFormatting>
  <conditionalFormatting sqref="E34">
    <cfRule type="duplicateValues" dxfId="1223" priority="988"/>
    <cfRule type="duplicateValues" dxfId="1222" priority="989"/>
    <cfRule type="duplicateValues" dxfId="1221" priority="990"/>
  </conditionalFormatting>
  <conditionalFormatting sqref="E34">
    <cfRule type="duplicateValues" dxfId="1220" priority="985"/>
    <cfRule type="duplicateValues" dxfId="1219" priority="986"/>
    <cfRule type="duplicateValues" dxfId="1218" priority="987"/>
  </conditionalFormatting>
  <conditionalFormatting sqref="E34">
    <cfRule type="duplicateValues" dxfId="1217" priority="984"/>
  </conditionalFormatting>
  <conditionalFormatting sqref="E34">
    <cfRule type="duplicateValues" dxfId="1216" priority="983"/>
  </conditionalFormatting>
  <conditionalFormatting sqref="E34">
    <cfRule type="duplicateValues" dxfId="1215" priority="980"/>
    <cfRule type="duplicateValues" dxfId="1214" priority="981"/>
    <cfRule type="duplicateValues" dxfId="1213" priority="982"/>
  </conditionalFormatting>
  <conditionalFormatting sqref="E34">
    <cfRule type="duplicateValues" dxfId="1212" priority="978"/>
    <cfRule type="duplicateValues" dxfId="1211" priority="979"/>
  </conditionalFormatting>
  <conditionalFormatting sqref="E34">
    <cfRule type="duplicateValues" dxfId="1210" priority="977"/>
  </conditionalFormatting>
  <conditionalFormatting sqref="E34">
    <cfRule type="duplicateValues" dxfId="1209" priority="974"/>
    <cfRule type="duplicateValues" dxfId="1208" priority="975"/>
    <cfRule type="duplicateValues" dxfId="1207" priority="976"/>
  </conditionalFormatting>
  <conditionalFormatting sqref="E34">
    <cfRule type="duplicateValues" dxfId="1206" priority="968"/>
    <cfRule type="duplicateValues" dxfId="1205" priority="969"/>
    <cfRule type="duplicateValues" dxfId="1204" priority="970"/>
    <cfRule type="duplicateValues" dxfId="1203" priority="971"/>
    <cfRule type="duplicateValues" dxfId="1202" priority="972"/>
    <cfRule type="duplicateValues" dxfId="1201" priority="973"/>
  </conditionalFormatting>
  <conditionalFormatting sqref="E34">
    <cfRule type="duplicateValues" dxfId="1200" priority="967"/>
  </conditionalFormatting>
  <conditionalFormatting sqref="E34">
    <cfRule type="duplicateValues" dxfId="1199" priority="966"/>
  </conditionalFormatting>
  <conditionalFormatting sqref="E34">
    <cfRule type="duplicateValues" dxfId="1198" priority="964"/>
    <cfRule type="duplicateValues" dxfId="1197" priority="965"/>
  </conditionalFormatting>
  <conditionalFormatting sqref="E34">
    <cfRule type="duplicateValues" dxfId="1196" priority="961"/>
    <cfRule type="duplicateValues" dxfId="1195" priority="962"/>
    <cfRule type="duplicateValues" dxfId="1194" priority="963"/>
  </conditionalFormatting>
  <conditionalFormatting sqref="E34">
    <cfRule type="duplicateValues" dxfId="1193" priority="955"/>
    <cfRule type="duplicateValues" dxfId="1192" priority="956"/>
    <cfRule type="duplicateValues" dxfId="1191" priority="957"/>
    <cfRule type="duplicateValues" dxfId="1190" priority="958"/>
    <cfRule type="duplicateValues" dxfId="1189" priority="959"/>
    <cfRule type="duplicateValues" dxfId="1188" priority="960"/>
  </conditionalFormatting>
  <conditionalFormatting sqref="B34">
    <cfRule type="duplicateValues" dxfId="1187" priority="954"/>
  </conditionalFormatting>
  <conditionalFormatting sqref="B34">
    <cfRule type="duplicateValues" dxfId="1186" priority="951"/>
    <cfRule type="duplicateValues" dxfId="1185" priority="952"/>
    <cfRule type="duplicateValues" dxfId="1184" priority="953"/>
  </conditionalFormatting>
  <conditionalFormatting sqref="B34">
    <cfRule type="duplicateValues" dxfId="1183" priority="949"/>
    <cfRule type="duplicateValues" dxfId="1182" priority="950"/>
  </conditionalFormatting>
  <conditionalFormatting sqref="B200:B1048576 B1:B34 B103:B161">
    <cfRule type="duplicateValues" dxfId="1181" priority="947"/>
    <cfRule type="duplicateValues" dxfId="1180" priority="948"/>
  </conditionalFormatting>
  <conditionalFormatting sqref="B200:B1048576 B1:B48 B103:B161">
    <cfRule type="duplicateValues" dxfId="1179" priority="845"/>
  </conditionalFormatting>
  <conditionalFormatting sqref="E49:E58">
    <cfRule type="duplicateValues" dxfId="1178" priority="842"/>
    <cfRule type="duplicateValues" dxfId="1177" priority="843"/>
  </conditionalFormatting>
  <conditionalFormatting sqref="E49:E58">
    <cfRule type="duplicateValues" dxfId="1176" priority="840"/>
    <cfRule type="duplicateValues" dxfId="1175" priority="841"/>
  </conditionalFormatting>
  <conditionalFormatting sqref="E49:E58">
    <cfRule type="duplicateValues" dxfId="1174" priority="839"/>
  </conditionalFormatting>
  <conditionalFormatting sqref="E49:E58">
    <cfRule type="duplicateValues" dxfId="1173" priority="836"/>
    <cfRule type="duplicateValues" dxfId="1172" priority="837"/>
    <cfRule type="duplicateValues" dxfId="1171" priority="838"/>
  </conditionalFormatting>
  <conditionalFormatting sqref="E49:E58">
    <cfRule type="duplicateValues" dxfId="1170" priority="833"/>
    <cfRule type="duplicateValues" dxfId="1169" priority="834"/>
    <cfRule type="duplicateValues" dxfId="1168" priority="835"/>
  </conditionalFormatting>
  <conditionalFormatting sqref="E49:E58">
    <cfRule type="duplicateValues" dxfId="1167" priority="832"/>
  </conditionalFormatting>
  <conditionalFormatting sqref="E49:E58">
    <cfRule type="duplicateValues" dxfId="1166" priority="831"/>
  </conditionalFormatting>
  <conditionalFormatting sqref="E49:E58">
    <cfRule type="duplicateValues" dxfId="1165" priority="828"/>
    <cfRule type="duplicateValues" dxfId="1164" priority="829"/>
    <cfRule type="duplicateValues" dxfId="1163" priority="830"/>
  </conditionalFormatting>
  <conditionalFormatting sqref="E49:E58">
    <cfRule type="duplicateValues" dxfId="1162" priority="826"/>
    <cfRule type="duplicateValues" dxfId="1161" priority="827"/>
  </conditionalFormatting>
  <conditionalFormatting sqref="E49:E58">
    <cfRule type="duplicateValues" dxfId="1160" priority="825"/>
  </conditionalFormatting>
  <conditionalFormatting sqref="E49:E58">
    <cfRule type="duplicateValues" dxfId="1159" priority="822"/>
    <cfRule type="duplicateValues" dxfId="1158" priority="823"/>
    <cfRule type="duplicateValues" dxfId="1157" priority="824"/>
  </conditionalFormatting>
  <conditionalFormatting sqref="E49:E58">
    <cfRule type="duplicateValues" dxfId="1156" priority="816"/>
    <cfRule type="duplicateValues" dxfId="1155" priority="817"/>
    <cfRule type="duplicateValues" dxfId="1154" priority="818"/>
    <cfRule type="duplicateValues" dxfId="1153" priority="819"/>
    <cfRule type="duplicateValues" dxfId="1152" priority="820"/>
    <cfRule type="duplicateValues" dxfId="1151" priority="821"/>
  </conditionalFormatting>
  <conditionalFormatting sqref="E49:E58">
    <cfRule type="duplicateValues" dxfId="1150" priority="815"/>
  </conditionalFormatting>
  <conditionalFormatting sqref="E49:E58">
    <cfRule type="duplicateValues" dxfId="1149" priority="814"/>
  </conditionalFormatting>
  <conditionalFormatting sqref="E49:E58">
    <cfRule type="duplicateValues" dxfId="1148" priority="812"/>
    <cfRule type="duplicateValues" dxfId="1147" priority="813"/>
  </conditionalFormatting>
  <conditionalFormatting sqref="E49:E58">
    <cfRule type="duplicateValues" dxfId="1146" priority="809"/>
    <cfRule type="duplicateValues" dxfId="1145" priority="810"/>
    <cfRule type="duplicateValues" dxfId="1144" priority="811"/>
  </conditionalFormatting>
  <conditionalFormatting sqref="E49:E58">
    <cfRule type="duplicateValues" dxfId="1143" priority="803"/>
    <cfRule type="duplicateValues" dxfId="1142" priority="804"/>
    <cfRule type="duplicateValues" dxfId="1141" priority="805"/>
    <cfRule type="duplicateValues" dxfId="1140" priority="806"/>
    <cfRule type="duplicateValues" dxfId="1139" priority="807"/>
    <cfRule type="duplicateValues" dxfId="1138" priority="808"/>
  </conditionalFormatting>
  <conditionalFormatting sqref="B49:B58">
    <cfRule type="duplicateValues" dxfId="1137" priority="802"/>
  </conditionalFormatting>
  <conditionalFormatting sqref="B49:B58">
    <cfRule type="duplicateValues" dxfId="1136" priority="799"/>
    <cfRule type="duplicateValues" dxfId="1135" priority="800"/>
    <cfRule type="duplicateValues" dxfId="1134" priority="801"/>
  </conditionalFormatting>
  <conditionalFormatting sqref="B49:B58">
    <cfRule type="duplicateValues" dxfId="1133" priority="797"/>
    <cfRule type="duplicateValues" dxfId="1132" priority="798"/>
  </conditionalFormatting>
  <conditionalFormatting sqref="B49:B58">
    <cfRule type="duplicateValues" dxfId="1131" priority="795"/>
    <cfRule type="duplicateValues" dxfId="1130" priority="796"/>
  </conditionalFormatting>
  <conditionalFormatting sqref="E49:E58">
    <cfRule type="duplicateValues" dxfId="1129" priority="794"/>
  </conditionalFormatting>
  <conditionalFormatting sqref="B49:B58">
    <cfRule type="duplicateValues" dxfId="1128" priority="793"/>
  </conditionalFormatting>
  <conditionalFormatting sqref="E49:E58">
    <cfRule type="duplicateValues" dxfId="1127" priority="792"/>
  </conditionalFormatting>
  <conditionalFormatting sqref="B200:B1048576 B1:B58 B103:B161">
    <cfRule type="duplicateValues" dxfId="1126" priority="791"/>
  </conditionalFormatting>
  <conditionalFormatting sqref="E59:E65">
    <cfRule type="duplicateValues" dxfId="1125" priority="789"/>
    <cfRule type="duplicateValues" dxfId="1124" priority="790"/>
  </conditionalFormatting>
  <conditionalFormatting sqref="E59:E65">
    <cfRule type="duplicateValues" dxfId="1123" priority="787"/>
    <cfRule type="duplicateValues" dxfId="1122" priority="788"/>
  </conditionalFormatting>
  <conditionalFormatting sqref="E59:E65">
    <cfRule type="duplicateValues" dxfId="1121" priority="786"/>
  </conditionalFormatting>
  <conditionalFormatting sqref="E59:E65">
    <cfRule type="duplicateValues" dxfId="1120" priority="783"/>
    <cfRule type="duplicateValues" dxfId="1119" priority="784"/>
    <cfRule type="duplicateValues" dxfId="1118" priority="785"/>
  </conditionalFormatting>
  <conditionalFormatting sqref="E59:E65">
    <cfRule type="duplicateValues" dxfId="1117" priority="780"/>
    <cfRule type="duplicateValues" dxfId="1116" priority="781"/>
    <cfRule type="duplicateValues" dxfId="1115" priority="782"/>
  </conditionalFormatting>
  <conditionalFormatting sqref="E59:E65">
    <cfRule type="duplicateValues" dxfId="1114" priority="779"/>
  </conditionalFormatting>
  <conditionalFormatting sqref="E59:E65">
    <cfRule type="duplicateValues" dxfId="1113" priority="778"/>
  </conditionalFormatting>
  <conditionalFormatting sqref="E59:E65">
    <cfRule type="duplicateValues" dxfId="1112" priority="775"/>
    <cfRule type="duplicateValues" dxfId="1111" priority="776"/>
    <cfRule type="duplicateValues" dxfId="1110" priority="777"/>
  </conditionalFormatting>
  <conditionalFormatting sqref="E59:E65">
    <cfRule type="duplicateValues" dxfId="1109" priority="773"/>
    <cfRule type="duplicateValues" dxfId="1108" priority="774"/>
  </conditionalFormatting>
  <conditionalFormatting sqref="E59:E65">
    <cfRule type="duplicateValues" dxfId="1107" priority="772"/>
  </conditionalFormatting>
  <conditionalFormatting sqref="E59:E65">
    <cfRule type="duplicateValues" dxfId="1106" priority="769"/>
    <cfRule type="duplicateValues" dxfId="1105" priority="770"/>
    <cfRule type="duplicateValues" dxfId="1104" priority="771"/>
  </conditionalFormatting>
  <conditionalFormatting sqref="E59:E65">
    <cfRule type="duplicateValues" dxfId="1103" priority="763"/>
    <cfRule type="duplicateValues" dxfId="1102" priority="764"/>
    <cfRule type="duplicateValues" dxfId="1101" priority="765"/>
    <cfRule type="duplicateValues" dxfId="1100" priority="766"/>
    <cfRule type="duplicateValues" dxfId="1099" priority="767"/>
    <cfRule type="duplicateValues" dxfId="1098" priority="768"/>
  </conditionalFormatting>
  <conditionalFormatting sqref="E59:E65">
    <cfRule type="duplicateValues" dxfId="1097" priority="762"/>
  </conditionalFormatting>
  <conditionalFormatting sqref="E59:E65">
    <cfRule type="duplicateValues" dxfId="1096" priority="761"/>
  </conditionalFormatting>
  <conditionalFormatting sqref="E59:E65">
    <cfRule type="duplicateValues" dxfId="1095" priority="759"/>
    <cfRule type="duplicateValues" dxfId="1094" priority="760"/>
  </conditionalFormatting>
  <conditionalFormatting sqref="E59:E65">
    <cfRule type="duplicateValues" dxfId="1093" priority="756"/>
    <cfRule type="duplicateValues" dxfId="1092" priority="757"/>
    <cfRule type="duplicateValues" dxfId="1091" priority="758"/>
  </conditionalFormatting>
  <conditionalFormatting sqref="E59:E65">
    <cfRule type="duplicateValues" dxfId="1090" priority="750"/>
    <cfRule type="duplicateValues" dxfId="1089" priority="751"/>
    <cfRule type="duplicateValues" dxfId="1088" priority="752"/>
    <cfRule type="duplicateValues" dxfId="1087" priority="753"/>
    <cfRule type="duplicateValues" dxfId="1086" priority="754"/>
    <cfRule type="duplicateValues" dxfId="1085" priority="755"/>
  </conditionalFormatting>
  <conditionalFormatting sqref="B59:B65">
    <cfRule type="duplicateValues" dxfId="1084" priority="749"/>
  </conditionalFormatting>
  <conditionalFormatting sqref="B59:B65">
    <cfRule type="duplicateValues" dxfId="1083" priority="746"/>
    <cfRule type="duplicateValues" dxfId="1082" priority="747"/>
    <cfRule type="duplicateValues" dxfId="1081" priority="748"/>
  </conditionalFormatting>
  <conditionalFormatting sqref="B59:B65">
    <cfRule type="duplicateValues" dxfId="1080" priority="744"/>
    <cfRule type="duplicateValues" dxfId="1079" priority="745"/>
  </conditionalFormatting>
  <conditionalFormatting sqref="B59:B65">
    <cfRule type="duplicateValues" dxfId="1078" priority="742"/>
    <cfRule type="duplicateValues" dxfId="1077" priority="743"/>
  </conditionalFormatting>
  <conditionalFormatting sqref="E59:E65">
    <cfRule type="duplicateValues" dxfId="1076" priority="741"/>
  </conditionalFormatting>
  <conditionalFormatting sqref="B59:B65">
    <cfRule type="duplicateValues" dxfId="1075" priority="740"/>
  </conditionalFormatting>
  <conditionalFormatting sqref="E59:E65">
    <cfRule type="duplicateValues" dxfId="1074" priority="739"/>
  </conditionalFormatting>
  <conditionalFormatting sqref="B59:B65">
    <cfRule type="duplicateValues" dxfId="1073" priority="738"/>
  </conditionalFormatting>
  <conditionalFormatting sqref="E86">
    <cfRule type="duplicateValues" dxfId="1072" priority="604"/>
  </conditionalFormatting>
  <conditionalFormatting sqref="E86">
    <cfRule type="duplicateValues" dxfId="1071" priority="603"/>
  </conditionalFormatting>
  <conditionalFormatting sqref="E86">
    <cfRule type="duplicateValues" dxfId="1070" priority="601"/>
    <cfRule type="duplicateValues" dxfId="1069" priority="602"/>
  </conditionalFormatting>
  <conditionalFormatting sqref="E88">
    <cfRule type="duplicateValues" dxfId="1068" priority="585"/>
  </conditionalFormatting>
  <conditionalFormatting sqref="E88">
    <cfRule type="duplicateValues" dxfId="1067" priority="582"/>
    <cfRule type="duplicateValues" dxfId="1066" priority="583"/>
    <cfRule type="duplicateValues" dxfId="1065" priority="584"/>
  </conditionalFormatting>
  <conditionalFormatting sqref="E88">
    <cfRule type="duplicateValues" dxfId="1064" priority="586"/>
  </conditionalFormatting>
  <conditionalFormatting sqref="E88">
    <cfRule type="duplicateValues" dxfId="1063" priority="587"/>
    <cfRule type="duplicateValues" dxfId="1062" priority="588"/>
  </conditionalFormatting>
  <conditionalFormatting sqref="E88">
    <cfRule type="duplicateValues" dxfId="1061" priority="589"/>
  </conditionalFormatting>
  <conditionalFormatting sqref="E88">
    <cfRule type="duplicateValues" dxfId="1060" priority="590"/>
  </conditionalFormatting>
  <conditionalFormatting sqref="E88">
    <cfRule type="duplicateValues" dxfId="1059" priority="581"/>
  </conditionalFormatting>
  <conditionalFormatting sqref="E94">
    <cfRule type="duplicateValues" dxfId="1058" priority="575"/>
  </conditionalFormatting>
  <conditionalFormatting sqref="E94">
    <cfRule type="duplicateValues" dxfId="1057" priority="572"/>
    <cfRule type="duplicateValues" dxfId="1056" priority="573"/>
    <cfRule type="duplicateValues" dxfId="1055" priority="574"/>
  </conditionalFormatting>
  <conditionalFormatting sqref="E94">
    <cfRule type="duplicateValues" dxfId="1054" priority="576"/>
  </conditionalFormatting>
  <conditionalFormatting sqref="E94">
    <cfRule type="duplicateValues" dxfId="1053" priority="577"/>
    <cfRule type="duplicateValues" dxfId="1052" priority="578"/>
  </conditionalFormatting>
  <conditionalFormatting sqref="E94">
    <cfRule type="duplicateValues" dxfId="1051" priority="579"/>
  </conditionalFormatting>
  <conditionalFormatting sqref="E94">
    <cfRule type="duplicateValues" dxfId="1050" priority="580"/>
  </conditionalFormatting>
  <conditionalFormatting sqref="E94">
    <cfRule type="duplicateValues" dxfId="1049" priority="571"/>
  </conditionalFormatting>
  <conditionalFormatting sqref="E93 E86:E87">
    <cfRule type="duplicateValues" dxfId="1048" priority="605"/>
  </conditionalFormatting>
  <conditionalFormatting sqref="E93 E86:E87">
    <cfRule type="duplicateValues" dxfId="1047" priority="606"/>
    <cfRule type="duplicateValues" dxfId="1046" priority="607"/>
    <cfRule type="duplicateValues" dxfId="1045" priority="608"/>
  </conditionalFormatting>
  <conditionalFormatting sqref="E93">
    <cfRule type="duplicateValues" dxfId="1044" priority="609"/>
  </conditionalFormatting>
  <conditionalFormatting sqref="E93">
    <cfRule type="duplicateValues" dxfId="1043" priority="610"/>
  </conditionalFormatting>
  <conditionalFormatting sqref="E93 E87">
    <cfRule type="duplicateValues" dxfId="1042" priority="612"/>
  </conditionalFormatting>
  <conditionalFormatting sqref="E93 E87">
    <cfRule type="duplicateValues" dxfId="1041" priority="613"/>
    <cfRule type="duplicateValues" dxfId="1040" priority="614"/>
  </conditionalFormatting>
  <conditionalFormatting sqref="E93">
    <cfRule type="duplicateValues" dxfId="1039" priority="615"/>
  </conditionalFormatting>
  <conditionalFormatting sqref="E95 E90:E92">
    <cfRule type="duplicateValues" dxfId="1038" priority="616"/>
  </conditionalFormatting>
  <conditionalFormatting sqref="E95 E90:E92">
    <cfRule type="duplicateValues" dxfId="1037" priority="617"/>
    <cfRule type="duplicateValues" dxfId="1036" priority="618"/>
    <cfRule type="duplicateValues" dxfId="1035" priority="619"/>
  </conditionalFormatting>
  <conditionalFormatting sqref="E95">
    <cfRule type="duplicateValues" dxfId="1034" priority="620"/>
  </conditionalFormatting>
  <conditionalFormatting sqref="E95 E90:E92">
    <cfRule type="duplicateValues" dxfId="1033" priority="621"/>
    <cfRule type="duplicateValues" dxfId="1032" priority="622"/>
  </conditionalFormatting>
  <conditionalFormatting sqref="E96:E97">
    <cfRule type="duplicateValues" dxfId="1031" priority="623"/>
  </conditionalFormatting>
  <conditionalFormatting sqref="E96:E97">
    <cfRule type="duplicateValues" dxfId="1030" priority="624"/>
    <cfRule type="duplicateValues" dxfId="1029" priority="625"/>
    <cfRule type="duplicateValues" dxfId="1028" priority="626"/>
  </conditionalFormatting>
  <conditionalFormatting sqref="E96:E97">
    <cfRule type="duplicateValues" dxfId="1027" priority="627"/>
    <cfRule type="duplicateValues" dxfId="1026" priority="628"/>
  </conditionalFormatting>
  <conditionalFormatting sqref="E35:E43">
    <cfRule type="duplicateValues" dxfId="1025" priority="336328"/>
    <cfRule type="duplicateValues" dxfId="1024" priority="336329"/>
  </conditionalFormatting>
  <conditionalFormatting sqref="E35:E43">
    <cfRule type="duplicateValues" dxfId="1023" priority="336332"/>
  </conditionalFormatting>
  <conditionalFormatting sqref="E35:E43">
    <cfRule type="duplicateValues" dxfId="1022" priority="336333"/>
    <cfRule type="duplicateValues" dxfId="1021" priority="336334"/>
    <cfRule type="duplicateValues" dxfId="1020" priority="336335"/>
  </conditionalFormatting>
  <conditionalFormatting sqref="E35:E43">
    <cfRule type="duplicateValues" dxfId="1019" priority="336350"/>
    <cfRule type="duplicateValues" dxfId="1018" priority="336351"/>
    <cfRule type="duplicateValues" dxfId="1017" priority="336352"/>
    <cfRule type="duplicateValues" dxfId="1016" priority="336353"/>
    <cfRule type="duplicateValues" dxfId="1015" priority="336354"/>
    <cfRule type="duplicateValues" dxfId="1014" priority="336355"/>
  </conditionalFormatting>
  <conditionalFormatting sqref="B35:B43">
    <cfRule type="duplicateValues" dxfId="1013" priority="336369"/>
  </conditionalFormatting>
  <conditionalFormatting sqref="B35:B43">
    <cfRule type="duplicateValues" dxfId="1012" priority="336370"/>
    <cfRule type="duplicateValues" dxfId="1011" priority="336371"/>
    <cfRule type="duplicateValues" dxfId="1010" priority="336372"/>
  </conditionalFormatting>
  <conditionalFormatting sqref="B35:B43">
    <cfRule type="duplicateValues" dxfId="1009" priority="336373"/>
    <cfRule type="duplicateValues" dxfId="1008" priority="336374"/>
  </conditionalFormatting>
  <conditionalFormatting sqref="B86:B97 E86">
    <cfRule type="duplicateValues" dxfId="1007" priority="336601"/>
  </conditionalFormatting>
  <conditionalFormatting sqref="B86:B97 E86">
    <cfRule type="duplicateValues" dxfId="1006" priority="336604"/>
    <cfRule type="duplicateValues" dxfId="1005" priority="336605"/>
    <cfRule type="duplicateValues" dxfId="1004" priority="336606"/>
  </conditionalFormatting>
  <conditionalFormatting sqref="B86:B97 E86">
    <cfRule type="duplicateValues" dxfId="1003" priority="336613"/>
    <cfRule type="duplicateValues" dxfId="1002" priority="336614"/>
  </conditionalFormatting>
  <conditionalFormatting sqref="B86:B97">
    <cfRule type="duplicateValues" dxfId="1001" priority="336619"/>
    <cfRule type="duplicateValues" dxfId="1000" priority="336620"/>
  </conditionalFormatting>
  <conditionalFormatting sqref="B86:B97">
    <cfRule type="duplicateValues" dxfId="999" priority="336623"/>
  </conditionalFormatting>
  <conditionalFormatting sqref="E98:E99">
    <cfRule type="duplicateValues" dxfId="998" priority="336682"/>
  </conditionalFormatting>
  <conditionalFormatting sqref="E98:E99">
    <cfRule type="duplicateValues" dxfId="997" priority="336684"/>
    <cfRule type="duplicateValues" dxfId="996" priority="336685"/>
  </conditionalFormatting>
  <conditionalFormatting sqref="E98:E99">
    <cfRule type="duplicateValues" dxfId="995" priority="336688"/>
    <cfRule type="duplicateValues" dxfId="994" priority="336689"/>
    <cfRule type="duplicateValues" dxfId="993" priority="336690"/>
  </conditionalFormatting>
  <conditionalFormatting sqref="B98:B99 E98:E99">
    <cfRule type="duplicateValues" dxfId="992" priority="336694"/>
  </conditionalFormatting>
  <conditionalFormatting sqref="B98:B99 E98:E99">
    <cfRule type="duplicateValues" dxfId="991" priority="336696"/>
    <cfRule type="duplicateValues" dxfId="990" priority="336697"/>
    <cfRule type="duplicateValues" dxfId="989" priority="336698"/>
  </conditionalFormatting>
  <conditionalFormatting sqref="B98:B99 E98:E99">
    <cfRule type="duplicateValues" dxfId="988" priority="336702"/>
    <cfRule type="duplicateValues" dxfId="987" priority="336703"/>
  </conditionalFormatting>
  <conditionalFormatting sqref="B98:B99">
    <cfRule type="duplicateValues" dxfId="986" priority="336706"/>
    <cfRule type="duplicateValues" dxfId="985" priority="336707"/>
  </conditionalFormatting>
  <conditionalFormatting sqref="B98:B99">
    <cfRule type="duplicateValues" dxfId="984" priority="336708"/>
  </conditionalFormatting>
  <conditionalFormatting sqref="E100">
    <cfRule type="duplicateValues" dxfId="983" priority="458"/>
  </conditionalFormatting>
  <conditionalFormatting sqref="E100">
    <cfRule type="duplicateValues" dxfId="982" priority="457"/>
  </conditionalFormatting>
  <conditionalFormatting sqref="E100">
    <cfRule type="duplicateValues" dxfId="981" priority="455"/>
    <cfRule type="duplicateValues" dxfId="980" priority="456"/>
  </conditionalFormatting>
  <conditionalFormatting sqref="E200:E1048576 E1:E161">
    <cfRule type="duplicateValues" dxfId="979" priority="368"/>
  </conditionalFormatting>
  <conditionalFormatting sqref="B71:B85">
    <cfRule type="duplicateValues" dxfId="978" priority="336766"/>
  </conditionalFormatting>
  <conditionalFormatting sqref="B71:B85">
    <cfRule type="duplicateValues" dxfId="977" priority="336768"/>
    <cfRule type="duplicateValues" dxfId="976" priority="336769"/>
    <cfRule type="duplicateValues" dxfId="975" priority="336770"/>
  </conditionalFormatting>
  <conditionalFormatting sqref="B71:B85">
    <cfRule type="duplicateValues" dxfId="974" priority="336774"/>
    <cfRule type="duplicateValues" dxfId="973" priority="336775"/>
  </conditionalFormatting>
  <conditionalFormatting sqref="E5:E6">
    <cfRule type="duplicateValues" dxfId="972" priority="336861"/>
  </conditionalFormatting>
  <conditionalFormatting sqref="E5:E6">
    <cfRule type="duplicateValues" dxfId="971" priority="336862"/>
    <cfRule type="duplicateValues" dxfId="970" priority="336863"/>
  </conditionalFormatting>
  <conditionalFormatting sqref="B5:B6">
    <cfRule type="duplicateValues" dxfId="969" priority="336882"/>
  </conditionalFormatting>
  <conditionalFormatting sqref="B5:B6">
    <cfRule type="duplicateValues" dxfId="968" priority="336883"/>
    <cfRule type="duplicateValues" dxfId="967" priority="336884"/>
    <cfRule type="duplicateValues" dxfId="966" priority="336885"/>
  </conditionalFormatting>
  <conditionalFormatting sqref="B5:B6">
    <cfRule type="duplicateValues" dxfId="965" priority="336886"/>
    <cfRule type="duplicateValues" dxfId="964" priority="336887"/>
  </conditionalFormatting>
  <conditionalFormatting sqref="B32:B33">
    <cfRule type="duplicateValues" dxfId="963" priority="337204"/>
  </conditionalFormatting>
  <conditionalFormatting sqref="B32:B33">
    <cfRule type="duplicateValues" dxfId="962" priority="337205"/>
    <cfRule type="duplicateValues" dxfId="961" priority="337206"/>
    <cfRule type="duplicateValues" dxfId="960" priority="337207"/>
  </conditionalFormatting>
  <conditionalFormatting sqref="B32:B33">
    <cfRule type="duplicateValues" dxfId="959" priority="337208"/>
    <cfRule type="duplicateValues" dxfId="958" priority="337209"/>
  </conditionalFormatting>
  <conditionalFormatting sqref="B23:B26">
    <cfRule type="duplicateValues" dxfId="957" priority="337504"/>
  </conditionalFormatting>
  <conditionalFormatting sqref="B23:B26">
    <cfRule type="duplicateValues" dxfId="956" priority="337506"/>
    <cfRule type="duplicateValues" dxfId="955" priority="337507"/>
    <cfRule type="duplicateValues" dxfId="954" priority="337508"/>
  </conditionalFormatting>
  <conditionalFormatting sqref="B23:B26">
    <cfRule type="duplicateValues" dxfId="953" priority="337512"/>
    <cfRule type="duplicateValues" dxfId="952" priority="337513"/>
  </conditionalFormatting>
  <conditionalFormatting sqref="E23:E33">
    <cfRule type="duplicateValues" dxfId="951" priority="337562"/>
  </conditionalFormatting>
  <conditionalFormatting sqref="E23:E33">
    <cfRule type="duplicateValues" dxfId="950" priority="337564"/>
    <cfRule type="duplicateValues" dxfId="949" priority="337565"/>
  </conditionalFormatting>
  <conditionalFormatting sqref="E23:E33">
    <cfRule type="duplicateValues" dxfId="948" priority="337568"/>
    <cfRule type="duplicateValues" dxfId="947" priority="337569"/>
    <cfRule type="duplicateValues" dxfId="946" priority="337570"/>
  </conditionalFormatting>
  <conditionalFormatting sqref="E23:E33">
    <cfRule type="duplicateValues" dxfId="945" priority="337574"/>
    <cfRule type="duplicateValues" dxfId="944" priority="337575"/>
    <cfRule type="duplicateValues" dxfId="943" priority="337576"/>
    <cfRule type="duplicateValues" dxfId="942" priority="337577"/>
    <cfRule type="duplicateValues" dxfId="941" priority="337578"/>
    <cfRule type="duplicateValues" dxfId="940" priority="337579"/>
  </conditionalFormatting>
  <conditionalFormatting sqref="E44:E48">
    <cfRule type="duplicateValues" dxfId="939" priority="337635"/>
    <cfRule type="duplicateValues" dxfId="938" priority="337636"/>
  </conditionalFormatting>
  <conditionalFormatting sqref="E44:E48">
    <cfRule type="duplicateValues" dxfId="937" priority="337643"/>
  </conditionalFormatting>
  <conditionalFormatting sqref="E44:E48">
    <cfRule type="duplicateValues" dxfId="936" priority="337645"/>
    <cfRule type="duplicateValues" dxfId="935" priority="337646"/>
    <cfRule type="duplicateValues" dxfId="934" priority="337647"/>
  </conditionalFormatting>
  <conditionalFormatting sqref="E44:E48">
    <cfRule type="duplicateValues" dxfId="933" priority="337679"/>
    <cfRule type="duplicateValues" dxfId="932" priority="337680"/>
    <cfRule type="duplicateValues" dxfId="931" priority="337681"/>
    <cfRule type="duplicateValues" dxfId="930" priority="337682"/>
    <cfRule type="duplicateValues" dxfId="929" priority="337683"/>
    <cfRule type="duplicateValues" dxfId="928" priority="337684"/>
  </conditionalFormatting>
  <conditionalFormatting sqref="B44:B48">
    <cfRule type="duplicateValues" dxfId="927" priority="337717"/>
  </conditionalFormatting>
  <conditionalFormatting sqref="B44:B48">
    <cfRule type="duplicateValues" dxfId="926" priority="337719"/>
    <cfRule type="duplicateValues" dxfId="925" priority="337720"/>
    <cfRule type="duplicateValues" dxfId="924" priority="337721"/>
  </conditionalFormatting>
  <conditionalFormatting sqref="B44:B48">
    <cfRule type="duplicateValues" dxfId="923" priority="337725"/>
    <cfRule type="duplicateValues" dxfId="922" priority="337726"/>
  </conditionalFormatting>
  <conditionalFormatting sqref="E200:E1048576 E27:E33 E1:E4 E103:E161">
    <cfRule type="duplicateValues" dxfId="921" priority="337727"/>
    <cfRule type="duplicateValues" dxfId="920" priority="337728"/>
  </conditionalFormatting>
  <conditionalFormatting sqref="E200:E1048576 E27:E33 E103:E161">
    <cfRule type="duplicateValues" dxfId="919" priority="337776"/>
    <cfRule type="duplicateValues" dxfId="918" priority="337777"/>
  </conditionalFormatting>
  <conditionalFormatting sqref="E200:E1048576 E27:E33 E103:E161">
    <cfRule type="duplicateValues" dxfId="917" priority="337784"/>
  </conditionalFormatting>
  <conditionalFormatting sqref="E200:E1048576 E27:E33 E1:E4 E103:E161">
    <cfRule type="duplicateValues" dxfId="916" priority="337788"/>
    <cfRule type="duplicateValues" dxfId="915" priority="337789"/>
    <cfRule type="duplicateValues" dxfId="914" priority="337790"/>
  </conditionalFormatting>
  <conditionalFormatting sqref="E200:E1048576 E27:E33 E103:E161">
    <cfRule type="duplicateValues" dxfId="913" priority="337803"/>
    <cfRule type="duplicateValues" dxfId="912" priority="337804"/>
    <cfRule type="duplicateValues" dxfId="911" priority="337805"/>
  </conditionalFormatting>
  <conditionalFormatting sqref="E200:E1048576 E103:E161">
    <cfRule type="duplicateValues" dxfId="910" priority="337815"/>
  </conditionalFormatting>
  <conditionalFormatting sqref="E200:E1048576 E27:E33 E1:E4 E103:E161">
    <cfRule type="duplicateValues" dxfId="909" priority="337818"/>
  </conditionalFormatting>
  <conditionalFormatting sqref="E200:E1048576 E1:E33 E103:E161">
    <cfRule type="duplicateValues" dxfId="908" priority="337823"/>
    <cfRule type="duplicateValues" dxfId="907" priority="337824"/>
    <cfRule type="duplicateValues" dxfId="906" priority="337825"/>
  </conditionalFormatting>
  <conditionalFormatting sqref="E200:E1048576 E1:E33 E103:E161">
    <cfRule type="duplicateValues" dxfId="905" priority="337835"/>
  </conditionalFormatting>
  <conditionalFormatting sqref="E200:E1048576 E1:E34 E103:E161">
    <cfRule type="duplicateValues" dxfId="904" priority="337847"/>
  </conditionalFormatting>
  <conditionalFormatting sqref="E200:E1048576 E1:E48 E103:E161">
    <cfRule type="duplicateValues" dxfId="903" priority="337855"/>
  </conditionalFormatting>
  <conditionalFormatting sqref="E200:E1048576 E1:E70 E103:E161">
    <cfRule type="duplicateValues" dxfId="902" priority="337863"/>
  </conditionalFormatting>
  <conditionalFormatting sqref="E121">
    <cfRule type="duplicateValues" dxfId="901" priority="307"/>
  </conditionalFormatting>
  <conditionalFormatting sqref="E121">
    <cfRule type="duplicateValues" dxfId="900" priority="306"/>
  </conditionalFormatting>
  <conditionalFormatting sqref="E121">
    <cfRule type="duplicateValues" dxfId="899" priority="304"/>
    <cfRule type="duplicateValues" dxfId="898" priority="305"/>
  </conditionalFormatting>
  <conditionalFormatting sqref="E121:E122">
    <cfRule type="duplicateValues" dxfId="897" priority="308"/>
  </conditionalFormatting>
  <conditionalFormatting sqref="E121:E122">
    <cfRule type="duplicateValues" dxfId="896" priority="309"/>
    <cfRule type="duplicateValues" dxfId="895" priority="310"/>
    <cfRule type="duplicateValues" dxfId="894" priority="311"/>
  </conditionalFormatting>
  <conditionalFormatting sqref="E121:E122">
    <cfRule type="duplicateValues" dxfId="893" priority="312"/>
  </conditionalFormatting>
  <conditionalFormatting sqref="E121:E122">
    <cfRule type="duplicateValues" dxfId="892" priority="313"/>
  </conditionalFormatting>
  <conditionalFormatting sqref="E122">
    <cfRule type="duplicateValues" dxfId="891" priority="321"/>
  </conditionalFormatting>
  <conditionalFormatting sqref="E122">
    <cfRule type="duplicateValues" dxfId="890" priority="322"/>
    <cfRule type="duplicateValues" dxfId="889" priority="323"/>
  </conditionalFormatting>
  <conditionalFormatting sqref="E121:E122">
    <cfRule type="duplicateValues" dxfId="888" priority="324"/>
  </conditionalFormatting>
  <conditionalFormatting sqref="B7:B22">
    <cfRule type="duplicateValues" dxfId="887" priority="338899"/>
  </conditionalFormatting>
  <conditionalFormatting sqref="B7:B22">
    <cfRule type="duplicateValues" dxfId="886" priority="338901"/>
    <cfRule type="duplicateValues" dxfId="885" priority="338902"/>
    <cfRule type="duplicateValues" dxfId="884" priority="338903"/>
  </conditionalFormatting>
  <conditionalFormatting sqref="B7:B22">
    <cfRule type="duplicateValues" dxfId="883" priority="338907"/>
    <cfRule type="duplicateValues" dxfId="882" priority="338908"/>
  </conditionalFormatting>
  <conditionalFormatting sqref="E7:E33">
    <cfRule type="duplicateValues" dxfId="881" priority="338911"/>
    <cfRule type="duplicateValues" dxfId="880" priority="338912"/>
  </conditionalFormatting>
  <conditionalFormatting sqref="E7:E33">
    <cfRule type="duplicateValues" dxfId="879" priority="338915"/>
  </conditionalFormatting>
  <conditionalFormatting sqref="E7:E33">
    <cfRule type="duplicateValues" dxfId="878" priority="338917"/>
    <cfRule type="duplicateValues" dxfId="877" priority="338918"/>
    <cfRule type="duplicateValues" dxfId="876" priority="338919"/>
  </conditionalFormatting>
  <conditionalFormatting sqref="E7:E33">
    <cfRule type="duplicateValues" dxfId="875" priority="338923"/>
    <cfRule type="duplicateValues" dxfId="874" priority="338924"/>
    <cfRule type="duplicateValues" dxfId="873" priority="338925"/>
    <cfRule type="duplicateValues" dxfId="872" priority="338926"/>
    <cfRule type="duplicateValues" dxfId="871" priority="338927"/>
    <cfRule type="duplicateValues" dxfId="870" priority="338928"/>
  </conditionalFormatting>
  <conditionalFormatting sqref="E153">
    <cfRule type="duplicateValues" dxfId="869" priority="253"/>
  </conditionalFormatting>
  <conditionalFormatting sqref="E153">
    <cfRule type="duplicateValues" dxfId="868" priority="250"/>
    <cfRule type="duplicateValues" dxfId="867" priority="251"/>
    <cfRule type="duplicateValues" dxfId="866" priority="252"/>
  </conditionalFormatting>
  <conditionalFormatting sqref="E153">
    <cfRule type="duplicateValues" dxfId="865" priority="249"/>
  </conditionalFormatting>
  <conditionalFormatting sqref="E153">
    <cfRule type="duplicateValues" dxfId="864" priority="247"/>
    <cfRule type="duplicateValues" dxfId="863" priority="248"/>
  </conditionalFormatting>
  <conditionalFormatting sqref="E153">
    <cfRule type="duplicateValues" dxfId="862" priority="246"/>
  </conditionalFormatting>
  <conditionalFormatting sqref="E153">
    <cfRule type="duplicateValues" dxfId="861" priority="245"/>
  </conditionalFormatting>
  <conditionalFormatting sqref="E153">
    <cfRule type="duplicateValues" dxfId="860" priority="244"/>
  </conditionalFormatting>
  <conditionalFormatting sqref="E152">
    <cfRule type="duplicateValues" dxfId="859" priority="243"/>
  </conditionalFormatting>
  <conditionalFormatting sqref="E152">
    <cfRule type="duplicateValues" dxfId="858" priority="240"/>
    <cfRule type="duplicateValues" dxfId="857" priority="241"/>
    <cfRule type="duplicateValues" dxfId="856" priority="242"/>
  </conditionalFormatting>
  <conditionalFormatting sqref="E152">
    <cfRule type="duplicateValues" dxfId="855" priority="239"/>
  </conditionalFormatting>
  <conditionalFormatting sqref="E152">
    <cfRule type="duplicateValues" dxfId="854" priority="237"/>
    <cfRule type="duplicateValues" dxfId="853" priority="238"/>
  </conditionalFormatting>
  <conditionalFormatting sqref="E152">
    <cfRule type="duplicateValues" dxfId="852" priority="236"/>
  </conditionalFormatting>
  <conditionalFormatting sqref="E152">
    <cfRule type="duplicateValues" dxfId="851" priority="235"/>
  </conditionalFormatting>
  <conditionalFormatting sqref="E152">
    <cfRule type="duplicateValues" dxfId="850" priority="234"/>
  </conditionalFormatting>
  <conditionalFormatting sqref="E151">
    <cfRule type="duplicateValues" dxfId="849" priority="233"/>
  </conditionalFormatting>
  <conditionalFormatting sqref="E151">
    <cfRule type="duplicateValues" dxfId="848" priority="230"/>
    <cfRule type="duplicateValues" dxfId="847" priority="231"/>
    <cfRule type="duplicateValues" dxfId="846" priority="232"/>
  </conditionalFormatting>
  <conditionalFormatting sqref="E151">
    <cfRule type="duplicateValues" dxfId="845" priority="229"/>
  </conditionalFormatting>
  <conditionalFormatting sqref="E151">
    <cfRule type="duplicateValues" dxfId="844" priority="228"/>
  </conditionalFormatting>
  <conditionalFormatting sqref="E154">
    <cfRule type="duplicateValues" dxfId="843" priority="227"/>
  </conditionalFormatting>
  <conditionalFormatting sqref="E154">
    <cfRule type="duplicateValues" dxfId="842" priority="224"/>
    <cfRule type="duplicateValues" dxfId="841" priority="225"/>
    <cfRule type="duplicateValues" dxfId="840" priority="226"/>
  </conditionalFormatting>
  <conditionalFormatting sqref="E154">
    <cfRule type="duplicateValues" dxfId="839" priority="222"/>
    <cfRule type="duplicateValues" dxfId="838" priority="223"/>
  </conditionalFormatting>
  <conditionalFormatting sqref="E151">
    <cfRule type="duplicateValues" dxfId="837" priority="221"/>
  </conditionalFormatting>
  <conditionalFormatting sqref="E151">
    <cfRule type="duplicateValues" dxfId="836" priority="219"/>
    <cfRule type="duplicateValues" dxfId="835" priority="220"/>
  </conditionalFormatting>
  <conditionalFormatting sqref="E151">
    <cfRule type="duplicateValues" dxfId="834" priority="218"/>
  </conditionalFormatting>
  <conditionalFormatting sqref="E200:E1048576">
    <cfRule type="duplicateValues" dxfId="833" priority="140"/>
  </conditionalFormatting>
  <conditionalFormatting sqref="E162:E169">
    <cfRule type="duplicateValues" dxfId="832" priority="139"/>
  </conditionalFormatting>
  <conditionalFormatting sqref="B162:B169">
    <cfRule type="duplicateValues" dxfId="831" priority="138"/>
  </conditionalFormatting>
  <conditionalFormatting sqref="B162:B169">
    <cfRule type="duplicateValues" dxfId="830" priority="137"/>
  </conditionalFormatting>
  <conditionalFormatting sqref="B162:B169">
    <cfRule type="duplicateValues" dxfId="829" priority="134"/>
    <cfRule type="duplicateValues" dxfId="828" priority="135"/>
    <cfRule type="duplicateValues" dxfId="827" priority="136"/>
  </conditionalFormatting>
  <conditionalFormatting sqref="B162:B169">
    <cfRule type="duplicateValues" dxfId="826" priority="132"/>
    <cfRule type="duplicateValues" dxfId="825" priority="133"/>
  </conditionalFormatting>
  <conditionalFormatting sqref="B162:B169">
    <cfRule type="duplicateValues" dxfId="824" priority="129"/>
    <cfRule type="duplicateValues" dxfId="823" priority="130"/>
    <cfRule type="duplicateValues" dxfId="822" priority="131"/>
  </conditionalFormatting>
  <conditionalFormatting sqref="B162:B169">
    <cfRule type="duplicateValues" dxfId="821" priority="127"/>
    <cfRule type="duplicateValues" dxfId="820" priority="128"/>
  </conditionalFormatting>
  <conditionalFormatting sqref="B162:B169">
    <cfRule type="duplicateValues" dxfId="819" priority="126"/>
  </conditionalFormatting>
  <conditionalFormatting sqref="B162:B169">
    <cfRule type="duplicateValues" dxfId="818" priority="125"/>
  </conditionalFormatting>
  <conditionalFormatting sqref="B162:B169">
    <cfRule type="duplicateValues" dxfId="817" priority="124"/>
  </conditionalFormatting>
  <conditionalFormatting sqref="B162:B169">
    <cfRule type="duplicateValues" dxfId="816" priority="121"/>
    <cfRule type="duplicateValues" dxfId="815" priority="122"/>
    <cfRule type="duplicateValues" dxfId="814" priority="123"/>
  </conditionalFormatting>
  <conditionalFormatting sqref="B162:B169">
    <cfRule type="duplicateValues" dxfId="813" priority="119"/>
    <cfRule type="duplicateValues" dxfId="812" priority="120"/>
  </conditionalFormatting>
  <conditionalFormatting sqref="B100:B161">
    <cfRule type="duplicateValues" dxfId="811" priority="341926"/>
  </conditionalFormatting>
  <conditionalFormatting sqref="B100:B161">
    <cfRule type="duplicateValues" dxfId="810" priority="341928"/>
    <cfRule type="duplicateValues" dxfId="809" priority="341929"/>
    <cfRule type="duplicateValues" dxfId="808" priority="341930"/>
  </conditionalFormatting>
  <conditionalFormatting sqref="B100:B161">
    <cfRule type="duplicateValues" dxfId="807" priority="341934"/>
    <cfRule type="duplicateValues" dxfId="806" priority="341935"/>
  </conditionalFormatting>
  <conditionalFormatting sqref="E123:E161">
    <cfRule type="duplicateValues" dxfId="805" priority="341938"/>
  </conditionalFormatting>
  <conditionalFormatting sqref="E123:E161">
    <cfRule type="duplicateValues" dxfId="804" priority="341940"/>
    <cfRule type="duplicateValues" dxfId="803" priority="341941"/>
    <cfRule type="duplicateValues" dxfId="802" priority="341942"/>
  </conditionalFormatting>
  <conditionalFormatting sqref="E123:E161">
    <cfRule type="duplicateValues" dxfId="801" priority="341946"/>
    <cfRule type="duplicateValues" dxfId="800" priority="341947"/>
  </conditionalFormatting>
  <conditionalFormatting sqref="E102:E161">
    <cfRule type="duplicateValues" dxfId="799" priority="341950"/>
  </conditionalFormatting>
  <conditionalFormatting sqref="E102:E161">
    <cfRule type="duplicateValues" dxfId="798" priority="341952"/>
    <cfRule type="duplicateValues" dxfId="797" priority="341953"/>
    <cfRule type="duplicateValues" dxfId="796" priority="341954"/>
  </conditionalFormatting>
  <conditionalFormatting sqref="E102:E161">
    <cfRule type="duplicateValues" dxfId="795" priority="341958"/>
    <cfRule type="duplicateValues" dxfId="794" priority="341959"/>
  </conditionalFormatting>
  <conditionalFormatting sqref="E100:E161">
    <cfRule type="duplicateValues" dxfId="793" priority="341962"/>
  </conditionalFormatting>
  <conditionalFormatting sqref="E100:E161">
    <cfRule type="duplicateValues" dxfId="792" priority="341964"/>
    <cfRule type="duplicateValues" dxfId="791" priority="341965"/>
    <cfRule type="duplicateValues" dxfId="790" priority="341966"/>
  </conditionalFormatting>
  <conditionalFormatting sqref="E101:E161">
    <cfRule type="duplicateValues" dxfId="789" priority="341970"/>
  </conditionalFormatting>
  <conditionalFormatting sqref="E101:E161">
    <cfRule type="duplicateValues" dxfId="788" priority="341972"/>
    <cfRule type="duplicateValues" dxfId="787" priority="341973"/>
  </conditionalFormatting>
  <conditionalFormatting sqref="E121:E161">
    <cfRule type="duplicateValues" dxfId="786" priority="341976"/>
  </conditionalFormatting>
  <conditionalFormatting sqref="E89:E161">
    <cfRule type="duplicateValues" dxfId="785" priority="341978"/>
  </conditionalFormatting>
  <conditionalFormatting sqref="E89:E161">
    <cfRule type="duplicateValues" dxfId="784" priority="341980"/>
    <cfRule type="duplicateValues" dxfId="783" priority="341981"/>
    <cfRule type="duplicateValues" dxfId="782" priority="341982"/>
  </conditionalFormatting>
  <conditionalFormatting sqref="E89:E161">
    <cfRule type="duplicateValues" dxfId="781" priority="341986"/>
    <cfRule type="duplicateValues" dxfId="780" priority="341987"/>
  </conditionalFormatting>
  <conditionalFormatting sqref="E86:E161">
    <cfRule type="duplicateValues" dxfId="779" priority="341990"/>
  </conditionalFormatting>
  <conditionalFormatting sqref="E71:E161">
    <cfRule type="duplicateValues" dxfId="778" priority="341992"/>
    <cfRule type="duplicateValues" dxfId="777" priority="341993"/>
  </conditionalFormatting>
  <conditionalFormatting sqref="E71:E161">
    <cfRule type="duplicateValues" dxfId="776" priority="341996"/>
  </conditionalFormatting>
  <conditionalFormatting sqref="E71:E161">
    <cfRule type="duplicateValues" dxfId="775" priority="341998"/>
    <cfRule type="duplicateValues" dxfId="774" priority="341999"/>
    <cfRule type="duplicateValues" dxfId="773" priority="342000"/>
  </conditionalFormatting>
  <conditionalFormatting sqref="E71:E161">
    <cfRule type="duplicateValues" dxfId="772" priority="342004"/>
    <cfRule type="duplicateValues" dxfId="771" priority="342005"/>
    <cfRule type="duplicateValues" dxfId="770" priority="342006"/>
    <cfRule type="duplicateValues" dxfId="769" priority="342007"/>
    <cfRule type="duplicateValues" dxfId="768" priority="342008"/>
    <cfRule type="duplicateValues" dxfId="767" priority="342009"/>
  </conditionalFormatting>
  <conditionalFormatting sqref="E151:E161">
    <cfRule type="duplicateValues" dxfId="766" priority="342016"/>
  </conditionalFormatting>
  <conditionalFormatting sqref="E155:E161">
    <cfRule type="duplicateValues" dxfId="765" priority="342018"/>
  </conditionalFormatting>
  <conditionalFormatting sqref="E155:E161">
    <cfRule type="duplicateValues" dxfId="764" priority="342019"/>
    <cfRule type="duplicateValues" dxfId="763" priority="342020"/>
    <cfRule type="duplicateValues" dxfId="762" priority="342021"/>
  </conditionalFormatting>
  <conditionalFormatting sqref="E155:E161">
    <cfRule type="duplicateValues" dxfId="761" priority="342022"/>
    <cfRule type="duplicateValues" dxfId="760" priority="342023"/>
  </conditionalFormatting>
  <conditionalFormatting sqref="B170:B175">
    <cfRule type="duplicateValues" dxfId="759" priority="118"/>
  </conditionalFormatting>
  <conditionalFormatting sqref="B170:B175">
    <cfRule type="duplicateValues" dxfId="758" priority="117"/>
  </conditionalFormatting>
  <conditionalFormatting sqref="B170:B175">
    <cfRule type="duplicateValues" dxfId="757" priority="114"/>
    <cfRule type="duplicateValues" dxfId="756" priority="115"/>
    <cfRule type="duplicateValues" dxfId="755" priority="116"/>
  </conditionalFormatting>
  <conditionalFormatting sqref="B170:B175">
    <cfRule type="duplicateValues" dxfId="754" priority="112"/>
    <cfRule type="duplicateValues" dxfId="753" priority="113"/>
  </conditionalFormatting>
  <conditionalFormatting sqref="B170:B175">
    <cfRule type="duplicateValues" dxfId="752" priority="109"/>
    <cfRule type="duplicateValues" dxfId="751" priority="110"/>
    <cfRule type="duplicateValues" dxfId="750" priority="111"/>
  </conditionalFormatting>
  <conditionalFormatting sqref="B170:B175">
    <cfRule type="duplicateValues" dxfId="749" priority="107"/>
    <cfRule type="duplicateValues" dxfId="748" priority="108"/>
  </conditionalFormatting>
  <conditionalFormatting sqref="B170:B175">
    <cfRule type="duplicateValues" dxfId="747" priority="106"/>
  </conditionalFormatting>
  <conditionalFormatting sqref="B170:B175">
    <cfRule type="duplicateValues" dxfId="746" priority="105"/>
  </conditionalFormatting>
  <conditionalFormatting sqref="E170:E175">
    <cfRule type="duplicateValues" dxfId="745" priority="104"/>
  </conditionalFormatting>
  <conditionalFormatting sqref="E170:E175">
    <cfRule type="duplicateValues" dxfId="744" priority="102"/>
    <cfRule type="duplicateValues" dxfId="743" priority="103"/>
  </conditionalFormatting>
  <conditionalFormatting sqref="E170:E175">
    <cfRule type="duplicateValues" dxfId="742" priority="100"/>
    <cfRule type="duplicateValues" dxfId="741" priority="101"/>
  </conditionalFormatting>
  <conditionalFormatting sqref="E170:E175">
    <cfRule type="duplicateValues" dxfId="740" priority="99"/>
  </conditionalFormatting>
  <conditionalFormatting sqref="E170:E175">
    <cfRule type="duplicateValues" dxfId="739" priority="96"/>
    <cfRule type="duplicateValues" dxfId="738" priority="97"/>
    <cfRule type="duplicateValues" dxfId="737" priority="98"/>
  </conditionalFormatting>
  <conditionalFormatting sqref="E170:E175">
    <cfRule type="duplicateValues" dxfId="736" priority="93"/>
    <cfRule type="duplicateValues" dxfId="735" priority="94"/>
    <cfRule type="duplicateValues" dxfId="734" priority="95"/>
  </conditionalFormatting>
  <conditionalFormatting sqref="E170:E175">
    <cfRule type="duplicateValues" dxfId="733" priority="92"/>
  </conditionalFormatting>
  <conditionalFormatting sqref="E170:E175">
    <cfRule type="duplicateValues" dxfId="732" priority="91"/>
  </conditionalFormatting>
  <conditionalFormatting sqref="E170:E175">
    <cfRule type="duplicateValues" dxfId="731" priority="88"/>
    <cfRule type="duplicateValues" dxfId="730" priority="89"/>
    <cfRule type="duplicateValues" dxfId="729" priority="90"/>
  </conditionalFormatting>
  <conditionalFormatting sqref="E170:E175">
    <cfRule type="duplicateValues" dxfId="728" priority="87"/>
  </conditionalFormatting>
  <conditionalFormatting sqref="E170:E175">
    <cfRule type="duplicateValues" dxfId="727" priority="86"/>
  </conditionalFormatting>
  <conditionalFormatting sqref="E170:E175">
    <cfRule type="duplicateValues" dxfId="726" priority="85"/>
  </conditionalFormatting>
  <conditionalFormatting sqref="E170:E175">
    <cfRule type="duplicateValues" dxfId="725" priority="84"/>
  </conditionalFormatting>
  <conditionalFormatting sqref="B170:B175">
    <cfRule type="duplicateValues" dxfId="724" priority="83"/>
  </conditionalFormatting>
  <conditionalFormatting sqref="B170:B175">
    <cfRule type="duplicateValues" dxfId="723" priority="80"/>
    <cfRule type="duplicateValues" dxfId="722" priority="81"/>
    <cfRule type="duplicateValues" dxfId="721" priority="82"/>
  </conditionalFormatting>
  <conditionalFormatting sqref="B170:B175">
    <cfRule type="duplicateValues" dxfId="720" priority="78"/>
    <cfRule type="duplicateValues" dxfId="719" priority="79"/>
  </conditionalFormatting>
  <conditionalFormatting sqref="E170:E175">
    <cfRule type="duplicateValues" dxfId="718" priority="77"/>
  </conditionalFormatting>
  <conditionalFormatting sqref="E170:E175">
    <cfRule type="duplicateValues" dxfId="717" priority="74"/>
    <cfRule type="duplicateValues" dxfId="716" priority="75"/>
    <cfRule type="duplicateValues" dxfId="715" priority="76"/>
  </conditionalFormatting>
  <conditionalFormatting sqref="E170:E175">
    <cfRule type="duplicateValues" dxfId="714" priority="72"/>
    <cfRule type="duplicateValues" dxfId="713" priority="73"/>
  </conditionalFormatting>
  <conditionalFormatting sqref="E170:E175">
    <cfRule type="duplicateValues" dxfId="712" priority="71"/>
  </conditionalFormatting>
  <conditionalFormatting sqref="E170:E175">
    <cfRule type="duplicateValues" dxfId="711" priority="68"/>
    <cfRule type="duplicateValues" dxfId="710" priority="69"/>
    <cfRule type="duplicateValues" dxfId="709" priority="70"/>
  </conditionalFormatting>
  <conditionalFormatting sqref="E170:E175">
    <cfRule type="duplicateValues" dxfId="708" priority="66"/>
    <cfRule type="duplicateValues" dxfId="707" priority="67"/>
  </conditionalFormatting>
  <conditionalFormatting sqref="E170:E175">
    <cfRule type="duplicateValues" dxfId="706" priority="65"/>
  </conditionalFormatting>
  <conditionalFormatting sqref="E170:E175">
    <cfRule type="duplicateValues" dxfId="705" priority="62"/>
    <cfRule type="duplicateValues" dxfId="704" priority="63"/>
    <cfRule type="duplicateValues" dxfId="703" priority="64"/>
  </conditionalFormatting>
  <conditionalFormatting sqref="E170:E175">
    <cfRule type="duplicateValues" dxfId="702" priority="61"/>
  </conditionalFormatting>
  <conditionalFormatting sqref="E170:E175">
    <cfRule type="duplicateValues" dxfId="701" priority="59"/>
    <cfRule type="duplicateValues" dxfId="700" priority="60"/>
  </conditionalFormatting>
  <conditionalFormatting sqref="E170:E175">
    <cfRule type="duplicateValues" dxfId="699" priority="58"/>
  </conditionalFormatting>
  <conditionalFormatting sqref="E170:E175">
    <cfRule type="duplicateValues" dxfId="698" priority="57"/>
  </conditionalFormatting>
  <conditionalFormatting sqref="E170:E175">
    <cfRule type="duplicateValues" dxfId="697" priority="54"/>
    <cfRule type="duplicateValues" dxfId="696" priority="55"/>
    <cfRule type="duplicateValues" dxfId="695" priority="56"/>
  </conditionalFormatting>
  <conditionalFormatting sqref="E170:E175">
    <cfRule type="duplicateValues" dxfId="694" priority="52"/>
    <cfRule type="duplicateValues" dxfId="693" priority="53"/>
  </conditionalFormatting>
  <conditionalFormatting sqref="E170:E175">
    <cfRule type="duplicateValues" dxfId="692" priority="51"/>
  </conditionalFormatting>
  <conditionalFormatting sqref="E170:E175">
    <cfRule type="duplicateValues" dxfId="691" priority="49"/>
    <cfRule type="duplicateValues" dxfId="690" priority="50"/>
  </conditionalFormatting>
  <conditionalFormatting sqref="E170:E175">
    <cfRule type="duplicateValues" dxfId="689" priority="48"/>
  </conditionalFormatting>
  <conditionalFormatting sqref="E170:E175">
    <cfRule type="duplicateValues" dxfId="688" priority="45"/>
    <cfRule type="duplicateValues" dxfId="687" priority="46"/>
    <cfRule type="duplicateValues" dxfId="686" priority="47"/>
  </conditionalFormatting>
  <conditionalFormatting sqref="E170:E175">
    <cfRule type="duplicateValues" dxfId="685" priority="39"/>
    <cfRule type="duplicateValues" dxfId="684" priority="40"/>
    <cfRule type="duplicateValues" dxfId="683" priority="41"/>
    <cfRule type="duplicateValues" dxfId="682" priority="42"/>
    <cfRule type="duplicateValues" dxfId="681" priority="43"/>
    <cfRule type="duplicateValues" dxfId="680" priority="44"/>
  </conditionalFormatting>
  <conditionalFormatting sqref="E170:E175">
    <cfRule type="duplicateValues" dxfId="679" priority="38"/>
  </conditionalFormatting>
  <conditionalFormatting sqref="E170:E175">
    <cfRule type="duplicateValues" dxfId="678" priority="37"/>
  </conditionalFormatting>
  <conditionalFormatting sqref="E170:E175">
    <cfRule type="duplicateValues" dxfId="677" priority="34"/>
    <cfRule type="duplicateValues" dxfId="676" priority="35"/>
    <cfRule type="duplicateValues" dxfId="675" priority="36"/>
  </conditionalFormatting>
  <conditionalFormatting sqref="E170:E175">
    <cfRule type="duplicateValues" dxfId="674" priority="32"/>
    <cfRule type="duplicateValues" dxfId="673" priority="33"/>
  </conditionalFormatting>
  <conditionalFormatting sqref="E1:E180 E200:E1048576">
    <cfRule type="duplicateValues" dxfId="672" priority="10"/>
  </conditionalFormatting>
  <conditionalFormatting sqref="E66:E70">
    <cfRule type="duplicateValues" dxfId="671" priority="342061"/>
    <cfRule type="duplicateValues" dxfId="670" priority="342062"/>
  </conditionalFormatting>
  <conditionalFormatting sqref="E66:E70">
    <cfRule type="duplicateValues" dxfId="669" priority="342065"/>
  </conditionalFormatting>
  <conditionalFormatting sqref="E66:E70">
    <cfRule type="duplicateValues" dxfId="668" priority="342067"/>
    <cfRule type="duplicateValues" dxfId="667" priority="342068"/>
    <cfRule type="duplicateValues" dxfId="666" priority="342069"/>
  </conditionalFormatting>
  <conditionalFormatting sqref="E66:E70">
    <cfRule type="duplicateValues" dxfId="665" priority="342073"/>
    <cfRule type="duplicateValues" dxfId="664" priority="342074"/>
    <cfRule type="duplicateValues" dxfId="663" priority="342075"/>
    <cfRule type="duplicateValues" dxfId="662" priority="342076"/>
    <cfRule type="duplicateValues" dxfId="661" priority="342077"/>
    <cfRule type="duplicateValues" dxfId="660" priority="342078"/>
  </conditionalFormatting>
  <conditionalFormatting sqref="B66:B70">
    <cfRule type="duplicateValues" dxfId="659" priority="342085"/>
  </conditionalFormatting>
  <conditionalFormatting sqref="B66:B70">
    <cfRule type="duplicateValues" dxfId="658" priority="342087"/>
    <cfRule type="duplicateValues" dxfId="657" priority="342088"/>
    <cfRule type="duplicateValues" dxfId="656" priority="342089"/>
  </conditionalFormatting>
  <conditionalFormatting sqref="B66:B70">
    <cfRule type="duplicateValues" dxfId="655" priority="342093"/>
    <cfRule type="duplicateValues" dxfId="654" priority="342094"/>
  </conditionalFormatting>
  <conditionalFormatting sqref="E176:E180">
    <cfRule type="duplicateValues" dxfId="653" priority="342165"/>
  </conditionalFormatting>
  <conditionalFormatting sqref="B176:B180">
    <cfRule type="duplicateValues" dxfId="652" priority="342166"/>
  </conditionalFormatting>
  <conditionalFormatting sqref="B176:B180">
    <cfRule type="duplicateValues" dxfId="651" priority="342168"/>
    <cfRule type="duplicateValues" dxfId="650" priority="342169"/>
    <cfRule type="duplicateValues" dxfId="649" priority="342170"/>
  </conditionalFormatting>
  <conditionalFormatting sqref="B176:B180">
    <cfRule type="duplicateValues" dxfId="648" priority="342171"/>
    <cfRule type="duplicateValues" dxfId="647" priority="342172"/>
  </conditionalFormatting>
  <conditionalFormatting sqref="E181:E199">
    <cfRule type="duplicateValues" dxfId="646" priority="8"/>
    <cfRule type="duplicateValues" dxfId="645" priority="9"/>
  </conditionalFormatting>
  <conditionalFormatting sqref="B181:B199">
    <cfRule type="duplicateValues" dxfId="644" priority="7"/>
  </conditionalFormatting>
  <conditionalFormatting sqref="B181:B199">
    <cfRule type="duplicateValues" dxfId="643" priority="4"/>
    <cfRule type="duplicateValues" dxfId="642" priority="5"/>
    <cfRule type="duplicateValues" dxfId="641" priority="6"/>
  </conditionalFormatting>
  <conditionalFormatting sqref="B181:B199">
    <cfRule type="duplicateValues" dxfId="640" priority="2"/>
    <cfRule type="duplicateValues" dxfId="639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topLeftCell="A8" zoomScale="80" zoomScaleNormal="80" workbookViewId="0">
      <selection activeCell="B49" sqref="B10:B49"/>
    </sheetView>
  </sheetViews>
  <sheetFormatPr defaultColWidth="52.7109375" defaultRowHeight="15" x14ac:dyDescent="0.25"/>
  <cols>
    <col min="1" max="1" width="25.7109375" style="86" bestFit="1" customWidth="1"/>
    <col min="2" max="2" width="20.85546875" style="108" bestFit="1" customWidth="1"/>
    <col min="3" max="3" width="51.710937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42" t="s">
        <v>2479</v>
      </c>
      <c r="B1" s="143"/>
      <c r="C1" s="143"/>
      <c r="D1" s="143"/>
      <c r="E1" s="144"/>
    </row>
    <row r="2" spans="1:5" ht="18.75" customHeight="1" x14ac:dyDescent="0.25">
      <c r="A2" s="142" t="s">
        <v>2158</v>
      </c>
      <c r="B2" s="143"/>
      <c r="C2" s="143"/>
      <c r="D2" s="143"/>
      <c r="E2" s="144"/>
    </row>
    <row r="3" spans="1:5" ht="25.5" customHeight="1" x14ac:dyDescent="0.25">
      <c r="A3" s="145" t="s">
        <v>2479</v>
      </c>
      <c r="B3" s="146"/>
      <c r="C3" s="146"/>
      <c r="D3" s="146"/>
      <c r="E3" s="147"/>
    </row>
    <row r="4" spans="1:5" x14ac:dyDescent="0.25">
      <c r="E4" s="108"/>
    </row>
    <row r="5" spans="1:5" ht="18.75" thickBot="1" x14ac:dyDescent="0.3">
      <c r="A5" s="87" t="s">
        <v>2423</v>
      </c>
      <c r="B5" s="107" t="s">
        <v>2551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2624</v>
      </c>
      <c r="C6" s="88"/>
      <c r="D6" s="89"/>
      <c r="E6" s="90"/>
    </row>
    <row r="7" spans="1:5" ht="15.75" thickBot="1" x14ac:dyDescent="0.3">
      <c r="E7" s="108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112">
        <v>494</v>
      </c>
      <c r="C10" s="112" t="str">
        <f>VLOOKUP(B10,'[1]LISTADO ATM'!$A$2:$B$816,2,0)</f>
        <v xml:space="preserve">ATM Oficina Blue Mall </v>
      </c>
      <c r="D10" s="100" t="s">
        <v>2485</v>
      </c>
      <c r="E10" s="99">
        <v>335770905</v>
      </c>
    </row>
    <row r="11" spans="1:5" ht="18" x14ac:dyDescent="0.25">
      <c r="A11" s="112" t="str">
        <f>VLOOKUP(B11,'[1]LISTADO ATM'!$A$2:$C$817,3,0)</f>
        <v>ESTE</v>
      </c>
      <c r="B11" s="112">
        <v>211</v>
      </c>
      <c r="C11" s="112" t="str">
        <f>VLOOKUP(B11,'[1]LISTADO ATM'!$A$2:$B$816,2,0)</f>
        <v xml:space="preserve">ATM Oficina La Romana I </v>
      </c>
      <c r="D11" s="100" t="s">
        <v>2485</v>
      </c>
      <c r="E11" s="99">
        <v>335771009</v>
      </c>
    </row>
    <row r="12" spans="1:5" ht="18" x14ac:dyDescent="0.25">
      <c r="A12" s="112" t="str">
        <f>VLOOKUP(B12,'[1]LISTADO ATM'!$A$2:$C$817,3,0)</f>
        <v>ESTE</v>
      </c>
      <c r="B12" s="112">
        <v>399</v>
      </c>
      <c r="C12" s="112" t="str">
        <f>VLOOKUP(B12,'[1]LISTADO ATM'!$A$2:$B$816,2,0)</f>
        <v xml:space="preserve">ATM Oficina La Romana II </v>
      </c>
      <c r="D12" s="100" t="s">
        <v>2485</v>
      </c>
      <c r="E12" s="99">
        <v>335771011</v>
      </c>
    </row>
    <row r="13" spans="1:5" ht="18" x14ac:dyDescent="0.25">
      <c r="A13" s="112" t="str">
        <f>VLOOKUP(B13,'[1]LISTADO ATM'!$A$2:$C$817,3,0)</f>
        <v>DISTRITO NACIONAL</v>
      </c>
      <c r="B13" s="112">
        <v>85</v>
      </c>
      <c r="C13" s="112" t="str">
        <f>VLOOKUP(B13,'[1]LISTADO ATM'!$A$2:$B$816,2,0)</f>
        <v xml:space="preserve">ATM Oficina San Isidro (Fuerza Aérea) </v>
      </c>
      <c r="D13" s="100" t="s">
        <v>2485</v>
      </c>
      <c r="E13" s="99">
        <v>335771143</v>
      </c>
    </row>
    <row r="14" spans="1:5" ht="18" x14ac:dyDescent="0.25">
      <c r="A14" s="112" t="str">
        <f>VLOOKUP(B14,'[1]LISTADO ATM'!$A$2:$C$817,3,0)</f>
        <v>SUR</v>
      </c>
      <c r="B14" s="112">
        <v>783</v>
      </c>
      <c r="C14" s="112" t="str">
        <f>VLOOKUP(B14,'[1]LISTADO ATM'!$A$2:$B$816,2,0)</f>
        <v xml:space="preserve">ATM Autobanco Alfa y Omega (Barahona) </v>
      </c>
      <c r="D14" s="100" t="s">
        <v>2485</v>
      </c>
      <c r="E14" s="99" t="s">
        <v>2538</v>
      </c>
    </row>
    <row r="15" spans="1:5" ht="18" x14ac:dyDescent="0.25">
      <c r="A15" s="112" t="str">
        <f>VLOOKUP(B15,'[1]LISTADO ATM'!$A$2:$C$817,3,0)</f>
        <v>DISTRITO NACIONAL</v>
      </c>
      <c r="B15" s="112">
        <v>453</v>
      </c>
      <c r="C15" s="112" t="str">
        <f>VLOOKUP(B15,'[1]LISTADO ATM'!$A$2:$B$816,2,0)</f>
        <v xml:space="preserve">ATM Autobanco Sarasota II </v>
      </c>
      <c r="D15" s="100" t="s">
        <v>2485</v>
      </c>
      <c r="E15" s="99">
        <v>335771380</v>
      </c>
    </row>
    <row r="16" spans="1:5" ht="18" x14ac:dyDescent="0.25">
      <c r="A16" s="112" t="str">
        <f>VLOOKUP(B16,'[1]LISTADO ATM'!$A$2:$C$817,3,0)</f>
        <v>DISTRITO NACIONAL</v>
      </c>
      <c r="B16" s="112">
        <v>551</v>
      </c>
      <c r="C16" s="112" t="str">
        <f>VLOOKUP(B16,'[1]LISTADO ATM'!$A$2:$B$816,2,0)</f>
        <v xml:space="preserve">ATM Oficina Padre Castellanos </v>
      </c>
      <c r="D16" s="100" t="s">
        <v>2485</v>
      </c>
      <c r="E16" s="99">
        <v>335771573</v>
      </c>
    </row>
    <row r="17" spans="1:5" ht="18" x14ac:dyDescent="0.25">
      <c r="A17" s="112" t="str">
        <f>VLOOKUP(B17,'[1]LISTADO ATM'!$A$2:$C$817,3,0)</f>
        <v>DISTRITO NACIONAL</v>
      </c>
      <c r="B17" s="112">
        <v>281</v>
      </c>
      <c r="C17" s="112" t="str">
        <f>VLOOKUP(B17,'[1]LISTADO ATM'!$A$2:$B$816,2,0)</f>
        <v xml:space="preserve">ATM S/M Pola Independencia </v>
      </c>
      <c r="D17" s="100" t="s">
        <v>2485</v>
      </c>
      <c r="E17" s="99">
        <v>335771098</v>
      </c>
    </row>
    <row r="18" spans="1:5" ht="18" x14ac:dyDescent="0.25">
      <c r="A18" s="112" t="str">
        <f>VLOOKUP(B18,'[1]LISTADO ATM'!$A$2:$C$817,3,0)</f>
        <v>DISTRITO NACIONAL</v>
      </c>
      <c r="B18" s="112">
        <v>314</v>
      </c>
      <c r="C18" s="112" t="str">
        <f>VLOOKUP(B18,'[1]LISTADO ATM'!$A$2:$B$816,2,0)</f>
        <v xml:space="preserve">ATM UNP Cambita Garabito (San Cristóbal) </v>
      </c>
      <c r="D18" s="100" t="s">
        <v>2485</v>
      </c>
      <c r="E18" s="99">
        <v>335771099</v>
      </c>
    </row>
    <row r="19" spans="1:5" ht="18" x14ac:dyDescent="0.25">
      <c r="A19" s="112" t="str">
        <f>VLOOKUP(B19,'[1]LISTADO ATM'!$A$2:$C$817,3,0)</f>
        <v>DISTRITO NACIONAL</v>
      </c>
      <c r="B19" s="112">
        <v>911</v>
      </c>
      <c r="C19" s="112" t="str">
        <f>VLOOKUP(B19,'[1]LISTADO ATM'!$A$2:$B$816,2,0)</f>
        <v xml:space="preserve">ATM Oficina Venezuela II </v>
      </c>
      <c r="D19" s="100" t="s">
        <v>2485</v>
      </c>
      <c r="E19" s="99">
        <v>335771101</v>
      </c>
    </row>
    <row r="20" spans="1:5" ht="18" x14ac:dyDescent="0.25">
      <c r="A20" s="112" t="str">
        <f>VLOOKUP(B20,'[1]LISTADO ATM'!$A$2:$C$817,3,0)</f>
        <v>DISTRITO NACIONAL</v>
      </c>
      <c r="B20" s="112">
        <v>883</v>
      </c>
      <c r="C20" s="112" t="str">
        <f>VLOOKUP(B20,'[1]LISTADO ATM'!$A$2:$B$816,2,0)</f>
        <v xml:space="preserve">ATM Oficina Filadelfia Plaza </v>
      </c>
      <c r="D20" s="100" t="s">
        <v>2485</v>
      </c>
      <c r="E20" s="99">
        <v>335771107</v>
      </c>
    </row>
    <row r="21" spans="1:5" ht="18" x14ac:dyDescent="0.25">
      <c r="A21" s="112" t="str">
        <f>VLOOKUP(B21,'[1]LISTADO ATM'!$A$2:$C$817,3,0)</f>
        <v>DISTRITO NACIONAL</v>
      </c>
      <c r="B21" s="112">
        <v>225</v>
      </c>
      <c r="C21" s="112" t="str">
        <f>VLOOKUP(B21,'[1]LISTADO ATM'!$A$2:$B$816,2,0)</f>
        <v xml:space="preserve">ATM S/M Nacional Arroyo Hondo </v>
      </c>
      <c r="D21" s="100" t="s">
        <v>2485</v>
      </c>
      <c r="E21" s="99">
        <v>335771224</v>
      </c>
    </row>
    <row r="22" spans="1:5" ht="18" x14ac:dyDescent="0.25">
      <c r="A22" s="112" t="str">
        <f>VLOOKUP(B22,'[1]LISTADO ATM'!$A$2:$C$817,3,0)</f>
        <v>ESTE</v>
      </c>
      <c r="B22" s="112">
        <v>742</v>
      </c>
      <c r="C22" s="112" t="str">
        <f>VLOOKUP(B22,'[1]LISTADO ATM'!$A$2:$B$816,2,0)</f>
        <v xml:space="preserve">ATM Oficina Plaza del Rey (La Romana) </v>
      </c>
      <c r="D22" s="100" t="s">
        <v>2485</v>
      </c>
      <c r="E22" s="99">
        <v>335769625</v>
      </c>
    </row>
    <row r="23" spans="1:5" ht="18" x14ac:dyDescent="0.25">
      <c r="A23" s="112" t="str">
        <f>VLOOKUP(B23,'[1]LISTADO ATM'!$A$2:$C$817,3,0)</f>
        <v>ESTE</v>
      </c>
      <c r="B23" s="112">
        <v>963</v>
      </c>
      <c r="C23" s="112" t="str">
        <f>VLOOKUP(B23,'[1]LISTADO ATM'!$A$2:$B$816,2,0)</f>
        <v xml:space="preserve">ATM Multiplaza La Romana </v>
      </c>
      <c r="D23" s="100" t="s">
        <v>2485</v>
      </c>
      <c r="E23" s="99">
        <v>335770305</v>
      </c>
    </row>
    <row r="24" spans="1:5" ht="18" x14ac:dyDescent="0.25">
      <c r="A24" s="112" t="str">
        <f>VLOOKUP(B24,'[1]LISTADO ATM'!$A$2:$C$817,3,0)</f>
        <v>DISTRITO NACIONAL</v>
      </c>
      <c r="B24" s="112">
        <v>354</v>
      </c>
      <c r="C24" s="112" t="str">
        <f>VLOOKUP(B24,'[1]LISTADO ATM'!$A$2:$B$816,2,0)</f>
        <v xml:space="preserve">ATM Oficina Núñez de Cáceres II </v>
      </c>
      <c r="D24" s="100" t="s">
        <v>2485</v>
      </c>
      <c r="E24" s="99">
        <v>335770665</v>
      </c>
    </row>
    <row r="25" spans="1:5" ht="18" x14ac:dyDescent="0.25">
      <c r="A25" s="112" t="str">
        <f>VLOOKUP(B25,'[1]LISTADO ATM'!$A$2:$C$817,3,0)</f>
        <v>DISTRITO NACIONAL</v>
      </c>
      <c r="B25" s="112">
        <v>946</v>
      </c>
      <c r="C25" s="112" t="str">
        <f>VLOOKUP(B25,'[1]LISTADO ATM'!$A$2:$B$816,2,0)</f>
        <v xml:space="preserve">ATM Oficina Núñez de Cáceres I </v>
      </c>
      <c r="D25" s="100" t="s">
        <v>2485</v>
      </c>
      <c r="E25" s="99">
        <v>335771007</v>
      </c>
    </row>
    <row r="26" spans="1:5" ht="18" x14ac:dyDescent="0.25">
      <c r="A26" s="112" t="str">
        <f>VLOOKUP(B26,'[1]LISTADO ATM'!$A$2:$C$817,3,0)</f>
        <v>ESTE</v>
      </c>
      <c r="B26" s="112">
        <v>634</v>
      </c>
      <c r="C26" s="112" t="str">
        <f>VLOOKUP(B26,'[1]LISTADO ATM'!$A$2:$B$816,2,0)</f>
        <v xml:space="preserve">ATM Ayuntamiento Los Llanos (SPM) </v>
      </c>
      <c r="D26" s="100" t="s">
        <v>2485</v>
      </c>
      <c r="E26" s="99">
        <v>335771146</v>
      </c>
    </row>
    <row r="27" spans="1:5" ht="18" x14ac:dyDescent="0.25">
      <c r="A27" s="112" t="str">
        <f>VLOOKUP(B27,'[1]LISTADO ATM'!$A$2:$C$817,3,0)</f>
        <v>DISTRITO NACIONAL</v>
      </c>
      <c r="B27" s="112">
        <v>706</v>
      </c>
      <c r="C27" s="112" t="str">
        <f>VLOOKUP(B27,'[1]LISTADO ATM'!$A$2:$B$816,2,0)</f>
        <v xml:space="preserve">ATM S/M Pristine </v>
      </c>
      <c r="D27" s="100" t="s">
        <v>2485</v>
      </c>
      <c r="E27" s="99">
        <v>335771147</v>
      </c>
    </row>
    <row r="28" spans="1:5" ht="18" x14ac:dyDescent="0.25">
      <c r="A28" s="112" t="str">
        <f>VLOOKUP(B28,'[1]LISTADO ATM'!$A$2:$C$817,3,0)</f>
        <v>DISTRITO NACIONAL</v>
      </c>
      <c r="B28" s="112">
        <v>43</v>
      </c>
      <c r="C28" s="112" t="str">
        <f>VLOOKUP(B28,'[1]LISTADO ATM'!$A$2:$B$816,2,0)</f>
        <v xml:space="preserve">ATM Zona Franca San Isidro </v>
      </c>
      <c r="D28" s="100" t="s">
        <v>2485</v>
      </c>
      <c r="E28" s="99">
        <v>335771367</v>
      </c>
    </row>
    <row r="29" spans="1:5" ht="18" x14ac:dyDescent="0.25">
      <c r="A29" s="112" t="str">
        <f>VLOOKUP(B29,'[1]LISTADO ATM'!$A$2:$C$817,3,0)</f>
        <v>DISTRITO NACIONAL</v>
      </c>
      <c r="B29" s="112">
        <v>949</v>
      </c>
      <c r="C29" s="112" t="str">
        <f>VLOOKUP(B29,'[1]LISTADO ATM'!$A$2:$B$816,2,0)</f>
        <v xml:space="preserve">ATM S/M Bravo San Isidro Coral Mall </v>
      </c>
      <c r="D29" s="100" t="s">
        <v>2485</v>
      </c>
      <c r="E29" s="77">
        <v>335771010</v>
      </c>
    </row>
    <row r="30" spans="1:5" ht="18" x14ac:dyDescent="0.25">
      <c r="A30" s="112" t="str">
        <f>VLOOKUP(B30,'[1]LISTADO ATM'!$A$2:$C$817,3,0)</f>
        <v>DISTRITO NACIONAL</v>
      </c>
      <c r="B30" s="112">
        <v>267</v>
      </c>
      <c r="C30" s="112" t="str">
        <f>VLOOKUP(B30,'[1]LISTADO ATM'!$A$2:$B$816,2,0)</f>
        <v xml:space="preserve">ATM Centro de Caja México </v>
      </c>
      <c r="D30" s="100" t="s">
        <v>2485</v>
      </c>
      <c r="E30" s="99">
        <v>335771039</v>
      </c>
    </row>
    <row r="31" spans="1:5" ht="18" x14ac:dyDescent="0.25">
      <c r="A31" s="112" t="str">
        <f>VLOOKUP(B31,'[1]LISTADO ATM'!$A$2:$C$817,3,0)</f>
        <v>DISTRITO NACIONAL</v>
      </c>
      <c r="B31" s="112">
        <v>149</v>
      </c>
      <c r="C31" s="112" t="str">
        <f>VLOOKUP(B31,'[1]LISTADO ATM'!$A$2:$B$816,2,0)</f>
        <v>ATM Estación Metro Concepción</v>
      </c>
      <c r="D31" s="100" t="s">
        <v>2485</v>
      </c>
      <c r="E31" s="99">
        <v>335771159</v>
      </c>
    </row>
    <row r="32" spans="1:5" ht="18" x14ac:dyDescent="0.25">
      <c r="A32" s="112" t="str">
        <f>VLOOKUP(B32,'[1]LISTADO ATM'!$A$2:$C$817,3,0)</f>
        <v>ESTE</v>
      </c>
      <c r="B32" s="112">
        <v>158</v>
      </c>
      <c r="C32" s="112" t="str">
        <f>VLOOKUP(B32,'[1]LISTADO ATM'!$A$2:$B$816,2,0)</f>
        <v xml:space="preserve">ATM Oficina Romana Norte </v>
      </c>
      <c r="D32" s="100" t="s">
        <v>2485</v>
      </c>
      <c r="E32" s="99">
        <v>335769631</v>
      </c>
    </row>
    <row r="33" spans="1:5" ht="18" x14ac:dyDescent="0.25">
      <c r="A33" s="112" t="str">
        <f>VLOOKUP(B33,'[1]LISTADO ATM'!$A$2:$C$817,3,0)</f>
        <v>ESTE</v>
      </c>
      <c r="B33" s="112">
        <v>660</v>
      </c>
      <c r="C33" s="112" t="str">
        <f>VLOOKUP(B33,'[1]LISTADO ATM'!$A$2:$B$816,2,0)</f>
        <v>ATM Oficina Romana Norte II</v>
      </c>
      <c r="D33" s="100" t="s">
        <v>2485</v>
      </c>
      <c r="E33" s="99">
        <v>335769632</v>
      </c>
    </row>
    <row r="34" spans="1:5" ht="18" x14ac:dyDescent="0.25">
      <c r="A34" s="112" t="str">
        <f>VLOOKUP(B34,'[1]LISTADO ATM'!$A$2:$C$817,3,0)</f>
        <v>DISTRITO NACIONAL</v>
      </c>
      <c r="B34" s="112">
        <v>697</v>
      </c>
      <c r="C34" s="112" t="str">
        <f>VLOOKUP(B34,'[1]LISTADO ATM'!$A$2:$B$816,2,0)</f>
        <v>ATM Hipermercado Olé Ciudad Juan Bosch</v>
      </c>
      <c r="D34" s="100" t="s">
        <v>2485</v>
      </c>
      <c r="E34" s="99">
        <v>335770821</v>
      </c>
    </row>
    <row r="35" spans="1:5" ht="18" x14ac:dyDescent="0.25">
      <c r="A35" s="112" t="str">
        <f>VLOOKUP(B35,'[1]LISTADO ATM'!$A$2:$C$817,3,0)</f>
        <v>ESTE</v>
      </c>
      <c r="B35" s="112">
        <v>842</v>
      </c>
      <c r="C35" s="112" t="str">
        <f>VLOOKUP(B35,'[1]LISTADO ATM'!$A$2:$B$816,2,0)</f>
        <v xml:space="preserve">ATM Plaza Orense II (La Romana) </v>
      </c>
      <c r="D35" s="100" t="s">
        <v>2485</v>
      </c>
      <c r="E35" s="99">
        <v>335770854</v>
      </c>
    </row>
    <row r="36" spans="1:5" ht="18" x14ac:dyDescent="0.25">
      <c r="A36" s="112" t="str">
        <f>VLOOKUP(B36,'[1]LISTADO ATM'!$A$2:$C$817,3,0)</f>
        <v>ESTE</v>
      </c>
      <c r="B36" s="112">
        <v>824</v>
      </c>
      <c r="C36" s="112" t="str">
        <f>VLOOKUP(B36,'[1]LISTADO ATM'!$A$2:$B$816,2,0)</f>
        <v xml:space="preserve">ATM Multiplaza (Higuey) </v>
      </c>
      <c r="D36" s="100" t="s">
        <v>2485</v>
      </c>
      <c r="E36" s="99">
        <v>335771187</v>
      </c>
    </row>
    <row r="37" spans="1:5" ht="18" x14ac:dyDescent="0.25">
      <c r="A37" s="112" t="str">
        <f>VLOOKUP(B37,'[1]LISTADO ATM'!$A$2:$C$817,3,0)</f>
        <v>NORTE</v>
      </c>
      <c r="B37" s="112">
        <v>4</v>
      </c>
      <c r="C37" s="112" t="str">
        <f>VLOOKUP(B37,'[1]LISTADO ATM'!$A$2:$B$816,2,0)</f>
        <v>ATM Avenida Rivas</v>
      </c>
      <c r="D37" s="100" t="s">
        <v>2485</v>
      </c>
      <c r="E37" s="99">
        <v>335771162</v>
      </c>
    </row>
    <row r="38" spans="1:5" ht="18" x14ac:dyDescent="0.25">
      <c r="A38" s="112" t="str">
        <f>VLOOKUP(B38,'[1]LISTADO ATM'!$A$2:$C$817,3,0)</f>
        <v>NORTE</v>
      </c>
      <c r="B38" s="112">
        <v>746</v>
      </c>
      <c r="C38" s="112" t="str">
        <f>VLOOKUP(B38,'[1]LISTADO ATM'!$A$2:$B$816,2,0)</f>
        <v xml:space="preserve">ATM Oficina Las Terrenas </v>
      </c>
      <c r="D38" s="100" t="s">
        <v>2485</v>
      </c>
      <c r="E38" s="99">
        <v>335771121</v>
      </c>
    </row>
    <row r="39" spans="1:5" ht="18" x14ac:dyDescent="0.25">
      <c r="A39" s="112" t="str">
        <f>VLOOKUP(B39,'[1]LISTADO ATM'!$A$2:$C$817,3,0)</f>
        <v>ESTE</v>
      </c>
      <c r="B39" s="112">
        <v>630</v>
      </c>
      <c r="C39" s="112" t="str">
        <f>VLOOKUP(B39,'[1]LISTADO ATM'!$A$2:$B$816,2,0)</f>
        <v xml:space="preserve">ATM Oficina Plaza Zaglul (SPM) </v>
      </c>
      <c r="D39" s="100" t="s">
        <v>2485</v>
      </c>
      <c r="E39" s="99">
        <v>335771145</v>
      </c>
    </row>
    <row r="40" spans="1:5" ht="18" x14ac:dyDescent="0.25">
      <c r="A40" s="112" t="str">
        <f>VLOOKUP(B40,'[1]LISTADO ATM'!$A$2:$C$817,3,0)</f>
        <v>DISTRITO NACIONAL</v>
      </c>
      <c r="B40" s="112">
        <v>714</v>
      </c>
      <c r="C40" s="112" t="str">
        <f>VLOOKUP(B40,'[1]LISTADO ATM'!$A$2:$B$816,2,0)</f>
        <v xml:space="preserve">ATM Hospital de Herrera </v>
      </c>
      <c r="D40" s="100" t="s">
        <v>2485</v>
      </c>
      <c r="E40" s="99">
        <v>335771202</v>
      </c>
    </row>
    <row r="41" spans="1:5" ht="18" x14ac:dyDescent="0.25">
      <c r="A41" s="112" t="str">
        <f>VLOOKUP(B41,'[1]LISTADO ATM'!$A$2:$C$817,3,0)</f>
        <v>ESTE</v>
      </c>
      <c r="B41" s="112">
        <v>867</v>
      </c>
      <c r="C41" s="112" t="str">
        <f>VLOOKUP(B41,'[1]LISTADO ATM'!$A$2:$B$816,2,0)</f>
        <v xml:space="preserve">ATM Estación Combustible Autopista El Coral </v>
      </c>
      <c r="D41" s="100" t="s">
        <v>2485</v>
      </c>
      <c r="E41" s="99">
        <v>335771160</v>
      </c>
    </row>
    <row r="42" spans="1:5" ht="18" x14ac:dyDescent="0.25">
      <c r="A42" s="112" t="str">
        <f>VLOOKUP(B42,'[1]LISTADO ATM'!$A$2:$C$817,3,0)</f>
        <v>DISTRITO NACIONAL</v>
      </c>
      <c r="B42" s="112">
        <v>860</v>
      </c>
      <c r="C42" s="112" t="str">
        <f>VLOOKUP(B42,'[1]LISTADO ATM'!$A$2:$B$816,2,0)</f>
        <v xml:space="preserve">ATM Oficina Bella Vista 27 de Febrero I </v>
      </c>
      <c r="D42" s="100" t="s">
        <v>2485</v>
      </c>
      <c r="E42" s="99">
        <v>335771784</v>
      </c>
    </row>
    <row r="43" spans="1:5" ht="18.75" customHeight="1" x14ac:dyDescent="0.25">
      <c r="A43" s="112" t="str">
        <f>VLOOKUP(B43,'[1]LISTADO ATM'!$A$2:$C$817,3,0)</f>
        <v>DISTRITO NACIONAL</v>
      </c>
      <c r="B43" s="112">
        <v>541</v>
      </c>
      <c r="C43" s="112" t="str">
        <f>VLOOKUP(B43,'[1]LISTADO ATM'!$A$2:$B$816,2,0)</f>
        <v xml:space="preserve">ATM Oficina Sambil II </v>
      </c>
      <c r="D43" s="100" t="s">
        <v>2485</v>
      </c>
      <c r="E43" s="99">
        <v>335771823</v>
      </c>
    </row>
    <row r="44" spans="1:5" ht="18.75" customHeight="1" x14ac:dyDescent="0.25">
      <c r="A44" s="112" t="str">
        <f>VLOOKUP(B44,'[1]LISTADO ATM'!$A$2:$C$817,3,0)</f>
        <v>DISTRITO NACIONAL</v>
      </c>
      <c r="B44" s="112">
        <v>527</v>
      </c>
      <c r="C44" s="112" t="str">
        <f>VLOOKUP(B44,'[1]LISTADO ATM'!$A$2:$B$816,2,0)</f>
        <v>ATM Oficina Zona Oriental II</v>
      </c>
      <c r="D44" s="100" t="s">
        <v>2485</v>
      </c>
      <c r="E44" s="99">
        <v>335771042</v>
      </c>
    </row>
    <row r="45" spans="1:5" ht="18" x14ac:dyDescent="0.25">
      <c r="A45" s="112" t="str">
        <f>VLOOKUP(B45,'[1]LISTADO ATM'!$A$2:$C$817,3,0)</f>
        <v>NORTE</v>
      </c>
      <c r="B45" s="112">
        <v>383</v>
      </c>
      <c r="C45" s="112" t="str">
        <f>VLOOKUP(B45,'[1]LISTADO ATM'!$A$2:$B$816,2,0)</f>
        <v>ATM S/M Daniel (Dajabón)</v>
      </c>
      <c r="D45" s="100" t="s">
        <v>2485</v>
      </c>
      <c r="E45" s="99">
        <v>335771144</v>
      </c>
    </row>
    <row r="46" spans="1:5" ht="18.75" customHeight="1" x14ac:dyDescent="0.25">
      <c r="A46" s="112" t="str">
        <f>VLOOKUP(B46,'[1]LISTADO ATM'!$A$2:$C$817,3,0)</f>
        <v>DISTRITO NACIONAL</v>
      </c>
      <c r="B46" s="112">
        <v>672</v>
      </c>
      <c r="C46" s="112" t="str">
        <f>VLOOKUP(B46,'[1]LISTADO ATM'!$A$2:$B$816,2,0)</f>
        <v>ATM Destacamento Policía Nacional La Victoria</v>
      </c>
      <c r="D46" s="100" t="s">
        <v>2485</v>
      </c>
      <c r="E46" s="99">
        <v>335772002</v>
      </c>
    </row>
    <row r="47" spans="1:5" ht="18.75" customHeight="1" x14ac:dyDescent="0.25">
      <c r="A47" s="112" t="str">
        <f>VLOOKUP(B47,'[1]LISTADO ATM'!$A$2:$C$817,3,0)</f>
        <v>DISTRITO NACIONAL</v>
      </c>
      <c r="B47" s="112">
        <v>701</v>
      </c>
      <c r="C47" s="112" t="str">
        <f>VLOOKUP(B47,'[1]LISTADO ATM'!$A$2:$B$816,2,0)</f>
        <v>ATM Autoservicio Los Alcarrizos</v>
      </c>
      <c r="D47" s="100" t="s">
        <v>2485</v>
      </c>
      <c r="E47" s="99">
        <v>335772282</v>
      </c>
    </row>
    <row r="48" spans="1:5" ht="18" x14ac:dyDescent="0.25">
      <c r="A48" s="112" t="str">
        <f>VLOOKUP(B48,'[1]LISTADO ATM'!$A$2:$C$817,3,0)</f>
        <v>DISTRITO NACIONAL</v>
      </c>
      <c r="B48" s="112">
        <v>642</v>
      </c>
      <c r="C48" s="112" t="str">
        <f>VLOOKUP(B48,'[1]LISTADO ATM'!$A$2:$B$816,2,0)</f>
        <v xml:space="preserve">ATM OMSA Sto. Dgo. </v>
      </c>
      <c r="D48" s="100" t="s">
        <v>2485</v>
      </c>
      <c r="E48" s="99">
        <v>335771188</v>
      </c>
    </row>
    <row r="49" spans="1:5" ht="18" x14ac:dyDescent="0.25">
      <c r="A49" s="112" t="str">
        <f>VLOOKUP(B49,'[1]LISTADO ATM'!$A$2:$C$817,3,0)</f>
        <v>DISTRITO NACIONAL</v>
      </c>
      <c r="B49" s="112">
        <v>567</v>
      </c>
      <c r="C49" s="112" t="str">
        <f>VLOOKUP(B49,'[1]LISTADO ATM'!$A$2:$B$816,2,0)</f>
        <v xml:space="preserve">ATM Oficina Máximo Gómez </v>
      </c>
      <c r="D49" s="100" t="s">
        <v>2485</v>
      </c>
      <c r="E49" s="99">
        <v>335771164</v>
      </c>
    </row>
    <row r="50" spans="1:5" ht="18" x14ac:dyDescent="0.25">
      <c r="A50" s="112" t="e">
        <f>VLOOKUP(B50,'[1]LISTADO ATM'!$A$2:$C$817,3,0)</f>
        <v>#N/A</v>
      </c>
      <c r="B50" s="112"/>
      <c r="C50" s="112" t="e">
        <f>VLOOKUP(B50,'[1]LISTADO ATM'!$A$2:$B$816,2,0)</f>
        <v>#N/A</v>
      </c>
      <c r="D50" s="100" t="s">
        <v>2485</v>
      </c>
      <c r="E50" s="112"/>
    </row>
    <row r="51" spans="1:5" ht="18" x14ac:dyDescent="0.25">
      <c r="A51" s="112" t="e">
        <f>VLOOKUP(B51,'[1]LISTADO ATM'!$A$2:$C$817,3,0)</f>
        <v>#N/A</v>
      </c>
      <c r="B51" s="112"/>
      <c r="C51" s="112" t="e">
        <f>VLOOKUP(B51,'[1]LISTADO ATM'!$A$2:$B$816,2,0)</f>
        <v>#N/A</v>
      </c>
      <c r="D51" s="100" t="s">
        <v>2485</v>
      </c>
      <c r="E51" s="112"/>
    </row>
    <row r="52" spans="1:5" ht="18" x14ac:dyDescent="0.25">
      <c r="A52" s="112" t="e">
        <f>VLOOKUP(B52,'[1]LISTADO ATM'!$A$2:$C$817,3,0)</f>
        <v>#N/A</v>
      </c>
      <c r="B52" s="112"/>
      <c r="C52" s="112" t="e">
        <f>VLOOKUP(B52,'[1]LISTADO ATM'!$A$2:$B$816,2,0)</f>
        <v>#N/A</v>
      </c>
      <c r="D52" s="100" t="s">
        <v>2485</v>
      </c>
      <c r="E52" s="112"/>
    </row>
    <row r="53" spans="1:5" ht="18" x14ac:dyDescent="0.25">
      <c r="A53" s="112" t="e">
        <f>VLOOKUP(B53,'[1]LISTADO ATM'!$A$2:$C$817,3,0)</f>
        <v>#N/A</v>
      </c>
      <c r="B53" s="112"/>
      <c r="C53" s="112" t="e">
        <f>VLOOKUP(B53,'[1]LISTADO ATM'!$A$2:$B$816,2,0)</f>
        <v>#N/A</v>
      </c>
      <c r="D53" s="100" t="s">
        <v>2485</v>
      </c>
      <c r="E53" s="112"/>
    </row>
    <row r="54" spans="1:5" ht="18.75" thickBot="1" x14ac:dyDescent="0.3">
      <c r="A54" s="95" t="s">
        <v>2428</v>
      </c>
      <c r="B54" s="118">
        <f>COUNT(B10:B53)</f>
        <v>40</v>
      </c>
      <c r="C54" s="148"/>
      <c r="D54" s="149"/>
      <c r="E54" s="150"/>
    </row>
    <row r="55" spans="1:5" ht="15.75" thickBot="1" x14ac:dyDescent="0.3">
      <c r="E55" s="108"/>
    </row>
    <row r="56" spans="1:5" ht="18.75" customHeight="1" thickBot="1" x14ac:dyDescent="0.3">
      <c r="A56" s="137" t="s">
        <v>2430</v>
      </c>
      <c r="B56" s="138"/>
      <c r="C56" s="138"/>
      <c r="D56" s="138"/>
      <c r="E56" s="139"/>
    </row>
    <row r="57" spans="1:5" ht="18" x14ac:dyDescent="0.25">
      <c r="A57" s="91" t="s">
        <v>15</v>
      </c>
      <c r="B57" s="91" t="s">
        <v>2426</v>
      </c>
      <c r="C57" s="92" t="s">
        <v>46</v>
      </c>
      <c r="D57" s="92" t="s">
        <v>2433</v>
      </c>
      <c r="E57" s="92" t="s">
        <v>2427</v>
      </c>
    </row>
    <row r="58" spans="1:5" ht="18" x14ac:dyDescent="0.25">
      <c r="A58" s="99" t="str">
        <f>VLOOKUP(B58,'[1]LISTADO ATM'!$A$2:$C$817,3,0)</f>
        <v>DISTRITO NACIONAL</v>
      </c>
      <c r="B58" s="99">
        <v>554</v>
      </c>
      <c r="C58" s="112" t="str">
        <f>VLOOKUP(B58,'[1]LISTADO ATM'!$A$2:$B$816,2,0)</f>
        <v xml:space="preserve">ATM Oficina Isabel La Católica I </v>
      </c>
      <c r="D58" s="113" t="s">
        <v>2455</v>
      </c>
      <c r="E58" s="99">
        <v>335770459</v>
      </c>
    </row>
    <row r="59" spans="1:5" ht="18" x14ac:dyDescent="0.25">
      <c r="A59" s="99" t="str">
        <f>VLOOKUP(B59,'[1]LISTADO ATM'!$A$2:$C$817,3,0)</f>
        <v>DISTRITO NACIONAL</v>
      </c>
      <c r="B59" s="99">
        <v>713</v>
      </c>
      <c r="C59" s="112" t="str">
        <f>VLOOKUP(B59,'[1]LISTADO ATM'!$A$2:$B$816,2,0)</f>
        <v xml:space="preserve">ATM Oficina Las Américas </v>
      </c>
      <c r="D59" s="113" t="s">
        <v>2455</v>
      </c>
      <c r="E59" s="99">
        <v>335770980</v>
      </c>
    </row>
    <row r="60" spans="1:5" ht="18" x14ac:dyDescent="0.25">
      <c r="A60" s="99" t="str">
        <f>VLOOKUP(B60,'[1]LISTADO ATM'!$A$2:$C$817,3,0)</f>
        <v>DISTRITO NACIONAL</v>
      </c>
      <c r="B60" s="99">
        <v>738</v>
      </c>
      <c r="C60" s="112" t="str">
        <f>VLOOKUP(B60,'[1]LISTADO ATM'!$A$2:$B$816,2,0)</f>
        <v xml:space="preserve">ATM Zona Franca Los Alcarrizos </v>
      </c>
      <c r="D60" s="113" t="s">
        <v>2455</v>
      </c>
      <c r="E60" s="99">
        <v>335770884</v>
      </c>
    </row>
    <row r="61" spans="1:5" ht="18" x14ac:dyDescent="0.25">
      <c r="A61" s="99" t="str">
        <f>VLOOKUP(B61,'[1]LISTADO ATM'!$A$2:$C$817,3,0)</f>
        <v>NORTE</v>
      </c>
      <c r="B61" s="99">
        <v>307</v>
      </c>
      <c r="C61" s="112" t="str">
        <f>VLOOKUP(B61,'[1]LISTADO ATM'!$A$2:$B$816,2,0)</f>
        <v>ATM Oficina Nagua II</v>
      </c>
      <c r="D61" s="113" t="s">
        <v>2455</v>
      </c>
      <c r="E61" s="99">
        <v>335771621</v>
      </c>
    </row>
    <row r="62" spans="1:5" ht="18" x14ac:dyDescent="0.25">
      <c r="A62" s="99" t="str">
        <f>VLOOKUP(B62,'[1]LISTADO ATM'!$A$2:$C$817,3,0)</f>
        <v>DISTRITO NACIONAL</v>
      </c>
      <c r="B62" s="99">
        <v>670</v>
      </c>
      <c r="C62" s="112" t="str">
        <f>VLOOKUP(B62,'[1]LISTADO ATM'!$A$2:$B$816,2,0)</f>
        <v>ATM Estación Texaco Algodón</v>
      </c>
      <c r="D62" s="113" t="s">
        <v>2455</v>
      </c>
      <c r="E62" s="99">
        <v>335771629</v>
      </c>
    </row>
    <row r="63" spans="1:5" ht="18" x14ac:dyDescent="0.25">
      <c r="A63" s="99" t="str">
        <f>VLOOKUP(B63,'[1]LISTADO ATM'!$A$2:$C$817,3,0)</f>
        <v>DISTRITO NACIONAL</v>
      </c>
      <c r="B63" s="99">
        <v>338</v>
      </c>
      <c r="C63" s="112" t="str">
        <f>VLOOKUP(B63,'[1]LISTADO ATM'!$A$2:$B$816,2,0)</f>
        <v>ATM S/M Aprezio Pantoja</v>
      </c>
      <c r="D63" s="113" t="s">
        <v>2455</v>
      </c>
      <c r="E63" s="99">
        <v>335771642</v>
      </c>
    </row>
    <row r="64" spans="1:5" ht="18" x14ac:dyDescent="0.25">
      <c r="A64" s="99" t="str">
        <f>VLOOKUP(B64,'[1]LISTADO ATM'!$A$2:$C$817,3,0)</f>
        <v>DISTRITO NACIONAL</v>
      </c>
      <c r="B64" s="99">
        <v>930</v>
      </c>
      <c r="C64" s="112" t="str">
        <f>VLOOKUP(B64,'[1]LISTADO ATM'!$A$2:$B$816,2,0)</f>
        <v>ATM Oficina Plaza Spring Center</v>
      </c>
      <c r="D64" s="113" t="s">
        <v>2455</v>
      </c>
      <c r="E64" s="99">
        <v>335771804</v>
      </c>
    </row>
    <row r="65" spans="1:5" ht="18" x14ac:dyDescent="0.25">
      <c r="A65" s="99" t="str">
        <f>VLOOKUP(B65,'[1]LISTADO ATM'!$A$2:$C$817,3,0)</f>
        <v>DISTRITO NACIONAL</v>
      </c>
      <c r="B65" s="99">
        <v>39</v>
      </c>
      <c r="C65" s="112" t="str">
        <f>VLOOKUP(B65,'[1]LISTADO ATM'!$A$2:$B$816,2,0)</f>
        <v xml:space="preserve">ATM Oficina Ovando </v>
      </c>
      <c r="D65" s="113" t="s">
        <v>2455</v>
      </c>
      <c r="E65" s="99">
        <v>335772297</v>
      </c>
    </row>
    <row r="66" spans="1:5" ht="18" x14ac:dyDescent="0.25">
      <c r="A66" s="99" t="str">
        <f>VLOOKUP(B66,'[1]LISTADO ATM'!$A$2:$C$817,3,0)</f>
        <v>ESTE</v>
      </c>
      <c r="B66" s="99">
        <v>330</v>
      </c>
      <c r="C66" s="112" t="str">
        <f>VLOOKUP(B66,'[1]LISTADO ATM'!$A$2:$B$816,2,0)</f>
        <v xml:space="preserve">ATM Oficina Boulevard (Higuey) </v>
      </c>
      <c r="D66" s="113" t="s">
        <v>2455</v>
      </c>
      <c r="E66" s="99">
        <v>335772394</v>
      </c>
    </row>
    <row r="67" spans="1:5" ht="18" x14ac:dyDescent="0.25">
      <c r="A67" s="99" t="str">
        <f>VLOOKUP(B67,'[1]LISTADO ATM'!$A$2:$C$817,3,0)</f>
        <v>ESTE</v>
      </c>
      <c r="B67" s="99">
        <v>838</v>
      </c>
      <c r="C67" s="112" t="str">
        <f>VLOOKUP(B67,'[1]LISTADO ATM'!$A$2:$B$816,2,0)</f>
        <v xml:space="preserve">ATM UNP Consuelo </v>
      </c>
      <c r="D67" s="113" t="s">
        <v>2455</v>
      </c>
      <c r="E67" s="99">
        <v>335772489</v>
      </c>
    </row>
    <row r="68" spans="1:5" ht="18" x14ac:dyDescent="0.25">
      <c r="A68" s="99" t="str">
        <f>VLOOKUP(B68,'[1]LISTADO ATM'!$A$2:$C$817,3,0)</f>
        <v>ESTE</v>
      </c>
      <c r="B68" s="99">
        <v>268</v>
      </c>
      <c r="C68" s="112" t="str">
        <f>VLOOKUP(B68,'[1]LISTADO ATM'!$A$2:$B$816,2,0)</f>
        <v xml:space="preserve">ATM Autobanco La Altagracia (Higuey) </v>
      </c>
      <c r="D68" s="113" t="s">
        <v>2455</v>
      </c>
      <c r="E68" s="99">
        <v>335772497</v>
      </c>
    </row>
    <row r="69" spans="1:5" ht="18" x14ac:dyDescent="0.25">
      <c r="A69" s="99" t="str">
        <f>VLOOKUP(B69,'[1]LISTADO ATM'!$A$2:$C$817,3,0)</f>
        <v>NORTE</v>
      </c>
      <c r="B69" s="99">
        <v>944</v>
      </c>
      <c r="C69" s="112" t="str">
        <f>VLOOKUP(B69,'[1]LISTADO ATM'!$A$2:$B$816,2,0)</f>
        <v xml:space="preserve">ATM UNP Mao </v>
      </c>
      <c r="D69" s="113" t="s">
        <v>2455</v>
      </c>
      <c r="E69" s="99">
        <v>335772507</v>
      </c>
    </row>
    <row r="70" spans="1:5" ht="18" x14ac:dyDescent="0.25">
      <c r="A70" s="99" t="e">
        <f>VLOOKUP(B70,'[1]LISTADO ATM'!$A$2:$C$817,3,0)</f>
        <v>#N/A</v>
      </c>
      <c r="B70" s="99"/>
      <c r="C70" s="112" t="e">
        <f>VLOOKUP(B70,'[1]LISTADO ATM'!$A$2:$B$816,2,0)</f>
        <v>#N/A</v>
      </c>
      <c r="D70" s="113" t="s">
        <v>2455</v>
      </c>
      <c r="E70" s="99"/>
    </row>
    <row r="71" spans="1:5" ht="18.75" thickBot="1" x14ac:dyDescent="0.3">
      <c r="A71" s="114" t="s">
        <v>2428</v>
      </c>
      <c r="B71" s="118">
        <f>COUNT(B58:B70)</f>
        <v>12</v>
      </c>
      <c r="C71" s="115"/>
      <c r="D71" s="115"/>
      <c r="E71" s="115"/>
    </row>
    <row r="72" spans="1:5" ht="15.75" thickBot="1" x14ac:dyDescent="0.3">
      <c r="E72" s="108"/>
    </row>
    <row r="73" spans="1:5" ht="18.75" thickBot="1" x14ac:dyDescent="0.3">
      <c r="A73" s="137" t="s">
        <v>2431</v>
      </c>
      <c r="B73" s="138"/>
      <c r="C73" s="138"/>
      <c r="D73" s="138"/>
      <c r="E73" s="139"/>
    </row>
    <row r="74" spans="1:5" ht="18" x14ac:dyDescent="0.25">
      <c r="A74" s="91" t="s">
        <v>15</v>
      </c>
      <c r="B74" s="91" t="s">
        <v>2426</v>
      </c>
      <c r="C74" s="92" t="s">
        <v>46</v>
      </c>
      <c r="D74" s="92" t="s">
        <v>2433</v>
      </c>
      <c r="E74" s="92" t="s">
        <v>2427</v>
      </c>
    </row>
    <row r="75" spans="1:5" ht="18" x14ac:dyDescent="0.25">
      <c r="A75" s="112" t="str">
        <f>VLOOKUP(B75,'[1]LISTADO ATM'!$A$2:$C$817,3,0)</f>
        <v>DISTRITO NACIONAL</v>
      </c>
      <c r="B75" s="112">
        <v>719</v>
      </c>
      <c r="C75" s="112" t="str">
        <f>VLOOKUP(B75,'[1]LISTADO ATM'!$A$2:$B$816,2,0)</f>
        <v xml:space="preserve">ATM Ayuntamiento Municipal San Luís </v>
      </c>
      <c r="D75" s="112" t="s">
        <v>2459</v>
      </c>
      <c r="E75" s="99">
        <v>335769547</v>
      </c>
    </row>
    <row r="76" spans="1:5" ht="18" x14ac:dyDescent="0.25">
      <c r="A76" s="112" t="str">
        <f>VLOOKUP(B76,'[1]LISTADO ATM'!$A$2:$C$817,3,0)</f>
        <v>DISTRITO NACIONAL</v>
      </c>
      <c r="B76" s="112">
        <v>958</v>
      </c>
      <c r="C76" s="112" t="str">
        <f>VLOOKUP(B76,'[1]LISTADO ATM'!$A$2:$B$816,2,0)</f>
        <v xml:space="preserve">ATM Olé Aut. San Isidro </v>
      </c>
      <c r="D76" s="112" t="s">
        <v>2459</v>
      </c>
      <c r="E76" s="99">
        <v>335770494</v>
      </c>
    </row>
    <row r="77" spans="1:5" ht="18" x14ac:dyDescent="0.25">
      <c r="A77" s="112" t="str">
        <f>VLOOKUP(B77,'[1]LISTADO ATM'!$A$2:$C$817,3,0)</f>
        <v>NORTE</v>
      </c>
      <c r="B77" s="112">
        <v>862</v>
      </c>
      <c r="C77" s="112" t="str">
        <f>VLOOKUP(B77,'[1]LISTADO ATM'!$A$2:$B$816,2,0)</f>
        <v xml:space="preserve">ATM S/M Doble A (Sabaneta) </v>
      </c>
      <c r="D77" s="112" t="s">
        <v>2459</v>
      </c>
      <c r="E77" s="99">
        <v>335771608</v>
      </c>
    </row>
    <row r="78" spans="1:5" ht="18" x14ac:dyDescent="0.25">
      <c r="A78" s="112" t="str">
        <f>VLOOKUP(B78,'[1]LISTADO ATM'!$A$2:$C$817,3,0)</f>
        <v>NORTE</v>
      </c>
      <c r="B78" s="112">
        <v>910</v>
      </c>
      <c r="C78" s="112" t="str">
        <f>VLOOKUP(B78,'[1]LISTADO ATM'!$A$2:$B$816,2,0)</f>
        <v xml:space="preserve">ATM Oficina El Sol II (Santiago) </v>
      </c>
      <c r="D78" s="112" t="s">
        <v>2459</v>
      </c>
      <c r="E78" s="99">
        <v>335772305</v>
      </c>
    </row>
    <row r="79" spans="1:5" ht="18" x14ac:dyDescent="0.25">
      <c r="A79" s="112" t="str">
        <f>VLOOKUP(B79,'[1]LISTADO ATM'!$A$2:$C$817,3,0)</f>
        <v>DISTRITO NACIONAL</v>
      </c>
      <c r="B79" s="112">
        <v>302</v>
      </c>
      <c r="C79" s="112" t="str">
        <f>VLOOKUP(B79,'[1]LISTADO ATM'!$A$2:$B$816,2,0)</f>
        <v xml:space="preserve">ATM S/M Aprezio Los Mameyes  </v>
      </c>
      <c r="D79" s="112" t="s">
        <v>2459</v>
      </c>
      <c r="E79" s="99">
        <v>335772022</v>
      </c>
    </row>
    <row r="80" spans="1:5" ht="18" x14ac:dyDescent="0.25">
      <c r="A80" s="112" t="e">
        <f>VLOOKUP(B80,'[1]LISTADO ATM'!$A$2:$C$817,3,0)</f>
        <v>#N/A</v>
      </c>
      <c r="B80" s="112"/>
      <c r="C80" s="112" t="e">
        <f>VLOOKUP(B80,'[1]LISTADO ATM'!$A$2:$B$816,2,0)</f>
        <v>#N/A</v>
      </c>
      <c r="D80" s="112" t="s">
        <v>2459</v>
      </c>
      <c r="E80" s="77"/>
    </row>
    <row r="81" spans="1:5" ht="18" x14ac:dyDescent="0.25">
      <c r="A81" s="112" t="e">
        <f>VLOOKUP(B81,'[1]LISTADO ATM'!$A$2:$C$817,3,0)</f>
        <v>#N/A</v>
      </c>
      <c r="B81" s="112"/>
      <c r="C81" s="112" t="e">
        <f>VLOOKUP(B81,'[1]LISTADO ATM'!$A$2:$B$816,2,0)</f>
        <v>#N/A</v>
      </c>
      <c r="D81" s="112" t="s">
        <v>2459</v>
      </c>
      <c r="E81" s="77"/>
    </row>
    <row r="82" spans="1:5" ht="18" x14ac:dyDescent="0.25">
      <c r="A82" s="112" t="e">
        <f>VLOOKUP(B82,'[1]LISTADO ATM'!$A$2:$C$817,3,0)</f>
        <v>#N/A</v>
      </c>
      <c r="B82" s="112"/>
      <c r="C82" s="112" t="e">
        <f>VLOOKUP(B82,'[1]LISTADO ATM'!$A$2:$B$816,2,0)</f>
        <v>#N/A</v>
      </c>
      <c r="D82" s="112" t="s">
        <v>2459</v>
      </c>
      <c r="E82" s="77"/>
    </row>
    <row r="83" spans="1:5" ht="18" x14ac:dyDescent="0.25">
      <c r="A83" s="112" t="e">
        <f>VLOOKUP(B83,'[1]LISTADO ATM'!$A$2:$C$817,3,0)</f>
        <v>#N/A</v>
      </c>
      <c r="B83" s="112"/>
      <c r="C83" s="112" t="e">
        <f>VLOOKUP(B83,'[1]LISTADO ATM'!$A$2:$B$816,2,0)</f>
        <v>#N/A</v>
      </c>
      <c r="D83" s="112" t="s">
        <v>2459</v>
      </c>
      <c r="E83" s="77"/>
    </row>
    <row r="84" spans="1:5" ht="18.75" thickBot="1" x14ac:dyDescent="0.3">
      <c r="A84" s="95" t="s">
        <v>2428</v>
      </c>
      <c r="B84" s="118">
        <f>COUNT(B75:B83)</f>
        <v>5</v>
      </c>
      <c r="C84" s="93"/>
      <c r="D84" s="93"/>
      <c r="E84" s="94"/>
    </row>
    <row r="85" spans="1:5" ht="15.75" thickBot="1" x14ac:dyDescent="0.3">
      <c r="E85" s="108"/>
    </row>
    <row r="86" spans="1:5" ht="18.75" thickBot="1" x14ac:dyDescent="0.3">
      <c r="A86" s="133" t="s">
        <v>2429</v>
      </c>
      <c r="B86" s="134"/>
      <c r="E86" s="108"/>
    </row>
    <row r="87" spans="1:5" ht="18.75" thickBot="1" x14ac:dyDescent="0.3">
      <c r="A87" s="135">
        <f>+B71+B84</f>
        <v>17</v>
      </c>
      <c r="B87" s="136"/>
      <c r="E87" s="108"/>
    </row>
    <row r="88" spans="1:5" ht="15.75" thickBot="1" x14ac:dyDescent="0.3">
      <c r="E88" s="108"/>
    </row>
    <row r="89" spans="1:5" ht="18.75" thickBot="1" x14ac:dyDescent="0.3">
      <c r="A89" s="137" t="s">
        <v>2432</v>
      </c>
      <c r="B89" s="138"/>
      <c r="C89" s="138"/>
      <c r="D89" s="138"/>
      <c r="E89" s="139"/>
    </row>
    <row r="90" spans="1:5" ht="18" x14ac:dyDescent="0.25">
      <c r="A90" s="91" t="s">
        <v>15</v>
      </c>
      <c r="B90" s="96" t="s">
        <v>2426</v>
      </c>
      <c r="C90" s="96" t="s">
        <v>46</v>
      </c>
      <c r="D90" s="140" t="s">
        <v>2433</v>
      </c>
      <c r="E90" s="141"/>
    </row>
    <row r="91" spans="1:5" ht="18" x14ac:dyDescent="0.25">
      <c r="A91" s="99" t="str">
        <f>VLOOKUP(B91,'[1]LISTADO ATM'!$A$2:$C$817,3,0)</f>
        <v>ESTE</v>
      </c>
      <c r="B91" s="99">
        <v>673</v>
      </c>
      <c r="C91" s="112" t="str">
        <f>VLOOKUP(B91,'[1]LISTADO ATM'!$A$2:$B$816,2,0)</f>
        <v>ATM Clínica Dr. Cruz Jiminián</v>
      </c>
      <c r="D91" s="131" t="s">
        <v>2476</v>
      </c>
      <c r="E91" s="132"/>
    </row>
    <row r="92" spans="1:5" ht="18" x14ac:dyDescent="0.25">
      <c r="A92" s="99" t="str">
        <f>VLOOKUP(B92,'[1]LISTADO ATM'!$A$2:$C$817,3,0)</f>
        <v>DISTRITO NACIONAL</v>
      </c>
      <c r="B92" s="99">
        <v>812</v>
      </c>
      <c r="C92" s="112" t="str">
        <f>VLOOKUP(B92,'[1]LISTADO ATM'!$A$2:$B$816,2,0)</f>
        <v xml:space="preserve">ATM Canasta del Pueblo </v>
      </c>
      <c r="D92" s="131" t="s">
        <v>2476</v>
      </c>
      <c r="E92" s="132"/>
    </row>
    <row r="93" spans="1:5" ht="18" x14ac:dyDescent="0.25">
      <c r="A93" s="99" t="str">
        <f>VLOOKUP(B93,'[1]LISTADO ATM'!$A$2:$C$817,3,0)</f>
        <v>NORTE</v>
      </c>
      <c r="B93" s="99">
        <v>936</v>
      </c>
      <c r="C93" s="112" t="str">
        <f>VLOOKUP(B93,'[1]LISTADO ATM'!$A$2:$B$816,2,0)</f>
        <v xml:space="preserve">ATM Autobanco Oficina La Vega I </v>
      </c>
      <c r="D93" s="131" t="s">
        <v>2476</v>
      </c>
      <c r="E93" s="132"/>
    </row>
    <row r="94" spans="1:5" ht="18" x14ac:dyDescent="0.25">
      <c r="A94" s="99" t="str">
        <f>VLOOKUP(B94,'[1]LISTADO ATM'!$A$2:$C$817,3,0)</f>
        <v>NORTE</v>
      </c>
      <c r="B94" s="99">
        <v>872</v>
      </c>
      <c r="C94" s="112" t="str">
        <f>VLOOKUP(B94,'[1]LISTADO ATM'!$A$2:$B$816,2,0)</f>
        <v xml:space="preserve">ATM Zona Franca Pisano II (Santiago) </v>
      </c>
      <c r="D94" s="131" t="s">
        <v>2476</v>
      </c>
      <c r="E94" s="132"/>
    </row>
    <row r="95" spans="1:5" ht="18" x14ac:dyDescent="0.25">
      <c r="A95" s="99" t="str">
        <f>VLOOKUP(B95,'[1]LISTADO ATM'!$A$2:$C$817,3,0)</f>
        <v>DISTRITO NACIONAL</v>
      </c>
      <c r="B95" s="99">
        <v>235</v>
      </c>
      <c r="C95" s="112" t="str">
        <f>VLOOKUP(B95,'[1]LISTADO ATM'!$A$2:$B$816,2,0)</f>
        <v xml:space="preserve">ATM Oficina Multicentro La Sirena San Isidro </v>
      </c>
      <c r="D95" s="131" t="s">
        <v>2476</v>
      </c>
      <c r="E95" s="132"/>
    </row>
    <row r="96" spans="1:5" ht="18" x14ac:dyDescent="0.25">
      <c r="A96" s="99" t="str">
        <f>VLOOKUP(B96,'[1]LISTADO ATM'!$A$2:$C$817,3,0)</f>
        <v>DISTRITO NACIONAL</v>
      </c>
      <c r="B96" s="99">
        <v>406</v>
      </c>
      <c r="C96" s="112" t="str">
        <f>VLOOKUP(B96,'[1]LISTADO ATM'!$A$2:$B$816,2,0)</f>
        <v xml:space="preserve">ATM UNP Plaza Lama Máximo Gómez </v>
      </c>
      <c r="D96" s="131" t="s">
        <v>2580</v>
      </c>
      <c r="E96" s="132"/>
    </row>
    <row r="97" spans="1:5" ht="18" x14ac:dyDescent="0.25">
      <c r="A97" s="99" t="str">
        <f>VLOOKUP(B97,'[1]LISTADO ATM'!$A$2:$C$817,3,0)</f>
        <v>NORTE</v>
      </c>
      <c r="B97" s="99">
        <v>643</v>
      </c>
      <c r="C97" s="112" t="str">
        <f>VLOOKUP(B97,'[1]LISTADO ATM'!$A$2:$B$816,2,0)</f>
        <v xml:space="preserve">ATM Oficina Valerio </v>
      </c>
      <c r="D97" s="131" t="s">
        <v>2476</v>
      </c>
      <c r="E97" s="132"/>
    </row>
    <row r="98" spans="1:5" ht="18" x14ac:dyDescent="0.25">
      <c r="A98" s="99" t="str">
        <f>VLOOKUP(B98,'[1]LISTADO ATM'!$A$2:$C$817,3,0)</f>
        <v>DISTRITO NACIONAL</v>
      </c>
      <c r="B98" s="99">
        <v>648</v>
      </c>
      <c r="C98" s="112" t="str">
        <f>VLOOKUP(B98,'[1]LISTADO ATM'!$A$2:$B$816,2,0)</f>
        <v xml:space="preserve">ATM Hermandad de Pensionados </v>
      </c>
      <c r="D98" s="131" t="s">
        <v>2476</v>
      </c>
      <c r="E98" s="132"/>
    </row>
    <row r="99" spans="1:5" ht="18" x14ac:dyDescent="0.25">
      <c r="A99" s="99" t="e">
        <f>VLOOKUP(B99,'[1]LISTADO ATM'!$A$2:$C$817,3,0)</f>
        <v>#N/A</v>
      </c>
      <c r="B99" s="99"/>
      <c r="C99" s="112" t="e">
        <f>VLOOKUP(B99,'[1]LISTADO ATM'!$A$2:$B$816,2,0)</f>
        <v>#N/A</v>
      </c>
      <c r="D99" s="123"/>
      <c r="E99" s="124"/>
    </row>
    <row r="100" spans="1:5" ht="18" x14ac:dyDescent="0.25">
      <c r="A100" s="99" t="e">
        <f>VLOOKUP(B100,'[1]LISTADO ATM'!$A$2:$C$817,3,0)</f>
        <v>#N/A</v>
      </c>
      <c r="B100" s="99"/>
      <c r="C100" s="112" t="e">
        <f>VLOOKUP(B100,'[1]LISTADO ATM'!$A$2:$B$816,2,0)</f>
        <v>#N/A</v>
      </c>
      <c r="D100" s="123"/>
      <c r="E100" s="124"/>
    </row>
    <row r="101" spans="1:5" ht="18" x14ac:dyDescent="0.25">
      <c r="A101" s="99" t="e">
        <f>VLOOKUP(B101,'[1]LISTADO ATM'!$A$2:$C$817,3,0)</f>
        <v>#N/A</v>
      </c>
      <c r="B101" s="99"/>
      <c r="C101" s="112" t="e">
        <f>VLOOKUP(B101,'[1]LISTADO ATM'!$A$2:$B$816,2,0)</f>
        <v>#N/A</v>
      </c>
      <c r="D101" s="123"/>
      <c r="E101" s="124"/>
    </row>
    <row r="102" spans="1:5" ht="18" x14ac:dyDescent="0.25">
      <c r="A102" s="99" t="e">
        <f>VLOOKUP(B102,'[1]LISTADO ATM'!$A$2:$C$817,3,0)</f>
        <v>#N/A</v>
      </c>
      <c r="B102" s="99"/>
      <c r="C102" s="112" t="e">
        <f>VLOOKUP(B102,'[1]LISTADO ATM'!$A$2:$B$816,2,0)</f>
        <v>#N/A</v>
      </c>
      <c r="D102" s="123"/>
      <c r="E102" s="124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23"/>
      <c r="E103" s="124"/>
    </row>
    <row r="104" spans="1:5" ht="18.75" thickBot="1" x14ac:dyDescent="0.3">
      <c r="A104" s="95" t="s">
        <v>2428</v>
      </c>
      <c r="B104" s="118">
        <f>COUNT(B91:B98)</f>
        <v>8</v>
      </c>
      <c r="C104" s="93"/>
      <c r="D104" s="93"/>
      <c r="E104" s="94"/>
    </row>
  </sheetData>
  <mergeCells count="19">
    <mergeCell ref="A73:E73"/>
    <mergeCell ref="A1:E1"/>
    <mergeCell ref="A2:E2"/>
    <mergeCell ref="A3:E3"/>
    <mergeCell ref="A8:E8"/>
    <mergeCell ref="C54:E54"/>
    <mergeCell ref="A56:E56"/>
    <mergeCell ref="A86:B86"/>
    <mergeCell ref="A87:B87"/>
    <mergeCell ref="A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honeticPr fontId="47" type="noConversion"/>
  <conditionalFormatting sqref="B1:B1048576">
    <cfRule type="duplicateValues" dxfId="13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3"/>
  <sheetViews>
    <sheetView topLeftCell="A342" zoomScale="110" zoomScaleNormal="110" workbookViewId="0">
      <selection activeCell="A355" sqref="A1:A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329" priority="119152"/>
  </conditionalFormatting>
  <conditionalFormatting sqref="A7:A11">
    <cfRule type="duplicateValues" dxfId="1328" priority="119156"/>
    <cfRule type="duplicateValues" dxfId="1327" priority="119157"/>
  </conditionalFormatting>
  <conditionalFormatting sqref="A7:A11">
    <cfRule type="duplicateValues" dxfId="1326" priority="119160"/>
    <cfRule type="duplicateValues" dxfId="1325" priority="119161"/>
  </conditionalFormatting>
  <conditionalFormatting sqref="B37:B39">
    <cfRule type="duplicateValues" dxfId="1324" priority="219"/>
    <cfRule type="duplicateValues" dxfId="1323" priority="220"/>
  </conditionalFormatting>
  <conditionalFormatting sqref="B37:B39">
    <cfRule type="duplicateValues" dxfId="1322" priority="218"/>
  </conditionalFormatting>
  <conditionalFormatting sqref="B37:B39">
    <cfRule type="duplicateValues" dxfId="1321" priority="217"/>
  </conditionalFormatting>
  <conditionalFormatting sqref="B37:B39">
    <cfRule type="duplicateValues" dxfId="1320" priority="215"/>
    <cfRule type="duplicateValues" dxfId="1319" priority="216"/>
  </conditionalFormatting>
  <conditionalFormatting sqref="B3">
    <cfRule type="duplicateValues" dxfId="1318" priority="193"/>
    <cfRule type="duplicateValues" dxfId="1317" priority="194"/>
  </conditionalFormatting>
  <conditionalFormatting sqref="B3">
    <cfRule type="duplicateValues" dxfId="1316" priority="192"/>
  </conditionalFormatting>
  <conditionalFormatting sqref="B3">
    <cfRule type="duplicateValues" dxfId="1315" priority="191"/>
  </conditionalFormatting>
  <conditionalFormatting sqref="B3">
    <cfRule type="duplicateValues" dxfId="1314" priority="189"/>
    <cfRule type="duplicateValues" dxfId="1313" priority="190"/>
  </conditionalFormatting>
  <conditionalFormatting sqref="A4:A6">
    <cfRule type="duplicateValues" dxfId="1312" priority="188"/>
  </conditionalFormatting>
  <conditionalFormatting sqref="A4:A6">
    <cfRule type="duplicateValues" dxfId="1311" priority="186"/>
    <cfRule type="duplicateValues" dxfId="1310" priority="187"/>
  </conditionalFormatting>
  <conditionalFormatting sqref="A4:A6">
    <cfRule type="duplicateValues" dxfId="1309" priority="184"/>
    <cfRule type="duplicateValues" dxfId="1308" priority="185"/>
  </conditionalFormatting>
  <conditionalFormatting sqref="A3:A6">
    <cfRule type="duplicateValues" dxfId="1307" priority="165"/>
  </conditionalFormatting>
  <conditionalFormatting sqref="A3:A6">
    <cfRule type="duplicateValues" dxfId="1306" priority="163"/>
    <cfRule type="duplicateValues" dxfId="1305" priority="164"/>
  </conditionalFormatting>
  <conditionalFormatting sqref="A3:A6">
    <cfRule type="duplicateValues" dxfId="1304" priority="161"/>
    <cfRule type="duplicateValues" dxfId="1303" priority="162"/>
  </conditionalFormatting>
  <conditionalFormatting sqref="B4:B6">
    <cfRule type="duplicateValues" dxfId="1302" priority="158"/>
    <cfRule type="duplicateValues" dxfId="1301" priority="159"/>
  </conditionalFormatting>
  <conditionalFormatting sqref="B4:B6">
    <cfRule type="duplicateValues" dxfId="1300" priority="157"/>
  </conditionalFormatting>
  <conditionalFormatting sqref="B4:B6">
    <cfRule type="duplicateValues" dxfId="1299" priority="156"/>
  </conditionalFormatting>
  <conditionalFormatting sqref="B4:B6">
    <cfRule type="duplicateValues" dxfId="1298" priority="154"/>
    <cfRule type="duplicateValues" dxfId="1297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96" priority="51"/>
  </conditionalFormatting>
  <conditionalFormatting sqref="E9:E1048576 E1:E2">
    <cfRule type="duplicateValues" dxfId="1295" priority="99232"/>
  </conditionalFormatting>
  <conditionalFormatting sqref="E4">
    <cfRule type="duplicateValues" dxfId="1294" priority="44"/>
  </conditionalFormatting>
  <conditionalFormatting sqref="E5:E8">
    <cfRule type="duplicateValues" dxfId="1293" priority="42"/>
  </conditionalFormatting>
  <conditionalFormatting sqref="B12">
    <cfRule type="duplicateValues" dxfId="1292" priority="16"/>
    <cfRule type="duplicateValues" dxfId="1291" priority="17"/>
    <cfRule type="duplicateValues" dxfId="1290" priority="18"/>
  </conditionalFormatting>
  <conditionalFormatting sqref="B12">
    <cfRule type="duplicateValues" dxfId="1289" priority="15"/>
  </conditionalFormatting>
  <conditionalFormatting sqref="B12">
    <cfRule type="duplicateValues" dxfId="1288" priority="13"/>
    <cfRule type="duplicateValues" dxfId="1287" priority="14"/>
  </conditionalFormatting>
  <conditionalFormatting sqref="B12">
    <cfRule type="duplicateValues" dxfId="1286" priority="10"/>
    <cfRule type="duplicateValues" dxfId="1285" priority="11"/>
    <cfRule type="duplicateValues" dxfId="1284" priority="12"/>
  </conditionalFormatting>
  <conditionalFormatting sqref="B12">
    <cfRule type="duplicateValues" dxfId="1283" priority="9"/>
  </conditionalFormatting>
  <conditionalFormatting sqref="B12">
    <cfRule type="duplicateValues" dxfId="1282" priority="7"/>
    <cfRule type="duplicateValues" dxfId="1281" priority="8"/>
  </conditionalFormatting>
  <conditionalFormatting sqref="B12">
    <cfRule type="duplicateValues" dxfId="1280" priority="6"/>
  </conditionalFormatting>
  <conditionalFormatting sqref="B12">
    <cfRule type="duplicateValues" dxfId="1279" priority="3"/>
    <cfRule type="duplicateValues" dxfId="1278" priority="4"/>
    <cfRule type="duplicateValues" dxfId="1277" priority="5"/>
  </conditionalFormatting>
  <conditionalFormatting sqref="B12">
    <cfRule type="duplicateValues" dxfId="1276" priority="2"/>
  </conditionalFormatting>
  <conditionalFormatting sqref="B12">
    <cfRule type="duplicateValues" dxfId="127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2021-01-27T03:43:05Z</dcterms:modified>
</cp:coreProperties>
</file>