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" i="1" l="1"/>
  <c r="A48" i="1"/>
  <c r="F51" i="1"/>
  <c r="G51" i="1"/>
  <c r="H51" i="1"/>
  <c r="I51" i="1"/>
  <c r="J51" i="1"/>
  <c r="K51" i="1"/>
  <c r="F48" i="1"/>
  <c r="G48" i="1"/>
  <c r="H48" i="1"/>
  <c r="I48" i="1"/>
  <c r="J48" i="1"/>
  <c r="K48" i="1"/>
  <c r="A13" i="1"/>
  <c r="A21" i="1"/>
  <c r="A46" i="1"/>
  <c r="A52" i="1"/>
  <c r="A67" i="1"/>
  <c r="A44" i="1"/>
  <c r="A36" i="1"/>
  <c r="A70" i="1"/>
  <c r="A34" i="1"/>
  <c r="A24" i="1"/>
  <c r="A14" i="1"/>
  <c r="A10" i="1"/>
  <c r="A40" i="1"/>
  <c r="A65" i="1"/>
  <c r="A7" i="1"/>
  <c r="A33" i="1"/>
  <c r="A55" i="1"/>
  <c r="A26" i="1"/>
  <c r="A64" i="1"/>
  <c r="A56" i="1"/>
  <c r="F13" i="1"/>
  <c r="G13" i="1"/>
  <c r="H13" i="1"/>
  <c r="I13" i="1"/>
  <c r="J13" i="1"/>
  <c r="K13" i="1"/>
  <c r="F21" i="1"/>
  <c r="G21" i="1"/>
  <c r="H21" i="1"/>
  <c r="I21" i="1"/>
  <c r="J21" i="1"/>
  <c r="K21" i="1"/>
  <c r="F46" i="1"/>
  <c r="G46" i="1"/>
  <c r="H46" i="1"/>
  <c r="I46" i="1"/>
  <c r="J46" i="1"/>
  <c r="K46" i="1"/>
  <c r="F52" i="1"/>
  <c r="G52" i="1"/>
  <c r="H52" i="1"/>
  <c r="I52" i="1"/>
  <c r="J52" i="1"/>
  <c r="K52" i="1"/>
  <c r="F67" i="1"/>
  <c r="G67" i="1"/>
  <c r="H67" i="1"/>
  <c r="I67" i="1"/>
  <c r="J67" i="1"/>
  <c r="K67" i="1"/>
  <c r="F44" i="1"/>
  <c r="G44" i="1"/>
  <c r="H44" i="1"/>
  <c r="I44" i="1"/>
  <c r="J44" i="1"/>
  <c r="K44" i="1"/>
  <c r="F36" i="1"/>
  <c r="G36" i="1"/>
  <c r="H36" i="1"/>
  <c r="I36" i="1"/>
  <c r="J36" i="1"/>
  <c r="K36" i="1"/>
  <c r="F70" i="1"/>
  <c r="G70" i="1"/>
  <c r="H70" i="1"/>
  <c r="I70" i="1"/>
  <c r="J70" i="1"/>
  <c r="K70" i="1"/>
  <c r="F34" i="1"/>
  <c r="G34" i="1"/>
  <c r="H34" i="1"/>
  <c r="I34" i="1"/>
  <c r="J34" i="1"/>
  <c r="K34" i="1"/>
  <c r="F24" i="1"/>
  <c r="G24" i="1"/>
  <c r="H24" i="1"/>
  <c r="I24" i="1"/>
  <c r="J24" i="1"/>
  <c r="K24" i="1"/>
  <c r="F14" i="1"/>
  <c r="G14" i="1"/>
  <c r="H14" i="1"/>
  <c r="I14" i="1"/>
  <c r="J14" i="1"/>
  <c r="K14" i="1"/>
  <c r="F10" i="1"/>
  <c r="G10" i="1"/>
  <c r="H10" i="1"/>
  <c r="I10" i="1"/>
  <c r="J10" i="1"/>
  <c r="K10" i="1"/>
  <c r="F40" i="1"/>
  <c r="G40" i="1"/>
  <c r="H40" i="1"/>
  <c r="I40" i="1"/>
  <c r="J40" i="1"/>
  <c r="K40" i="1"/>
  <c r="F65" i="1"/>
  <c r="G65" i="1"/>
  <c r="H65" i="1"/>
  <c r="I65" i="1"/>
  <c r="J65" i="1"/>
  <c r="K65" i="1"/>
  <c r="F7" i="1"/>
  <c r="G7" i="1"/>
  <c r="H7" i="1"/>
  <c r="I7" i="1"/>
  <c r="J7" i="1"/>
  <c r="K7" i="1"/>
  <c r="F33" i="1"/>
  <c r="G33" i="1"/>
  <c r="H33" i="1"/>
  <c r="I33" i="1"/>
  <c r="J33" i="1"/>
  <c r="K33" i="1"/>
  <c r="F55" i="1"/>
  <c r="G55" i="1"/>
  <c r="H55" i="1"/>
  <c r="I55" i="1"/>
  <c r="J55" i="1"/>
  <c r="K55" i="1"/>
  <c r="F26" i="1"/>
  <c r="G26" i="1"/>
  <c r="H26" i="1"/>
  <c r="I26" i="1"/>
  <c r="J26" i="1"/>
  <c r="K26" i="1"/>
  <c r="F64" i="1"/>
  <c r="G64" i="1"/>
  <c r="H64" i="1"/>
  <c r="I64" i="1"/>
  <c r="J64" i="1"/>
  <c r="K64" i="1"/>
  <c r="F56" i="1"/>
  <c r="G56" i="1"/>
  <c r="H56" i="1"/>
  <c r="I56" i="1"/>
  <c r="J56" i="1"/>
  <c r="K56" i="1"/>
  <c r="B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71" i="16" l="1"/>
  <c r="A32" i="1" l="1"/>
  <c r="A16" i="1"/>
  <c r="A39" i="1"/>
  <c r="A15" i="1"/>
  <c r="A57" i="1"/>
  <c r="A30" i="1"/>
  <c r="A29" i="1"/>
  <c r="A20" i="1"/>
  <c r="A62" i="1"/>
  <c r="A43" i="1"/>
  <c r="F32" i="1"/>
  <c r="G32" i="1"/>
  <c r="H32" i="1"/>
  <c r="I32" i="1"/>
  <c r="J32" i="1"/>
  <c r="K32" i="1"/>
  <c r="F16" i="1"/>
  <c r="G16" i="1"/>
  <c r="H16" i="1"/>
  <c r="I16" i="1"/>
  <c r="J16" i="1"/>
  <c r="K16" i="1"/>
  <c r="F39" i="1"/>
  <c r="G39" i="1"/>
  <c r="H39" i="1"/>
  <c r="I39" i="1"/>
  <c r="J39" i="1"/>
  <c r="K39" i="1"/>
  <c r="F15" i="1"/>
  <c r="G15" i="1"/>
  <c r="H15" i="1"/>
  <c r="I15" i="1"/>
  <c r="J15" i="1"/>
  <c r="K15" i="1"/>
  <c r="F57" i="1"/>
  <c r="G57" i="1"/>
  <c r="H57" i="1"/>
  <c r="I57" i="1"/>
  <c r="J57" i="1"/>
  <c r="K57" i="1"/>
  <c r="F30" i="1"/>
  <c r="G30" i="1"/>
  <c r="H30" i="1"/>
  <c r="I30" i="1"/>
  <c r="J30" i="1"/>
  <c r="K30" i="1"/>
  <c r="F29" i="1"/>
  <c r="G29" i="1"/>
  <c r="H29" i="1"/>
  <c r="I29" i="1"/>
  <c r="J29" i="1"/>
  <c r="K29" i="1"/>
  <c r="F20" i="1"/>
  <c r="G20" i="1"/>
  <c r="H20" i="1"/>
  <c r="I20" i="1"/>
  <c r="J20" i="1"/>
  <c r="K20" i="1"/>
  <c r="F62" i="1"/>
  <c r="G62" i="1"/>
  <c r="H62" i="1"/>
  <c r="I62" i="1"/>
  <c r="J62" i="1"/>
  <c r="K62" i="1"/>
  <c r="F43" i="1"/>
  <c r="G43" i="1"/>
  <c r="H43" i="1"/>
  <c r="I43" i="1"/>
  <c r="J43" i="1"/>
  <c r="K43" i="1"/>
  <c r="F37" i="1" l="1"/>
  <c r="G37" i="1"/>
  <c r="H37" i="1"/>
  <c r="I37" i="1"/>
  <c r="J37" i="1"/>
  <c r="K37" i="1"/>
  <c r="A37" i="1" l="1"/>
  <c r="A53" i="1"/>
  <c r="A68" i="1"/>
  <c r="A63" i="1"/>
  <c r="F53" i="1"/>
  <c r="G53" i="1"/>
  <c r="H53" i="1"/>
  <c r="I53" i="1"/>
  <c r="J53" i="1"/>
  <c r="K53" i="1"/>
  <c r="F68" i="1"/>
  <c r="G68" i="1"/>
  <c r="H68" i="1"/>
  <c r="I68" i="1"/>
  <c r="J68" i="1"/>
  <c r="K68" i="1"/>
  <c r="F63" i="1"/>
  <c r="G63" i="1"/>
  <c r="H63" i="1"/>
  <c r="I63" i="1"/>
  <c r="J63" i="1"/>
  <c r="K63" i="1"/>
  <c r="F22" i="1" l="1"/>
  <c r="G22" i="1"/>
  <c r="H22" i="1"/>
  <c r="I22" i="1"/>
  <c r="J22" i="1"/>
  <c r="K22" i="1"/>
  <c r="F28" i="1"/>
  <c r="G28" i="1"/>
  <c r="H28" i="1"/>
  <c r="I28" i="1"/>
  <c r="J28" i="1"/>
  <c r="K28" i="1"/>
  <c r="F6" i="1"/>
  <c r="G6" i="1"/>
  <c r="H6" i="1"/>
  <c r="I6" i="1"/>
  <c r="J6" i="1"/>
  <c r="K6" i="1"/>
  <c r="F58" i="1"/>
  <c r="G58" i="1"/>
  <c r="H58" i="1"/>
  <c r="I58" i="1"/>
  <c r="J58" i="1"/>
  <c r="K58" i="1"/>
  <c r="A22" i="1"/>
  <c r="A28" i="1"/>
  <c r="A6" i="1"/>
  <c r="A58" i="1"/>
  <c r="F59" i="1" l="1"/>
  <c r="G59" i="1"/>
  <c r="H59" i="1"/>
  <c r="I59" i="1"/>
  <c r="J59" i="1"/>
  <c r="K59" i="1"/>
  <c r="F19" i="1"/>
  <c r="G19" i="1"/>
  <c r="H19" i="1"/>
  <c r="I19" i="1"/>
  <c r="J19" i="1"/>
  <c r="K19" i="1"/>
  <c r="F35" i="1"/>
  <c r="G35" i="1"/>
  <c r="H35" i="1"/>
  <c r="I35" i="1"/>
  <c r="J35" i="1"/>
  <c r="K35" i="1"/>
  <c r="A59" i="1"/>
  <c r="A19" i="1"/>
  <c r="A35" i="1"/>
  <c r="A17" i="1" l="1"/>
  <c r="F17" i="1"/>
  <c r="G17" i="1"/>
  <c r="H17" i="1"/>
  <c r="I17" i="1"/>
  <c r="J17" i="1"/>
  <c r="K17" i="1"/>
  <c r="F50" i="1" l="1"/>
  <c r="G50" i="1"/>
  <c r="H50" i="1"/>
  <c r="I50" i="1"/>
  <c r="J50" i="1"/>
  <c r="K50" i="1"/>
  <c r="A50" i="1"/>
  <c r="F25" i="1" l="1"/>
  <c r="G25" i="1"/>
  <c r="H25" i="1"/>
  <c r="I25" i="1"/>
  <c r="J25" i="1"/>
  <c r="K25" i="1"/>
  <c r="A25" i="1"/>
  <c r="A31" i="1" l="1"/>
  <c r="A60" i="1"/>
  <c r="A66" i="1"/>
  <c r="F31" i="1"/>
  <c r="G31" i="1"/>
  <c r="H31" i="1"/>
  <c r="I31" i="1"/>
  <c r="J31" i="1"/>
  <c r="K31" i="1"/>
  <c r="F60" i="1"/>
  <c r="G60" i="1"/>
  <c r="H60" i="1"/>
  <c r="I60" i="1"/>
  <c r="J60" i="1"/>
  <c r="K60" i="1"/>
  <c r="F66" i="1"/>
  <c r="G66" i="1"/>
  <c r="H66" i="1"/>
  <c r="I66" i="1"/>
  <c r="J66" i="1"/>
  <c r="K66" i="1"/>
  <c r="A11" i="1"/>
  <c r="A42" i="1"/>
  <c r="F11" i="1"/>
  <c r="G11" i="1"/>
  <c r="H11" i="1"/>
  <c r="I11" i="1"/>
  <c r="J11" i="1"/>
  <c r="K11" i="1"/>
  <c r="F42" i="1"/>
  <c r="G42" i="1"/>
  <c r="H42" i="1"/>
  <c r="I42" i="1"/>
  <c r="J42" i="1"/>
  <c r="K42" i="1"/>
  <c r="A49" i="1" l="1"/>
  <c r="F49" i="1"/>
  <c r="G49" i="1"/>
  <c r="H49" i="1"/>
  <c r="I49" i="1"/>
  <c r="J49" i="1"/>
  <c r="K49" i="1"/>
  <c r="A54" i="1" l="1"/>
  <c r="A41" i="1"/>
  <c r="F54" i="1"/>
  <c r="G54" i="1"/>
  <c r="H54" i="1"/>
  <c r="I54" i="1"/>
  <c r="J54" i="1"/>
  <c r="K54" i="1"/>
  <c r="F41" i="1"/>
  <c r="G41" i="1"/>
  <c r="H41" i="1"/>
  <c r="I41" i="1"/>
  <c r="J41" i="1"/>
  <c r="K41" i="1"/>
  <c r="A69" i="1" l="1"/>
  <c r="A27" i="1"/>
  <c r="F69" i="1"/>
  <c r="G69" i="1"/>
  <c r="H69" i="1"/>
  <c r="I69" i="1"/>
  <c r="J69" i="1"/>
  <c r="K69" i="1"/>
  <c r="F27" i="1"/>
  <c r="G27" i="1"/>
  <c r="H27" i="1"/>
  <c r="I27" i="1"/>
  <c r="J27" i="1"/>
  <c r="K27" i="1"/>
  <c r="F61" i="1" l="1"/>
  <c r="G61" i="1"/>
  <c r="H61" i="1"/>
  <c r="I61" i="1"/>
  <c r="J61" i="1"/>
  <c r="K61" i="1"/>
  <c r="F12" i="1"/>
  <c r="G12" i="1"/>
  <c r="H12" i="1"/>
  <c r="I12" i="1"/>
  <c r="J12" i="1"/>
  <c r="K12" i="1"/>
  <c r="F47" i="1"/>
  <c r="G47" i="1"/>
  <c r="H47" i="1"/>
  <c r="I47" i="1"/>
  <c r="J47" i="1"/>
  <c r="K47" i="1"/>
  <c r="A61" i="1"/>
  <c r="A12" i="1"/>
  <c r="A47" i="1"/>
  <c r="A5" i="1" l="1"/>
  <c r="F5" i="1"/>
  <c r="G5" i="1"/>
  <c r="H5" i="1"/>
  <c r="I5" i="1"/>
  <c r="J5" i="1"/>
  <c r="K5" i="1"/>
  <c r="A38" i="1" l="1"/>
  <c r="A9" i="1"/>
  <c r="F38" i="1"/>
  <c r="G38" i="1"/>
  <c r="H38" i="1"/>
  <c r="I38" i="1"/>
  <c r="J38" i="1"/>
  <c r="K38" i="1"/>
  <c r="F9" i="1"/>
  <c r="G9" i="1"/>
  <c r="H9" i="1"/>
  <c r="I9" i="1"/>
  <c r="J9" i="1"/>
  <c r="K9" i="1"/>
  <c r="A45" i="1" l="1"/>
  <c r="F45" i="1"/>
  <c r="G45" i="1"/>
  <c r="H45" i="1"/>
  <c r="I45" i="1"/>
  <c r="J45" i="1"/>
  <c r="K45" i="1"/>
  <c r="F8" i="1" l="1"/>
  <c r="G8" i="1"/>
  <c r="H8" i="1"/>
  <c r="I8" i="1"/>
  <c r="J8" i="1"/>
  <c r="K8" i="1"/>
  <c r="A8" i="1"/>
  <c r="F18" i="1" l="1"/>
  <c r="G18" i="1"/>
  <c r="H18" i="1"/>
  <c r="I18" i="1"/>
  <c r="J18" i="1"/>
  <c r="K18" i="1"/>
  <c r="A18" i="1"/>
  <c r="A23" i="1" l="1"/>
  <c r="F23" i="1"/>
  <c r="G23" i="1"/>
  <c r="H23" i="1"/>
  <c r="I23" i="1"/>
  <c r="J23" i="1"/>
  <c r="K23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<sst xmlns="http://schemas.openxmlformats.org/spreadsheetml/2006/main" count="13209" uniqueCount="2551">
  <si>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</si>
  <si>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</si>
  <si>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</si>
  <si>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</si>
  <si>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</si>
  <si>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</si>
  <si>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</si>
  <si>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</si>
  <si>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</si>
  <si>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</si>
  <si>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</si>
  <si>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</si>
  <si>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</si>
  <si>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</si>
  <si>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</si>
  <si>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</si>
  <si>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</si>
  <si>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</si>
  <si>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</si>
  <si>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</si>
  <si>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</si>
  <si>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</si>
  <si>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</si>
  <si>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</si>
  <si>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</si>
  <si>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</si>
  <si>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</si>
  <si>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</si>
  <si>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</si>
  <si>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</si>
  <si>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</si>
  <si>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</si>
  <si>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</si>
  <si>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</si>
  <si>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</si>
  <si>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</si>
  <si>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</si>
  <si>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</si>
  <si>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</si>
  <si>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</si>
  <si>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</si>
  <si>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</si>
  <si>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</si>
  <si>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</si>
  <si>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</si>
  <si>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</si>
  <si>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</si>
  <si>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</si>
  <si>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</si>
  <si>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</si>
  <si>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</si>
  <si>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</si>
  <si>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</si>
  <si>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</si>
  <si>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</si>
  <si>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</si>
  <si>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</si>
  <si>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</si>
  <si>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</si>
  <si>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</si>
  <si>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</si>
  <si>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</si>
  <si>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</si>
  <si>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</si>
  <si>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</si>
  <si>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</si>
  <si>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</si>
  <si>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</si>
  <si>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</si>
  <si>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</si>
  <si>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</si>
  <si>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</si>
  <si>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</si>
  <si>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</si>
  <si>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</si>
  <si>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</si>
  <si>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</si>
  <si>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</si>
  <si>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</si>
  <si>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</si>
  <si>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</si>
  <si>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</si>
  <si>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</si>
  <si>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</si>
  <si>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</si>
  <si>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</si>
  <si>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</si>
  <si>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</si>
  <si>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</si>
  <si>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</si>
  <si>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</si>
  <si>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</si>
  <si>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</si>
  <si>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</si>
  <si>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</si>
  <si>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</si>
  <si>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</si>
  <si>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</si>
  <si>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</si>
  <si>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</si>
  <si>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</si>
  <si>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</si>
  <si>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</si>
  <si>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</si>
  <si>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</si>
  <si>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</si>
  <si>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</si>
  <si>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</si>
  <si>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</si>
  <si>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</si>
  <si>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</si>
  <si>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</si>
  <si>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</si>
  <si>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</si>
  <si>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</si>
  <si>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</si>
  <si>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</si>
  <si>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</si>
  <si>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</si>
  <si>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</si>
  <si>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</si>
  <si>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</si>
  <si>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</si>
  <si>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</si>
  <si>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</si>
  <si>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</si>
  <si>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</si>
  <si>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</si>
  <si>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</si>
  <si>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</si>
  <si>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</si>
  <si>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</si>
  <si>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</si>
  <si>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</si>
  <si>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</si>
  <si>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</si>
  <si>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</si>
  <si>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</si>
  <si>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</si>
  <si>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</si>
  <si>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</si>
  <si>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</si>
  <si>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</si>
  <si>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</si>
  <si>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</si>
  <si>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</si>
  <si>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</si>
  <si>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</si>
  <si>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</si>
  <si>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</si>
  <si>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</si>
  <si>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</si>
  <si>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</si>
  <si>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</si>
  <si>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</si>
  <si>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</si>
  <si>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</si>
  <si>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</si>
  <si>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</si>
  <si>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</si>
  <si>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</si>
  <si>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</si>
  <si>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</si>
  <si>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</si>
  <si>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</si>
  <si>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</si>
  <si>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</si>
  <si>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</si>
  <si>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</si>
  <si>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</si>
  <si>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</si>
  <si>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</si>
  <si>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</si>
  <si>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</si>
  <si>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</si>
  <si>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</si>
  <si>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</si>
  <si>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</si>
  <si>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</si>
  <si>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</si>
  <si>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</si>
  <si>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</si>
  <si>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</si>
  <si>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</si>
  <si>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</si>
  <si>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</si>
  <si>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</si>
  <si>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</si>
  <si>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</si>
  <si>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</si>
  <si>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</si>
  <si>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</si>
  <si>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</si>
  <si>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</si>
  <si>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</si>
  <si>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</si>
  <si>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</si>
  <si>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</si>
  <si>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</si>
  <si>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</si>
  <si>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</si>
  <si>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</si>
  <si>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</si>
  <si>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</si>
  <si>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</si>
  <si>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</si>
  <si>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</si>
  <si>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</si>
  <si>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</si>
  <si>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</si>
  <si>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</si>
  <si>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</si>
  <si>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</si>
  <si>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</si>
  <si>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</si>
  <si>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</si>
  <si>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</si>
  <si>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</si>
  <si>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</si>
  <si>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</si>
  <si>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</si>
  <si>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</si>
  <si>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</si>
  <si>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</si>
  <si>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</si>
  <si>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</si>
  <si>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</si>
  <si>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</si>
  <si>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</si>
  <si>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</si>
  <si>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</si>
  <si>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</si>
  <si>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</si>
  <si>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</si>
  <si>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</si>
  <si>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</si>
  <si>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</si>
  <si>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</si>
  <si>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</si>
  <si>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</si>
  <si>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</si>
  <si>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</si>
  <si>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</si>
  <si>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</si>
  <si>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</si>
  <si>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</si>
  <si>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</si>
  <si>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</si>
  <si>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</si>
  <si>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</si>
  <si>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</si>
  <si>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</si>
  <si>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</si>
  <si>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</si>
  <si>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</si>
  <si>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</si>
  <si>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</si>
  <si>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</si>
  <si>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</si>
  <si>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</si>
  <si>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</si>
  <si>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</si>
  <si>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</si>
  <si>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</si>
  <si>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</si>
  <si>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</si>
  <si>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</si>
  <si>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</si>
  <si>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</si>
  <si>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</si>
  <si>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</si>
  <si>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</si>
  <si>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</si>
  <si>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</si>
  <si>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</si>
  <si>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</si>
  <si>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</si>
  <si>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</si>
  <si>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</si>
  <si>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</si>
  <si>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</si>
  <si>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</si>
  <si>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</si>
  <si>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</si>
  <si>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</si>
  <si>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</si>
  <si>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</si>
  <si>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</si>
  <si>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</si>
  <si>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</si>
  <si>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</si>
  <si>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</si>
  <si>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</si>
  <si>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</si>
  <si>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</si>
  <si>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</si>
  <si>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</si>
  <si>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</si>
  <si>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</si>
  <si>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</si>
  <si>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</si>
  <si>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</si>
  <si>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</si>
  <si>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</si>
  <si>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</si>
  <si>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</si>
  <si>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</si>
  <si>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</si>
  <si>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</si>
  <si>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</si>
  <si>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</si>
  <si>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</si>
  <si>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</si>
  <si>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</si>
  <si>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</si>
  <si>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</si>
  <si>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</si>
  <si>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</si>
  <si>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</si>
  <si>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</si>
  <si>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</si>
  <si>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</si>
  <si>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</si>
  <si>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</si>
  <si>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</si>
  <si>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</si>
  <si>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</si>
  <si>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</si>
  <si>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</si>
  <si>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</si>
  <si>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</si>
  <si>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</si>
  <si>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</si>
  <si>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</si>
  <si>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</si>
  <si>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</si>
  <si>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</si>
  <si>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</si>
  <si>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</si>
  <si>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</si>
  <si>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</si>
  <si>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</si>
  <si>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</si>
  <si>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</si>
  <si>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</si>
  <si>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</si>
  <si>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</si>
  <si>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</si>
  <si>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</si>
  <si>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</si>
  <si>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</si>
  <si>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</si>
  <si>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</si>
  <si>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</si>
  <si>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</si>
  <si>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</si>
  <si>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</si>
  <si>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</si>
  <si>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</si>
  <si>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</si>
  <si>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</si>
  <si>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</si>
  <si>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</si>
  <si>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</si>
  <si>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</si>
  <si>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</si>
  <si>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</si>
  <si>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</si>
  <si>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</si>
  <si>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</si>
  <si>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</si>
  <si>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</si>
  <si>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</si>
  <si>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</si>
  <si>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</si>
  <si>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</si>
  <si>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</si>
  <si>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</si>
  <si>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</si>
  <si>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</si>
  <si>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</si>
  <si>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</si>
  <si>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</si>
  <si>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</si>
  <si>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</si>
  <si>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</si>
  <si>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</si>
  <si>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</si>
  <si>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</si>
  <si>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</si>
  <si>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</si>
  <si>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</si>
  <si>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</si>
  <si>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</si>
  <si>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</si>
  <si>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</si>
  <si>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</si>
  <si>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</si>
  <si>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</si>
  <si>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</si>
  <si>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</si>
  <si>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</si>
  <si>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</si>
  <si>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</si>
  <si>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</si>
  <si>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</si>
  <si>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</si>
  <si>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</si>
  <si>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</si>
  <si>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</si>
  <si>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</si>
  <si>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</si>
  <si>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</si>
  <si>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</si>
  <si>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</si>
  <si>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</si>
  <si>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</si>
  <si>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</si>
  <si>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</si>
  <si>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</si>
  <si>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</si>
  <si>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</si>
  <si>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</si>
  <si>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</si>
  <si>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</si>
  <si>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</si>
  <si>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</si>
  <si>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</si>
  <si>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</si>
  <si>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</si>
  <si>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</si>
  <si>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</si>
  <si>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</si>
  <si>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</si>
  <si>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</si>
  <si>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</si>
  <si>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</si>
  <si>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</si>
  <si>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</si>
  <si>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</si>
  <si>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</si>
  <si>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</si>
  <si>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</si>
  <si>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</si>
  <si>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</si>
  <si>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</si>
  <si>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</si>
  <si>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</si>
  <si>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</si>
  <si>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</si>
  <si>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</si>
  <si>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</si>
  <si>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</si>
  <si>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</si>
  <si>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</si>
  <si>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</si>
  <si>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</si>
  <si>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</si>
  <si>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</si>
  <si>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</si>
  <si>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</si>
  <si>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</si>
  <si>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</si>
  <si>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</si>
  <si>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</si>
  <si>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</si>
  <si>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</si>
  <si>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</si>
  <si>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</si>
  <si>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</si>
  <si>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</si>
  <si>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</si>
  <si>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</si>
  <si>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</si>
  <si>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</si>
  <si>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</si>
  <si>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</si>
  <si>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</si>
  <si>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</si>
  <si>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</si>
  <si>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</si>
  <si>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</si>
  <si>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</si>
  <si>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</si>
  <si>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</si>
  <si>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</si>
  <si>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</si>
  <si>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</si>
  <si>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</si>
  <si>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</si>
  <si>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</si>
  <si>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</si>
  <si>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</si>
  <si>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</si>
  <si>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</si>
  <si>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</si>
  <si>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</si>
  <si>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</si>
  <si>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</si>
  <si>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</si>
  <si>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</si>
  <si>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</si>
  <si>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</si>
  <si>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</si>
  <si>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</si>
  <si>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</si>
  <si>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</si>
  <si>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</si>
  <si>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</si>
  <si>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</si>
  <si>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</si>
  <si>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</si>
  <si>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</si>
  <si>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</si>
  <si>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</si>
  <si>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</si>
  <si>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</si>
  <si>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</si>
  <si>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</si>
  <si>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</si>
  <si>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</si>
  <si>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</si>
  <si>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</si>
  <si>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</si>
  <si>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</si>
  <si>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</si>
  <si>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</si>
  <si>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</si>
  <si>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</si>
  <si>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</si>
  <si>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</si>
  <si>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</si>
  <si>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</si>
  <si>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</si>
  <si>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</si>
  <si>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</si>
  <si>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</si>
  <si>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</si>
  <si>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</si>
  <si>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</si>
  <si>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</si>
  <si>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</si>
  <si>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</si>
  <si>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</si>
  <si>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</si>
  <si>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</si>
  <si>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</si>
  <si>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</si>
  <si>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</si>
  <si>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</si>
  <si>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</si>
  <si>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</si>
  <si>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</si>
  <si>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</si>
  <si>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</si>
  <si>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</si>
  <si>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</si>
  <si>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</si>
  <si>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</si>
  <si>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</si>
  <si>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</si>
  <si>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</si>
  <si>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</si>
  <si>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</si>
  <si>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</si>
  <si>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</si>
  <si>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</si>
  <si>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</si>
  <si>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</si>
  <si>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</si>
  <si>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</si>
  <si>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</si>
  <si>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</si>
  <si>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</si>
  <si>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</si>
  <si>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</si>
  <si>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</si>
  <si>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</si>
  <si>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</si>
  <si>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</si>
  <si>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</si>
  <si>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</si>
  <si>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</si>
  <si>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</si>
  <si>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</si>
  <si>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</si>
  <si>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</si>
  <si>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</si>
  <si>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</si>
  <si>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</si>
  <si>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</si>
  <si>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</si>
  <si>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</si>
  <si>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</si>
  <si>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</si>
  <si>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</si>
  <si>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</si>
  <si>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</si>
  <si>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</si>
  <si>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</si>
  <si>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</si>
  <si>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</si>
  <si>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</si>
  <si>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</si>
  <si>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</si>
  <si>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</si>
  <si>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</si>
  <si>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</si>
  <si>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</si>
  <si>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</si>
  <si>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</si>
  <si>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</si>
  <si>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</si>
  <si>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</si>
  <si>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</si>
  <si>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</si>
  <si>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</si>
  <si>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</si>
  <si>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</si>
  <si>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</si>
  <si>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</si>
  <si>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</si>
  <si>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</si>
  <si>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</si>
  <si>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</si>
  <si>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</si>
  <si>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</si>
  <si>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</si>
  <si>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</si>
  <si>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</si>
  <si>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</si>
  <si>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</si>
  <si>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</si>
  <si>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</si>
  <si>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</si>
  <si>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</si>
  <si>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</si>
  <si>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</si>
  <si>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</si>
  <si>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</si>
  <si>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</si>
  <si>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</si>
  <si>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</si>
  <si>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</si>
  <si>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</si>
  <si>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</si>
  <si>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</si>
  <si>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</si>
  <si>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</si>
  <si>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</si>
  <si>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</si>
  <si>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</si>
  <si>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</si>
  <si>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</si>
  <si>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</si>
  <si>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</si>
  <si>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</si>
  <si>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</si>
  <si>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</si>
  <si>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</si>
  <si>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</si>
  <si>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</si>
  <si>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</si>
  <si>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</si>
  <si>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</si>
  <si>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</si>
  <si>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</si>
  <si>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</si>
  <si>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</si>
  <si>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</si>
  <si>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</si>
  <si>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</si>
  <si>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</si>
  <si>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</si>
  <si>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</si>
  <si>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</si>
  <si>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</si>
  <si>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</si>
  <si>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</si>
  <si>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</si>
  <si>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</si>
  <si>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</si>
  <si>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</si>
  <si>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</si>
  <si>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</si>
  <si>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</si>
  <si>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</si>
  <si>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</si>
  <si>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</si>
  <si>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</si>
  <si>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</si>
  <si>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</si>
  <si>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</si>
  <si>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</si>
  <si>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</si>
  <si>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</si>
  <si>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</si>
  <si>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</si>
  <si>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</si>
  <si>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</si>
  <si>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</si>
  <si>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</si>
  <si>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</si>
  <si>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</si>
  <si>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</si>
  <si>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</si>
  <si>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</si>
  <si>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</si>
  <si>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</si>
  <si>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</si>
  <si>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</si>
  <si>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</si>
  <si>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</si>
  <si>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</si>
  <si>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</si>
  <si>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</si>
  <si>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</si>
  <si>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</si>
  <si>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</si>
  <si>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</si>
  <si>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</si>
  <si>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</si>
  <si>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</si>
  <si>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</si>
  <si>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</si>
  <si>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</si>
  <si>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</si>
  <si>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</si>
  <si>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</si>
  <si>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</si>
  <si>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</si>
  <si>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</si>
  <si>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</si>
  <si>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</si>
  <si>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</si>
  <si>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</si>
  <si>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</si>
  <si>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</si>
  <si>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</si>
  <si>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</si>
  <si>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</si>
  <si>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</si>
  <si>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</si>
  <si>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</si>
  <si>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</si>
  <si>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</si>
  <si>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</si>
  <si>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</si>
  <si>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</si>
  <si>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</si>
  <si>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</si>
  <si>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</si>
  <si>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</si>
  <si>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</si>
  <si>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</si>
  <si>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</si>
  <si>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</si>
  <si>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</si>
  <si>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</si>
  <si>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</si>
  <si>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</si>
  <si>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</si>
  <si>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</si>
  <si>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</si>
  <si>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</si>
  <si>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</si>
  <si>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</si>
  <si>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</si>
  <si>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</si>
  <si>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</si>
  <si>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</si>
  <si>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</si>
  <si>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</si>
  <si>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</si>
  <si>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</si>
  <si>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</si>
  <si>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</si>
  <si>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</si>
  <si>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</si>
  <si>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</si>
  <si>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</si>
  <si>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</si>
  <si>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</si>
  <si>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</si>
  <si>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</si>
  <si>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</si>
  <si>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</si>
  <si>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</si>
  <si>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</si>
  <si>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</si>
  <si>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</si>
  <si>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</si>
  <si>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</si>
  <si>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</si>
  <si>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</si>
  <si>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</si>
  <si>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</si>
  <si>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</si>
  <si>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</si>
  <si>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</si>
  <si>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</si>
  <si>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</si>
  <si>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</si>
  <si>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</si>
  <si>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</si>
  <si>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</si>
  <si>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</si>
  <si>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</si>
  <si>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</si>
  <si>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</si>
  <si>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</si>
  <si>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</si>
  <si>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</si>
  <si>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</si>
  <si>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</si>
  <si>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</si>
  <si>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</si>
  <si>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</si>
  <si>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</si>
  <si>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</si>
  <si>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</si>
  <si>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</si>
  <si>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</si>
  <si>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</si>
  <si>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</si>
  <si>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</si>
  <si>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</si>
  <si>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</si>
  <si>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</si>
  <si>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</si>
  <si>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</si>
  <si>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</si>
  <si>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</si>
  <si>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</si>
  <si>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</si>
  <si>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</si>
  <si>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</si>
  <si>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</si>
  <si>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</si>
  <si>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</si>
  <si>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</si>
  <si>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</si>
  <si>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</si>
  <si>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</si>
  <si>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</si>
  <si>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</si>
  <si>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</si>
  <si>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</si>
  <si>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</si>
  <si>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</si>
  <si>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</si>
  <si>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</si>
  <si>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</si>
  <si>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</si>
  <si>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</si>
  <si>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</si>
  <si>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</si>
  <si>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</si>
  <si>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</si>
  <si>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</si>
  <si>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</si>
  <si>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</si>
  <si>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</si>
  <si>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</si>
  <si>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</si>
  <si>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</si>
  <si>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</si>
  <si>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</si>
  <si>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</si>
  <si>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</si>
  <si>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</si>
  <si>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</si>
  <si>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</si>
  <si>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</si>
  <si>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</si>
  <si>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</si>
  <si>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</si>
  <si>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</si>
  <si>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</si>
  <si>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</si>
  <si>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</si>
  <si>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</si>
  <si>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</si>
  <si>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</si>
  <si>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</si>
  <si>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</si>
  <si>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</si>
  <si>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</si>
  <si>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</si>
  <si>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</si>
  <si>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</si>
  <si>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</si>
  <si>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</si>
  <si>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</si>
  <si>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</si>
  <si>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</si>
  <si>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</si>
  <si>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</si>
  <si>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</si>
  <si>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</si>
  <si>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</si>
  <si>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</si>
  <si>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</si>
  <si>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</si>
  <si>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</si>
  <si>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</si>
  <si>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</si>
  <si>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</si>
  <si>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</si>
  <si>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</si>
  <si>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</si>
  <si>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</si>
  <si>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</si>
  <si>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</si>
  <si>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</si>
  <si>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</si>
  <si>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</si>
  <si>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</si>
  <si>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</si>
  <si>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</si>
  <si>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</si>
  <si>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</si>
  <si>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</si>
  <si>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</si>
  <si>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</si>
  <si>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</si>
  <si>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</si>
  <si>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</si>
  <si>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</si>
  <si>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</si>
  <si>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</si>
  <si>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</si>
  <si>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</si>
  <si>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</si>
  <si>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</si>
  <si>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</si>
  <si>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</si>
  <si>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</si>
  <si>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</si>
  <si>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</si>
  <si>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</si>
  <si>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</si>
  <si>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</si>
  <si>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</si>
  <si>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</si>
  <si>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</si>
  <si>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</si>
  <si>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</si>
  <si>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</si>
  <si>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</si>
  <si>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</si>
  <si>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</si>
  <si>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</si>
  <si>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</si>
  <si>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</si>
  <si>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</si>
  <si>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</si>
  <si>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</si>
  <si>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</si>
  <si>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</si>
  <si>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</si>
  <si>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</si>
  <si>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</si>
  <si>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</si>
  <si>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</si>
  <si>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</si>
  <si>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</si>
  <si>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</si>
  <si>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</si>
  <si>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</si>
  <si>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</si>
  <si>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</si>
  <si>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</si>
  <si>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</si>
  <si>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</si>
  <si>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</si>
  <si>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</si>
  <si>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</si>
  <si>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</si>
  <si>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</si>
  <si>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</si>
  <si>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</si>
  <si>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</si>
  <si>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</si>
  <si>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</si>
  <si>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</si>
  <si>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</si>
  <si>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</si>
  <si>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</si>
  <si>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</si>
  <si>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</si>
  <si>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</si>
  <si>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</si>
  <si>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</si>
  <si>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</si>
  <si>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</si>
  <si>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</si>
  <si>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</si>
  <si>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</si>
  <si>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</si>
  <si>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</si>
  <si>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</si>
  <si>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</si>
  <si>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</si>
  <si>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</si>
  <si>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</si>
  <si>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</si>
  <si>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</si>
  <si>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</si>
  <si>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</si>
  <si>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</si>
  <si>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</si>
  <si>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</si>
  <si>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</si>
  <si>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</si>
  <si>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</si>
  <si>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</si>
  <si>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</si>
  <si>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</si>
  <si>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</si>
  <si>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</si>
  <si>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</si>
  <si>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</si>
  <si>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</si>
  <si>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</si>
  <si>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</si>
  <si>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</si>
  <si>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</si>
  <si>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</si>
  <si>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</si>
  <si>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</si>
  <si>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</si>
  <si>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</si>
  <si>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</si>
  <si>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</si>
  <si>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</si>
  <si>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</si>
  <si>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</si>
  <si>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</si>
  <si>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</si>
  <si>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</si>
  <si>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</si>
  <si>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</si>
  <si>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</si>
  <si>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</si>
  <si>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</si>
  <si>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</si>
  <si>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</si>
  <si>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</si>
  <si>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</si>
  <si>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</si>
  <si>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</si>
  <si>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</si>
  <si>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</si>
  <si>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</si>
  <si>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</si>
  <si>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</si>
  <si>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</si>
  <si>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</si>
  <si>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</si>
  <si>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</si>
  <si>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</si>
  <si>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</si>
  <si>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</si>
  <si>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</si>
  <si>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</si>
  <si>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</si>
  <si>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</si>
  <si>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</si>
  <si>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</si>
  <si>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</si>
  <si>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</si>
  <si>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</si>
  <si>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</si>
  <si>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</si>
  <si>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</si>
  <si>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</si>
  <si>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</si>
  <si>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</si>
  <si>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</si>
  <si>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</si>
  <si>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</si>
  <si>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</si>
  <si>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</si>
  <si>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</si>
  <si>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</si>
  <si>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</si>
  <si>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</si>
  <si>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</si>
  <si>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</si>
  <si>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</si>
  <si>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</si>
  <si>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</si>
  <si>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</si>
  <si>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</si>
  <si>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</si>
  <si>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</si>
  <si>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</si>
  <si>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</si>
  <si>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</si>
  <si>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</si>
  <si>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</si>
  <si>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</si>
  <si>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</si>
  <si>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</si>
  <si>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</si>
  <si>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</si>
  <si>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</si>
  <si>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</si>
  <si>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</si>
  <si>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</si>
  <si>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</si>
  <si>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</si>
  <si>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</si>
  <si>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</si>
  <si>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</si>
  <si>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</si>
  <si>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</si>
  <si>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</si>
  <si>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</si>
  <si>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</si>
  <si>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</si>
  <si>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</si>
  <si>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</si>
  <si>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</si>
  <si>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</si>
  <si>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</si>
  <si>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</si>
  <si>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</si>
  <si>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</si>
  <si>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</si>
  <si>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</si>
  <si>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</si>
  <si>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</si>
  <si>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</si>
  <si>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</si>
  <si>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</si>
  <si>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</si>
  <si>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</si>
  <si>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</si>
  <si>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</si>
  <si>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</si>
  <si>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</si>
  <si>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</si>
  <si>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</si>
  <si>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</si>
  <si>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</si>
  <si>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</si>
  <si>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</si>
  <si>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</si>
  <si>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</si>
  <si>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</si>
  <si>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</si>
  <si>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</si>
  <si>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</si>
  <si>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</si>
  <si>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</si>
  <si>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</si>
  <si>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</si>
  <si>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</si>
  <si>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</si>
  <si>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</si>
  <si>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</si>
  <si>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</si>
  <si>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</si>
  <si>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</si>
  <si>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</si>
  <si>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</si>
  <si>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</si>
  <si>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</si>
  <si>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</si>
  <si>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</si>
  <si>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</si>
  <si>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</si>
  <si>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</si>
  <si>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</si>
  <si>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</si>
  <si>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</si>
  <si>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</si>
  <si>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</si>
  <si>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</si>
  <si>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</si>
  <si>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</si>
  <si>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</si>
  <si>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</si>
  <si>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</si>
  <si>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</si>
  <si>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</si>
  <si>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</si>
  <si>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</si>
  <si>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</si>
  <si>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</si>
  <si>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</si>
  <si>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</si>
  <si>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</si>
  <si>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</si>
  <si>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</si>
  <si>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</si>
  <si>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</si>
  <si>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</si>
  <si>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</si>
  <si>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</si>
  <si>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</si>
  <si>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</si>
  <si>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</si>
  <si>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</si>
  <si>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</si>
  <si>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</si>
  <si>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</si>
  <si>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</si>
  <si>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</si>
  <si>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</si>
  <si>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</si>
  <si>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</si>
  <si>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</si>
  <si>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</si>
  <si>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</si>
  <si>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</si>
  <si>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</si>
  <si>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</si>
  <si>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</si>
  <si>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</si>
  <si>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</si>
  <si>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</si>
  <si>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</si>
  <si>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</si>
  <si>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</si>
  <si>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</si>
  <si>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</si>
  <si>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</si>
  <si>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</si>
  <si>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</si>
  <si>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</si>
  <si>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</si>
  <si>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</si>
  <si>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</si>
  <si>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</si>
  <si>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</si>
  <si>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</si>
  <si>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</si>
  <si>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</si>
  <si>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</si>
  <si>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</si>
  <si>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</si>
  <si>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</si>
  <si>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</si>
  <si>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</si>
  <si>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</si>
  <si>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</si>
  <si>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</si>
  <si>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</si>
  <si>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</si>
  <si>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</si>
  <si>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</si>
  <si>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</si>
  <si>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</si>
  <si>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</si>
  <si>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</si>
  <si>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</si>
  <si>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</si>
  <si>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</si>
  <si>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</si>
  <si>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</si>
  <si>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</si>
  <si>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</si>
  <si>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</si>
  <si>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</si>
  <si>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</si>
  <si>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</si>
  <si>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</si>
  <si>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</si>
  <si>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</si>
  <si>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</si>
  <si>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</si>
  <si>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</si>
  <si>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</si>
  <si>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</si>
  <si>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</si>
  <si>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</si>
  <si>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</si>
  <si>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</si>
  <si>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</si>
  <si>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</si>
  <si>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</si>
  <si>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</si>
  <si>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</si>
  <si>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</si>
  <si>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</si>
  <si>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</si>
  <si>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</si>
  <si>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</si>
  <si>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</si>
  <si>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</si>
  <si>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</si>
  <si>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</si>
  <si>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</si>
  <si>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</si>
  <si>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</si>
  <si>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</si>
  <si>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</si>
  <si>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</si>
  <si>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</si>
  <si>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</si>
  <si>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</si>
  <si>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</si>
  <si>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</si>
  <si>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</si>
  <si>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</si>
  <si>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</si>
  <si>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</si>
  <si>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</si>
  <si>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</si>
  <si>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</si>
  <si>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</si>
  <si>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</si>
  <si>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</si>
  <si>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</si>
  <si>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</si>
  <si>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</si>
  <si>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</si>
  <si>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</si>
  <si>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</si>
  <si>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</si>
  <si>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</si>
  <si>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</si>
  <si>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</si>
  <si>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</si>
  <si>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</si>
  <si>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</si>
  <si>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</si>
  <si>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</si>
  <si>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</si>
  <si>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</si>
  <si>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</si>
  <si>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</si>
  <si>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</si>
  <si>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</si>
  <si>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</si>
  <si>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</si>
  <si>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</si>
  <si>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</si>
  <si>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</si>
  <si>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</si>
  <si>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</si>
  <si>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</si>
  <si>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</si>
  <si>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</si>
  <si>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</si>
  <si>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</si>
  <si>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</si>
  <si>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</si>
  <si>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</si>
  <si>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</si>
  <si>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</si>
  <si>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</si>
  <si>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</si>
  <si>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</si>
  <si>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</si>
  <si>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</si>
  <si>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</si>
  <si>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</si>
  <si>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</si>
  <si>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</si>
  <si>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</si>
  <si>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</si>
  <si>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</si>
  <si>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</si>
  <si>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</si>
  <si>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</si>
  <si>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</si>
  <si>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</si>
  <si>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</si>
  <si>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</si>
  <si>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</si>
  <si>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</si>
  <si>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</si>
  <si>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</si>
  <si>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</si>
  <si>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</si>
  <si>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</si>
  <si>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</si>
  <si>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</si>
  <si>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</si>
  <si>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</si>
  <si>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</si>
  <si>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</si>
  <si>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</si>
  <si>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</si>
  <si>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</si>
  <si>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</si>
  <si>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</si>
  <si>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</si>
  <si>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</si>
  <si>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</si>
  <si>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</si>
  <si>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</si>
  <si>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</si>
  <si>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</si>
  <si>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</si>
  <si>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</si>
  <si>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</si>
  <si>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</si>
  <si>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</si>
  <si>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</si>
  <si>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</si>
  <si>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</si>
  <si>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</si>
  <si>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</si>
  <si>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</si>
  <si>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</si>
  <si>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</si>
  <si>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</si>
  <si>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</si>
  <si>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</si>
  <si>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</si>
  <si>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</si>
  <si>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</si>
  <si>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</si>
  <si>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</si>
  <si>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</si>
  <si>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</si>
  <si>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</si>
  <si>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</si>
  <si>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</si>
  <si>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</si>
  <si>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</si>
  <si>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</si>
  <si>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</si>
  <si>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</si>
  <si>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</si>
  <si>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</si>
  <si>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</si>
  <si>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</si>
  <si>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</si>
  <si>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</si>
  <si>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</si>
  <si>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</si>
  <si>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</si>
  <si>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</si>
  <si>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</si>
  <si>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</si>
  <si>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</si>
  <si>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</si>
  <si>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</si>
  <si>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</si>
  <si>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</si>
  <si>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</si>
  <si>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</si>
  <si>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</si>
  <si>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</si>
  <si>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</si>
  <si>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</si>
  <si>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</si>
  <si>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</si>
  <si>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</si>
  <si>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</si>
  <si>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</si>
  <si>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</si>
  <si>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</si>
  <si>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</si>
  <si>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</si>
  <si>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</si>
  <si>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</si>
  <si>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</si>
  <si>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</si>
  <si>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</si>
  <si>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</si>
  <si>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</si>
  <si>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</si>
  <si>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</si>
  <si>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</si>
  <si>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</si>
  <si>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</si>
  <si>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</si>
  <si>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</si>
  <si>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</si>
  <si>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</si>
  <si>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</si>
  <si>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</si>
  <si>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</si>
  <si>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</si>
  <si>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</si>
  <si>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</si>
  <si>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</si>
  <si>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</si>
  <si>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</si>
  <si>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</si>
  <si>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</si>
  <si>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</si>
  <si>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</si>
  <si>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</si>
  <si>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</si>
  <si>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</si>
  <si>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</si>
  <si>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</si>
  <si>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</si>
  <si>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</si>
  <si>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</si>
  <si>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</si>
  <si>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</si>
  <si>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</si>
  <si>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</si>
  <si>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</si>
  <si>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</si>
  <si>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</si>
  <si>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</si>
  <si>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</si>
  <si>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</si>
  <si>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</si>
  <si>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</si>
  <si>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</si>
  <si>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</si>
  <si>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</si>
  <si>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</si>
  <si>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</si>
  <si>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</si>
  <si>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</si>
  <si>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</si>
  <si>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</si>
  <si>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</si>
  <si>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</si>
  <si>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</si>
  <si>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</si>
  <si>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</si>
  <si>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</si>
  <si>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</si>
  <si>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</si>
  <si>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</si>
  <si>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</si>
  <si>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</si>
  <si>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</si>
  <si>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</si>
  <si>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</si>
  <si>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</si>
  <si>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</si>
  <si>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</si>
  <si>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</si>
  <si>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</si>
  <si>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</si>
  <si>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</si>
  <si>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</si>
  <si>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</si>
  <si>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</si>
  <si>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</si>
  <si>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</si>
  <si>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</si>
  <si>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</si>
  <si>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</si>
  <si>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</si>
  <si>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</si>
  <si>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</si>
  <si>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</si>
  <si>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</si>
  <si>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</si>
  <si>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</si>
  <si>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</si>
  <si>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</si>
  <si>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</si>
  <si>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</si>
  <si>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</si>
  <si>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</si>
  <si>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</si>
  <si>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</si>
  <si>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</si>
  <si>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</si>
  <si>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</si>
  <si>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</si>
  <si>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</si>
  <si>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</si>
  <si>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</si>
  <si>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</si>
  <si>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</si>
  <si>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</si>
  <si>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</si>
  <si>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</si>
  <si>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</si>
  <si>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</si>
  <si>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</si>
  <si>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</si>
  <si>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</si>
  <si>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</si>
  <si>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</si>
  <si>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</si>
  <si>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</si>
  <si>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</si>
  <si>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</si>
  <si>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</si>
  <si>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</si>
  <si>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</si>
  <si>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</si>
  <si>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</si>
  <si>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</si>
  <si>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</si>
  <si>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</si>
  <si>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</si>
  <si>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</si>
  <si>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</si>
  <si>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</si>
  <si>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</si>
  <si>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</si>
  <si>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</si>
  <si>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</si>
  <si>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</si>
  <si>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</si>
  <si>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</si>
  <si>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</si>
  <si>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</si>
  <si>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</si>
  <si>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</si>
  <si>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</si>
  <si>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</si>
  <si>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</si>
  <si>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</si>
  <si>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</si>
  <si>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</si>
  <si>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</si>
  <si>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</si>
  <si>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</si>
  <si>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</si>
  <si>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</si>
  <si>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</si>
  <si>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</si>
  <si>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</si>
  <si>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</si>
  <si>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</si>
  <si>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</si>
  <si>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</si>
  <si>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</si>
  <si>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</si>
  <si>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</si>
  <si>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</si>
  <si>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</si>
  <si>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</si>
  <si>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</si>
  <si>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</si>
  <si>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</si>
  <si>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</si>
  <si>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</si>
  <si>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</si>
  <si>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</si>
  <si>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</si>
  <si>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</si>
  <si>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</si>
  <si>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</si>
  <si>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</si>
  <si>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</si>
  <si>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</si>
  <si>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</si>
  <si>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</si>
  <si>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</si>
  <si>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</si>
  <si>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</si>
  <si>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</si>
  <si>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</si>
  <si>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</si>
  <si>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</si>
  <si>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</si>
  <si>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</si>
  <si>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</si>
  <si>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</si>
  <si>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</si>
  <si>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</si>
  <si>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</si>
  <si>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</si>
  <si>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</si>
  <si>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</si>
  <si>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</si>
  <si>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</si>
  <si>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</si>
  <si>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</si>
  <si>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</si>
  <si>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</si>
  <si>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</si>
  <si>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</si>
  <si>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</si>
  <si>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</si>
  <si>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</si>
  <si>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</si>
  <si>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</si>
  <si>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</si>
  <si>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</si>
  <si>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</si>
  <si>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</si>
  <si>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</si>
  <si>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</si>
  <si>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</si>
  <si>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</si>
  <si>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</si>
  <si>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</si>
  <si>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</si>
  <si>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</si>
  <si>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</si>
  <si>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</si>
  <si>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</si>
  <si>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</si>
  <si>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</si>
  <si>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</si>
  <si>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</si>
  <si>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</si>
  <si>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</si>
  <si>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</si>
  <si>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</si>
  <si>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</si>
  <si>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</si>
  <si>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</si>
  <si>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</si>
  <si>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</si>
  <si>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</si>
  <si>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</si>
  <si>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</si>
  <si>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</si>
  <si>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</si>
  <si>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</si>
  <si>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</si>
  <si>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</si>
  <si>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</si>
  <si>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</si>
  <si>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</si>
  <si>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</si>
  <si>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</si>
  <si>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</si>
  <si>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</si>
  <si>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</si>
  <si>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</si>
  <si>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</si>
  <si>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</si>
  <si>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</si>
  <si>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</si>
  <si>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</si>
  <si>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</si>
  <si>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</si>
  <si>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</si>
  <si>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</si>
  <si>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</si>
  <si>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</si>
  <si>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</si>
  <si>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</si>
  <si>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</si>
  <si>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</si>
  <si>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</si>
  <si>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</si>
  <si>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</si>
  <si>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</si>
  <si>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</si>
  <si>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</si>
  <si>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</si>
  <si>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</si>
  <si>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</si>
  <si>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</si>
  <si>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</si>
  <si>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</si>
  <si>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</si>
  <si>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</si>
  <si>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</si>
  <si>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</si>
  <si>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</si>
  <si>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</si>
  <si>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</si>
  <si>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</si>
  <si>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</si>
  <si>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</si>
  <si>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</si>
  <si>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</si>
  <si>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</si>
  <si>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</si>
  <si>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</si>
  <si>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</si>
  <si>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</si>
  <si>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</si>
  <si>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</si>
  <si>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</si>
  <si>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</si>
  <si>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</si>
  <si>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</si>
  <si>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</si>
  <si>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</si>
  <si>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</si>
  <si>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</si>
  <si>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</si>
  <si>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</si>
  <si>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</si>
  <si>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</si>
  <si>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</si>
  <si>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</si>
  <si>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</si>
  <si>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</si>
  <si>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</si>
  <si>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</si>
  <si>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</si>
  <si>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</si>
  <si>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</si>
  <si>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</si>
  <si>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</si>
  <si>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</si>
  <si>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</si>
  <si>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</si>
  <si>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</si>
  <si>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</si>
  <si>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</si>
  <si>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</si>
  <si>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</si>
  <si>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</si>
  <si>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</si>
  <si>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</si>
  <si>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</si>
  <si>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</si>
  <si>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</si>
  <si>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</si>
  <si>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</si>
  <si>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</si>
  <si>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</si>
  <si>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</si>
  <si>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</si>
  <si>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</si>
  <si>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</si>
  <si>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</si>
  <si>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</si>
  <si>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</si>
  <si>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</si>
  <si>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</si>
  <si>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</si>
  <si>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</si>
  <si>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</si>
  <si>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</si>
  <si>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</si>
  <si>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</si>
  <si>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</si>
  <si>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</si>
  <si>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</si>
  <si>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</si>
  <si>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</si>
  <si>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</si>
  <si>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</si>
  <si>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</si>
  <si>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</si>
  <si>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</si>
  <si>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</si>
  <si>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</si>
  <si>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</si>
  <si>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</si>
  <si>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</si>
  <si>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</si>
  <si>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</si>
  <si>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</si>
  <si>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</si>
  <si>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</si>
  <si>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</si>
  <si>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</si>
  <si>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</si>
  <si>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</si>
  <si>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</si>
  <si>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</si>
  <si>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</si>
  <si>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</si>
  <si>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</si>
  <si>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</si>
  <si>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</si>
  <si>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</si>
  <si>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</si>
  <si>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</si>
  <si>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</si>
  <si>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</si>
  <si>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</si>
  <si>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</si>
  <si>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</si>
  <si>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</si>
  <si>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</si>
  <si>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</si>
  <si>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</si>
  <si>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</si>
  <si>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</si>
  <si>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</si>
  <si>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</si>
  <si>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</si>
  <si>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</si>
  <si>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</si>
  <si>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</si>
  <si>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</si>
  <si>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</si>
  <si>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</si>
  <si>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</si>
  <si>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</si>
  <si>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</si>
  <si>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</si>
  <si>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</si>
  <si>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</si>
  <si>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</si>
  <si>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</si>
  <si>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</si>
  <si>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</si>
  <si>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</si>
  <si>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</si>
  <si>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</si>
  <si>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</si>
  <si>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</si>
  <si>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</si>
  <si>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</si>
  <si>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</si>
  <si>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</si>
  <si>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</si>
  <si>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</si>
  <si>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</si>
  <si>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</si>
  <si>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</si>
  <si>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</si>
  <si>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</si>
  <si>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</si>
  <si>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</si>
  <si>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</si>
  <si>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</si>
  <si>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</si>
  <si>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</si>
  <si>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</si>
  <si>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</si>
  <si>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</si>
  <si>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</si>
  <si>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</si>
  <si>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</si>
  <si>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</si>
  <si>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</si>
  <si>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</si>
  <si>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</si>
  <si>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</si>
  <si>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</si>
  <si>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</si>
  <si>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</si>
  <si>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</si>
  <si>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</si>
  <si>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</si>
  <si>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</si>
  <si>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</si>
  <si>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</si>
  <si>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</si>
  <si>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</si>
  <si>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</si>
  <si>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</si>
  <si>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</si>
  <si>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</si>
  <si>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</si>
  <si>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</si>
  <si>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</si>
  <si>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</si>
  <si>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</si>
  <si>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</si>
  <si>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</si>
  <si>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</si>
  <si>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</si>
  <si>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</si>
  <si>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</si>
  <si>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</si>
  <si>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</si>
  <si>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</si>
  <si>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</si>
  <si>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</si>
  <si>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</si>
  <si>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</si>
  <si>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</si>
  <si>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</si>
  <si>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</si>
  <si>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</si>
  <si>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</si>
  <si>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</si>
  <si>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</si>
  <si>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</si>
  <si>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</si>
  <si>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</si>
  <si>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</si>
  <si>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</si>
  <si>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</si>
  <si>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</si>
  <si>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</si>
  <si>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</si>
  <si>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</si>
  <si>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</si>
  <si>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</si>
  <si>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</si>
  <si>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</si>
  <si>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</si>
  <si>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</si>
  <si>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</si>
  <si>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</si>
  <si>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</si>
  <si>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</si>
  <si>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</si>
  <si>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</si>
  <si>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</si>
  <si>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</si>
  <si>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</si>
  <si>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</si>
  <si>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</si>
  <si>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</si>
  <si>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</si>
  <si>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</si>
  <si>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</si>
  <si>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</si>
  <si>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</si>
  <si>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</si>
  <si>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</si>
  <si>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</si>
  <si>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</si>
  <si>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</si>
  <si>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</si>
  <si>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</si>
  <si>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</si>
  <si>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</si>
  <si>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</si>
  <si>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</si>
  <si>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</si>
  <si>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</si>
  <si>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</si>
  <si>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</si>
  <si>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</si>
  <si>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</si>
  <si>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</si>
  <si>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</si>
  <si>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</si>
  <si>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</si>
  <si>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</si>
  <si>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</si>
  <si>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</si>
  <si>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</si>
  <si>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</si>
  <si>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</si>
  <si>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</si>
  <si>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</si>
  <si>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</si>
  <si>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</si>
  <si>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</si>
  <si>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</si>
  <si>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</si>
  <si>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</si>
  <si>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</si>
  <si>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</si>
  <si>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</si>
  <si>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</si>
  <si>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</si>
  <si>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</si>
  <si>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</si>
  <si>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</si>
  <si>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</si>
  <si>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</si>
  <si>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</si>
  <si>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</si>
  <si>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</si>
  <si>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</si>
  <si>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</si>
  <si>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</si>
  <si>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</si>
  <si>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</si>
  <si>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</si>
  <si>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</si>
  <si>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</si>
  <si>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</si>
  <si>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</si>
  <si>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</si>
  <si>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</si>
  <si>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</si>
  <si>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</si>
  <si>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</si>
  <si>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</si>
  <si>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</si>
  <si>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</si>
  <si>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</si>
  <si>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</si>
  <si>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</si>
  <si>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</si>
  <si>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</si>
  <si>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</si>
  <si>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</si>
  <si>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</si>
  <si>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</si>
  <si>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</si>
  <si>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</si>
  <si>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</si>
  <si>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</si>
  <si>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</si>
  <si>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</si>
  <si>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</si>
  <si>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</si>
  <si>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</si>
  <si>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</si>
  <si>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</si>
  <si>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</si>
  <si>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</si>
  <si>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</si>
  <si>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</si>
  <si>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</si>
  <si>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</si>
  <si>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</si>
  <si>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</si>
  <si>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</si>
  <si>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</si>
  <si>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</si>
  <si>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</si>
  <si>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</si>
  <si>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</si>
  <si>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</si>
  <si>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</si>
  <si>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</si>
  <si>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</si>
  <si>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</si>
  <si>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</si>
  <si>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</si>
  <si>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</si>
  <si>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</si>
  <si>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</si>
  <si>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</si>
  <si>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</si>
  <si>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</si>
  <si>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</si>
  <si>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</si>
  <si>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</si>
  <si>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</si>
  <si>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</si>
  <si>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</si>
  <si>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</si>
  <si>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</si>
  <si>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</si>
  <si>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</si>
  <si>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</si>
  <si>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</si>
  <si>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</si>
  <si>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</si>
  <si>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</si>
  <si>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</si>
  <si>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</si>
  <si>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</si>
  <si>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</si>
  <si>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</si>
  <si>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</si>
  <si>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</si>
  <si>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</si>
  <si>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</si>
  <si>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</si>
  <si>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</si>
  <si>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</si>
  <si>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</si>
  <si>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</si>
  <si>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</si>
  <si>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</si>
  <si>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</si>
  <si>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</si>
  <si>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</si>
  <si>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</si>
  <si>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</si>
  <si>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</si>
  <si>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</si>
  <si>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</si>
  <si>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</si>
  <si>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</si>
  <si>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</si>
  <si>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</si>
  <si>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</si>
  <si>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</si>
  <si>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</si>
  <si>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</si>
  <si>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</si>
  <si>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</si>
  <si>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</si>
  <si>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</si>
  <si>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</si>
  <si>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</si>
  <si>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</si>
  <si>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</si>
  <si>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</si>
  <si>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</si>
  <si>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</si>
  <si>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</si>
  <si>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</si>
  <si>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</si>
  <si>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</si>
  <si>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</si>
  <si>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</si>
  <si>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</si>
  <si>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</si>
  <si>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</si>
  <si>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</si>
  <si>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</si>
  <si>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</si>
  <si>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</si>
  <si>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</si>
  <si>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</si>
  <si>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</si>
  <si>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</si>
  <si>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</si>
  <si>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</si>
  <si>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</si>
  <si>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</si>
  <si>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</si>
  <si>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</si>
  <si>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</si>
  <si>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</si>
  <si>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</si>
  <si>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</si>
  <si>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</si>
  <si>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</si>
  <si>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</si>
  <si>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</si>
  <si>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</si>
  <si>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</si>
  <si>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</si>
  <si>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</si>
  <si>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</si>
  <si>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</si>
  <si>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</si>
  <si>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</si>
  <si>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</si>
  <si>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</si>
  <si>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</si>
  <si>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</si>
  <si>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</si>
  <si>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</si>
  <si>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</si>
  <si>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</si>
  <si>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</si>
  <si>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</si>
  <si>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</si>
  <si>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</si>
  <si>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</si>
  <si>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</si>
  <si>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</si>
  <si>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</si>
  <si>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</si>
  <si>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</si>
  <si>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</si>
  <si>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</si>
  <si>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</si>
  <si>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</si>
  <si>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</si>
  <si>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</si>
  <si>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</si>
  <si>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</si>
  <si>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</si>
  <si>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</si>
  <si>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</si>
  <si>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</si>
  <si>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</si>
  <si>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</si>
  <si>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</si>
  <si>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</si>
  <si>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</si>
  <si>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</si>
  <si>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</si>
  <si>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</si>
  <si>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</si>
  <si>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</si>
  <si>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</si>
  <si>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</si>
  <si>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</si>
  <si>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</si>
  <si>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</si>
  <si>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</si>
  <si>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</si>
  <si>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</si>
  <si>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</si>
  <si>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</si>
  <si>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</si>
  <si>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</si>
  <si>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</si>
  <si>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</si>
  <si>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</si>
  <si>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</si>
  <si>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</si>
  <si>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</si>
  <si>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</si>
  <si>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</si>
  <si>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</si>
  <si>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</si>
  <si>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</si>
  <si>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</si>
  <si>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</si>
  <si>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</si>
  <si>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</si>
  <si>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</si>
  <si>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</si>
  <si>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</si>
  <si>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</si>
  <si>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</si>
  <si>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</si>
  <si>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</si>
  <si>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</si>
  <si>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</si>
  <si>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</si>
  <si>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</si>
  <si>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</si>
  <si>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</si>
  <si>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</si>
  <si>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</si>
  <si>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</si>
  <si>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</si>
  <si>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</si>
  <si>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</si>
  <si>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</si>
  <si>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</si>
  <si>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</si>
  <si>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</si>
  <si>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</si>
  <si>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</si>
  <si>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</si>
  <si>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</si>
  <si>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</si>
  <si>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</si>
  <si>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</si>
  <si>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</si>
  <si>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</si>
  <si>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</si>
  <si>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</si>
  <si>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</si>
  <si>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</si>
  <si>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</si>
  <si>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</si>
  <si>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</si>
  <si>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</si>
  <si>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</si>
  <si>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</si>
  <si>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</si>
  <si>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</si>
  <si>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</si>
  <si>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</si>
  <si>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</si>
  <si>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</si>
  <si>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</si>
  <si>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</si>
  <si>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</si>
  <si>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</si>
  <si>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</si>
  <si>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</si>
  <si>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</si>
  <si>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</si>
  <si>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</si>
  <si>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</si>
  <si>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</si>
  <si>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</si>
  <si>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</si>
  <si>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</si>
  <si>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</si>
  <si>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</si>
  <si>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</si>
  <si>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</si>
  <si>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</si>
  <si>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</si>
  <si>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</si>
  <si>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</si>
  <si>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</si>
  <si>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</si>
  <si>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</si>
  <si>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</si>
  <si>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</si>
  <si>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</si>
  <si>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</si>
  <si>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</si>
  <si>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</si>
  <si>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</si>
  <si>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</si>
  <si>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</si>
  <si>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</si>
  <si>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</si>
  <si>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</si>
  <si>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</si>
  <si>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</si>
  <si>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</si>
  <si>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</si>
  <si>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</si>
  <si>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</si>
  <si>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</si>
  <si>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</si>
  <si>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</si>
  <si>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</si>
  <si>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</si>
  <si>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</si>
  <si>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</si>
  <si>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</si>
  <si>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</si>
  <si>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</si>
  <si>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</si>
  <si>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</si>
  <si>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</si>
  <si>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</si>
  <si>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</si>
  <si>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</si>
  <si>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</si>
  <si>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</si>
  <si>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</si>
  <si>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</si>
  <si>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</si>
  <si>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</si>
  <si>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</si>
  <si>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</si>
  <si>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</si>
  <si>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</si>
  <si>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</si>
  <si>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</si>
  <si>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</si>
  <si>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</si>
  <si>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</si>
  <si>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</si>
  <si>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</si>
  <si>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</si>
  <si>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</si>
  <si>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</si>
  <si>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</si>
  <si>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</si>
  <si>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</si>
  <si>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</si>
  <si>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</si>
  <si>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</si>
  <si>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</si>
  <si>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</si>
  <si>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</si>
  <si>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</si>
  <si>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</si>
  <si>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</si>
  <si>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</si>
  <si>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</si>
  <si>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</si>
  <si>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</si>
  <si>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</si>
  <si>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</si>
  <si>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</si>
  <si>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</si>
  <si>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</si>
  <si>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</si>
  <si>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</si>
  <si>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</si>
  <si>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</si>
  <si>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</si>
  <si>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</si>
  <si>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</si>
  <si>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</si>
  <si>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</si>
  <si>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</si>
  <si>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</si>
  <si>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</si>
  <si>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</si>
  <si>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</si>
  <si>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</si>
  <si>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</si>
  <si>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</si>
  <si>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</si>
  <si>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</si>
  <si>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</si>
  <si>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</si>
  <si>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</si>
  <si>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</si>
  <si>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</si>
  <si>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</si>
  <si>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</si>
  <si>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</si>
  <si>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</si>
  <si>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</si>
  <si>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</si>
  <si>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</si>
  <si>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</si>
  <si>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</si>
  <si>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</si>
  <si>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</si>
  <si>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</si>
  <si>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</si>
  <si>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</si>
  <si>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</si>
  <si>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</si>
  <si>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</si>
  <si>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</si>
  <si>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</si>
  <si>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</si>
  <si>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</si>
  <si>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</si>
  <si>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</si>
  <si>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</si>
  <si>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</si>
  <si>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</si>
  <si>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</si>
  <si>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</si>
  <si>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</si>
  <si>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</si>
  <si>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</si>
  <si>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</si>
  <si>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</si>
  <si>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</si>
  <si>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</si>
  <si>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</si>
  <si>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</si>
  <si>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</si>
  <si>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</si>
  <si>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</si>
  <si>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</si>
  <si>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</si>
  <si>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</si>
  <si>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</si>
  <si>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</si>
  <si>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</si>
  <si>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</si>
  <si>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</si>
  <si>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</si>
  <si>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</si>
  <si>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</si>
  <si>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</si>
  <si>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</si>
  <si>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 xml:space="preserve">SIN EFECTIVO </t>
  </si>
  <si>
    <t>335771121</t>
  </si>
  <si>
    <t>ReservaC Norte</t>
  </si>
  <si>
    <t xml:space="preserve">Brioso Luciano, Cristino </t>
  </si>
  <si>
    <t>335771144</t>
  </si>
  <si>
    <t>335771154</t>
  </si>
  <si>
    <t>335771152</t>
  </si>
  <si>
    <t>335771145</t>
  </si>
  <si>
    <t>335771175</t>
  </si>
  <si>
    <t>335771164</t>
  </si>
  <si>
    <t>335771162</t>
  </si>
  <si>
    <t>335771160</t>
  </si>
  <si>
    <t>335771150 </t>
  </si>
  <si>
    <t>335771188</t>
  </si>
  <si>
    <t>335771187</t>
  </si>
  <si>
    <t>335771180</t>
  </si>
  <si>
    <t>335771179</t>
  </si>
  <si>
    <t>26/1/2021 6:00 AM</t>
  </si>
  <si>
    <t>25/1/2021 5:00 PM</t>
  </si>
  <si>
    <t>335771723</t>
  </si>
  <si>
    <t>335771642</t>
  </si>
  <si>
    <t>335771629</t>
  </si>
  <si>
    <t>335771621</t>
  </si>
  <si>
    <t>335771608</t>
  </si>
  <si>
    <t>335771600</t>
  </si>
  <si>
    <t>335771598</t>
  </si>
  <si>
    <t>335771528</t>
  </si>
  <si>
    <t>335771521</t>
  </si>
  <si>
    <t>335771202</t>
  </si>
  <si>
    <t>2 Gavetas Vacias y 1 Fallando</t>
  </si>
  <si>
    <t>335772107</t>
  </si>
  <si>
    <t>335772099</t>
  </si>
  <si>
    <t>335772091</t>
  </si>
  <si>
    <t>335772089</t>
  </si>
  <si>
    <t>335772082</t>
  </si>
  <si>
    <t>335772077</t>
  </si>
  <si>
    <t>335772059</t>
  </si>
  <si>
    <t>335772047</t>
  </si>
  <si>
    <t>335772044</t>
  </si>
  <si>
    <t>335772043</t>
  </si>
  <si>
    <t>335772022</t>
  </si>
  <si>
    <t>335772013</t>
  </si>
  <si>
    <t>335772002</t>
  </si>
  <si>
    <t>335771985</t>
  </si>
  <si>
    <t>335771981</t>
  </si>
  <si>
    <t>335771977</t>
  </si>
  <si>
    <t>335771964</t>
  </si>
  <si>
    <t>335771823</t>
  </si>
  <si>
    <t>335771804</t>
  </si>
  <si>
    <t>335771784</t>
  </si>
  <si>
    <t>335772216</t>
  </si>
  <si>
    <t>335772212</t>
  </si>
  <si>
    <t>26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</si>
</sst>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54"/>
      <tableStyleElement type="headerRow" dxfId="453"/>
      <tableStyleElement type="totalRow" dxfId="452"/>
      <tableStyleElement type="firstColumn" dxfId="451"/>
      <tableStyleElement type="lastColumn" dxfId="450"/>
      <tableStyleElement type="firstRowStripe" dxfId="449"/>
      <tableStyleElement type="firstColumnStripe" dxfId="44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0"/>
  <sheetViews>
    <sheetView tabSelected="1" topLeftCell="D1" zoomScale="80" zoomScaleNormal="80" workbookViewId="0">
      <pane ySplit="4" topLeftCell="A5" activePane="bottomLeft" state="frozen"/>
      <selection pane="bottomLeft" activeCell="G14" sqref="G14"/>
    </sheetView>
  </sheetViews>
  <sheetFormatPr baseColWidth="10" defaultColWidth="26.140625" defaultRowHeight="15" x14ac:dyDescent="0.25"/>
  <cols>
    <col min="1" max="1" width="25.7109375" style="70" bestFit="1" customWidth="1"/>
    <col min="2" max="2" width="20.7109375" style="120" bestFit="1" customWidth="1"/>
    <col min="3" max="3" width="17.7109375" style="47" customWidth="1"/>
    <col min="4" max="4" width="30" style="70" bestFit="1" customWidth="1"/>
    <col min="5" max="5" width="12.7109375" style="119" bestFit="1" customWidth="1"/>
    <col min="6" max="6" width="12.140625" style="48" customWidth="1"/>
    <col min="7" max="7" width="64.140625" style="48" customWidth="1"/>
    <col min="8" max="11" width="7" style="48" customWidth="1"/>
    <col min="12" max="12" width="49.85546875" style="48" customWidth="1"/>
    <col min="13" max="13" width="19.85546875" style="70" bestFit="1" customWidth="1"/>
    <col min="14" max="14" width="18" style="85" bestFit="1" customWidth="1"/>
    <col min="15" max="15" width="42.42578125" style="85" customWidth="1"/>
    <col min="16" max="16" width="23.7109375" style="74" customWidth="1"/>
    <col min="17" max="17" width="49.8554687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3" t="s">
        <v>2161</v>
      </c>
      <c r="B1" s="123"/>
      <c r="C1" s="123"/>
      <c r="D1" s="123"/>
      <c r="E1" s="124"/>
      <c r="F1" s="124"/>
      <c r="G1" s="124"/>
      <c r="H1" s="124"/>
      <c r="I1" s="124"/>
      <c r="J1" s="124"/>
      <c r="K1" s="124"/>
      <c r="L1" s="123"/>
      <c r="M1" s="123"/>
      <c r="N1" s="123"/>
      <c r="O1" s="123"/>
      <c r="P1" s="123"/>
      <c r="Q1" s="123"/>
    </row>
    <row r="2" spans="1:17" ht="18" x14ac:dyDescent="0.25">
      <c r="A2" s="121" t="s">
        <v>2158</v>
      </c>
      <c r="B2" s="121"/>
      <c r="C2" s="121"/>
      <c r="D2" s="121"/>
      <c r="E2" s="122"/>
      <c r="F2" s="122"/>
      <c r="G2" s="122"/>
      <c r="H2" s="122"/>
      <c r="I2" s="122"/>
      <c r="J2" s="122"/>
      <c r="K2" s="122"/>
      <c r="L2" s="121"/>
      <c r="M2" s="121"/>
      <c r="N2" s="121"/>
      <c r="O2" s="121"/>
      <c r="P2" s="121"/>
      <c r="Q2" s="121"/>
    </row>
    <row r="3" spans="1:17" ht="18.75" thickBot="1" x14ac:dyDescent="0.3">
      <c r="A3" s="125" t="s">
        <v>2550</v>
      </c>
      <c r="B3" s="125"/>
      <c r="C3" s="125"/>
      <c r="D3" s="125"/>
      <c r="E3" s="126"/>
      <c r="F3" s="126"/>
      <c r="G3" s="126"/>
      <c r="H3" s="126"/>
      <c r="I3" s="126"/>
      <c r="J3" s="126"/>
      <c r="K3" s="126"/>
      <c r="L3" s="125"/>
      <c r="M3" s="125"/>
      <c r="N3" s="125"/>
      <c r="O3" s="125"/>
      <c r="P3" s="125"/>
      <c r="Q3" s="12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4" t="str">
        <f>VLOOKUP(E5,'LISTADO ATM'!$A$2:$C$895,3,0)</f>
        <v>DISTRITO NACIONAL</v>
      </c>
      <c r="B5" s="111">
        <v>335771124</v>
      </c>
      <c r="C5" s="103">
        <v>44221.449305555558</v>
      </c>
      <c r="D5" s="102" t="s">
        <v>2189</v>
      </c>
      <c r="E5" s="99">
        <v>2</v>
      </c>
      <c r="F5" s="84" t="str">
        <f>VLOOKUP(E5,VIP!$A$2:$O11379,2,0)</f>
        <v>DRBR002</v>
      </c>
      <c r="G5" s="98" t="str">
        <f>VLOOKUP(E5,'LISTADO ATM'!$A$2:$B$894,2,0)</f>
        <v>ATM Autoservicio Padre Castellano</v>
      </c>
      <c r="H5" s="98" t="str">
        <f>VLOOKUP(E5,VIP!$A$2:$O16300,7,FALSE)</f>
        <v>Si</v>
      </c>
      <c r="I5" s="98" t="str">
        <f>VLOOKUP(E5,VIP!$A$2:$O8265,8,FALSE)</f>
        <v>Si</v>
      </c>
      <c r="J5" s="98" t="str">
        <f>VLOOKUP(E5,VIP!$A$2:$O8215,8,FALSE)</f>
        <v>Si</v>
      </c>
      <c r="K5" s="98" t="str">
        <f>VLOOKUP(E5,VIP!$A$2:$O11789,6,0)</f>
        <v>NO</v>
      </c>
      <c r="L5" s="106" t="s">
        <v>2463</v>
      </c>
      <c r="M5" s="105" t="s">
        <v>2473</v>
      </c>
      <c r="N5" s="104" t="s">
        <v>2497</v>
      </c>
      <c r="O5" s="102" t="s">
        <v>2483</v>
      </c>
      <c r="P5" s="102"/>
      <c r="Q5" s="105" t="s">
        <v>2463</v>
      </c>
    </row>
    <row r="6" spans="1:17" ht="18" x14ac:dyDescent="0.25">
      <c r="A6" s="84" t="str">
        <f>VLOOKUP(E6,'LISTADO ATM'!$A$2:$C$895,3,0)</f>
        <v>NORTE</v>
      </c>
      <c r="B6" s="111" t="s">
        <v>2508</v>
      </c>
      <c r="C6" s="103">
        <v>44221.699421296296</v>
      </c>
      <c r="D6" s="102" t="s">
        <v>2500</v>
      </c>
      <c r="E6" s="99">
        <v>4</v>
      </c>
      <c r="F6" s="84" t="str">
        <f>VLOOKUP(E6,VIP!$A$2:$O11402,2,0)</f>
        <v>DRBR004</v>
      </c>
      <c r="G6" s="98" t="str">
        <f>VLOOKUP(E6,'LISTADO ATM'!$A$2:$B$894,2,0)</f>
        <v>ATM Avenida Rivas</v>
      </c>
      <c r="H6" s="98" t="str">
        <f>VLOOKUP(E6,VIP!$A$2:$O16323,7,FALSE)</f>
        <v>Si</v>
      </c>
      <c r="I6" s="98" t="str">
        <f>VLOOKUP(E6,VIP!$A$2:$O8288,8,FALSE)</f>
        <v>Si</v>
      </c>
      <c r="J6" s="98" t="str">
        <f>VLOOKUP(E6,VIP!$A$2:$O8238,8,FALSE)</f>
        <v>Si</v>
      </c>
      <c r="K6" s="98" t="str">
        <f>VLOOKUP(E6,VIP!$A$2:$O11812,6,0)</f>
        <v>NO</v>
      </c>
      <c r="L6" s="106" t="s">
        <v>2430</v>
      </c>
      <c r="M6" s="105" t="s">
        <v>2473</v>
      </c>
      <c r="N6" s="104" t="s">
        <v>2481</v>
      </c>
      <c r="O6" s="102" t="s">
        <v>2501</v>
      </c>
      <c r="P6" s="102"/>
      <c r="Q6" s="105" t="s">
        <v>2430</v>
      </c>
    </row>
    <row r="7" spans="1:17" ht="18" x14ac:dyDescent="0.25">
      <c r="A7" s="84" t="str">
        <f>VLOOKUP(E7,'LISTADO ATM'!$A$2:$C$895,3,0)</f>
        <v>DISTRITO NACIONAL</v>
      </c>
      <c r="B7" s="111" t="s">
        <v>2542</v>
      </c>
      <c r="C7" s="103">
        <v>44222.540833333333</v>
      </c>
      <c r="D7" s="102" t="s">
        <v>2189</v>
      </c>
      <c r="E7" s="99">
        <v>36</v>
      </c>
      <c r="F7" s="84" t="str">
        <f>VLOOKUP(E7,VIP!$A$2:$O11428,2,0)</f>
        <v>DRBR036</v>
      </c>
      <c r="G7" s="98" t="str">
        <f>VLOOKUP(E7,'LISTADO ATM'!$A$2:$B$894,2,0)</f>
        <v xml:space="preserve">ATM Banco Central </v>
      </c>
      <c r="H7" s="98" t="str">
        <f>VLOOKUP(E7,VIP!$A$2:$O16349,7,FALSE)</f>
        <v>Si</v>
      </c>
      <c r="I7" s="98" t="str">
        <f>VLOOKUP(E7,VIP!$A$2:$O8314,8,FALSE)</f>
        <v>Si</v>
      </c>
      <c r="J7" s="98" t="str">
        <f>VLOOKUP(E7,VIP!$A$2:$O8264,8,FALSE)</f>
        <v>Si</v>
      </c>
      <c r="K7" s="98" t="str">
        <f>VLOOKUP(E7,VIP!$A$2:$O11838,6,0)</f>
        <v>SI</v>
      </c>
      <c r="L7" s="106" t="s">
        <v>2463</v>
      </c>
      <c r="M7" s="105" t="s">
        <v>2473</v>
      </c>
      <c r="N7" s="104" t="s">
        <v>2481</v>
      </c>
      <c r="O7" s="102" t="s">
        <v>2483</v>
      </c>
      <c r="P7" s="102"/>
      <c r="Q7" s="105" t="s">
        <v>2463</v>
      </c>
    </row>
    <row r="8" spans="1:17" ht="18" x14ac:dyDescent="0.25">
      <c r="A8" s="84" t="str">
        <f>VLOOKUP(E8,'LISTADO ATM'!$A$2:$C$895,3,0)</f>
        <v>DISTRITO NACIONAL</v>
      </c>
      <c r="B8" s="111">
        <v>335767189</v>
      </c>
      <c r="C8" s="103">
        <v>44215.327962962961</v>
      </c>
      <c r="D8" s="102" t="s">
        <v>2189</v>
      </c>
      <c r="E8" s="99">
        <v>70</v>
      </c>
      <c r="F8" s="84" t="str">
        <f>VLOOKUP(E8,VIP!$A$2:$O11431,2,0)</f>
        <v>DRBR070</v>
      </c>
      <c r="G8" s="98" t="str">
        <f>VLOOKUP(E8,'LISTADO ATM'!$A$2:$B$894,2,0)</f>
        <v xml:space="preserve">ATM Autoservicio Plaza Lama Zona Oriental </v>
      </c>
      <c r="H8" s="98" t="str">
        <f>VLOOKUP(E8,VIP!$A$2:$O16352,7,FALSE)</f>
        <v>Si</v>
      </c>
      <c r="I8" s="98" t="str">
        <f>VLOOKUP(E8,VIP!$A$2:$O8317,8,FALSE)</f>
        <v>Si</v>
      </c>
      <c r="J8" s="98" t="str">
        <f>VLOOKUP(E8,VIP!$A$2:$O8267,8,FALSE)</f>
        <v>Si</v>
      </c>
      <c r="K8" s="98" t="str">
        <f>VLOOKUP(E8,VIP!$A$2:$O11841,6,0)</f>
        <v>NO</v>
      </c>
      <c r="L8" s="106" t="s">
        <v>2228</v>
      </c>
      <c r="M8" s="105" t="s">
        <v>2473</v>
      </c>
      <c r="N8" s="104" t="s">
        <v>2497</v>
      </c>
      <c r="O8" s="102" t="s">
        <v>2483</v>
      </c>
      <c r="P8" s="102"/>
      <c r="Q8" s="105" t="s">
        <v>2228</v>
      </c>
    </row>
    <row r="9" spans="1:17" ht="18" x14ac:dyDescent="0.25">
      <c r="A9" s="84" t="str">
        <f>VLOOKUP(E9,'LISTADO ATM'!$A$2:$C$895,3,0)</f>
        <v>ESTE</v>
      </c>
      <c r="B9" s="111">
        <v>335769631</v>
      </c>
      <c r="C9" s="103">
        <v>44217.728750000002</v>
      </c>
      <c r="D9" s="102" t="s">
        <v>2477</v>
      </c>
      <c r="E9" s="99">
        <v>158</v>
      </c>
      <c r="F9" s="84" t="str">
        <f>VLOOKUP(E9,VIP!$A$2:$O11560,2,0)</f>
        <v>DRBR158</v>
      </c>
      <c r="G9" s="98" t="str">
        <f>VLOOKUP(E9,'LISTADO ATM'!$A$2:$B$894,2,0)</f>
        <v xml:space="preserve">ATM Oficina Romana Norte </v>
      </c>
      <c r="H9" s="98" t="str">
        <f>VLOOKUP(E9,VIP!$A$2:$O16481,7,FALSE)</f>
        <v>Si</v>
      </c>
      <c r="I9" s="98" t="str">
        <f>VLOOKUP(E9,VIP!$A$2:$O8446,8,FALSE)</f>
        <v>Si</v>
      </c>
      <c r="J9" s="98" t="str">
        <f>VLOOKUP(E9,VIP!$A$2:$O8396,8,FALSE)</f>
        <v>Si</v>
      </c>
      <c r="K9" s="98" t="str">
        <f>VLOOKUP(E9,VIP!$A$2:$O11970,6,0)</f>
        <v>SI</v>
      </c>
      <c r="L9" s="106" t="s">
        <v>2430</v>
      </c>
      <c r="M9" s="105" t="s">
        <v>2473</v>
      </c>
      <c r="N9" s="104" t="s">
        <v>2481</v>
      </c>
      <c r="O9" s="102" t="s">
        <v>2482</v>
      </c>
      <c r="P9" s="106"/>
      <c r="Q9" s="105" t="s">
        <v>2430</v>
      </c>
    </row>
    <row r="10" spans="1:17" ht="18" x14ac:dyDescent="0.25">
      <c r="A10" s="84" t="str">
        <f>VLOOKUP(E10,'LISTADO ATM'!$A$2:$C$895,3,0)</f>
        <v>DISTRITO NACIONAL</v>
      </c>
      <c r="B10" s="111" t="s">
        <v>2539</v>
      </c>
      <c r="C10" s="103">
        <v>44222.559317129628</v>
      </c>
      <c r="D10" s="102" t="s">
        <v>2189</v>
      </c>
      <c r="E10" s="99">
        <v>169</v>
      </c>
      <c r="F10" s="84" t="str">
        <f>VLOOKUP(E10,VIP!$A$2:$O11425,2,0)</f>
        <v>DRBR169</v>
      </c>
      <c r="G10" s="98" t="str">
        <f>VLOOKUP(E10,'LISTADO ATM'!$A$2:$B$894,2,0)</f>
        <v xml:space="preserve">ATM Oficina Caonabo </v>
      </c>
      <c r="H10" s="98" t="str">
        <f>VLOOKUP(E10,VIP!$A$2:$O16346,7,FALSE)</f>
        <v>Si</v>
      </c>
      <c r="I10" s="98" t="str">
        <f>VLOOKUP(E10,VIP!$A$2:$O8311,8,FALSE)</f>
        <v>Si</v>
      </c>
      <c r="J10" s="98" t="str">
        <f>VLOOKUP(E10,VIP!$A$2:$O8261,8,FALSE)</f>
        <v>Si</v>
      </c>
      <c r="K10" s="98" t="str">
        <f>VLOOKUP(E10,VIP!$A$2:$O11835,6,0)</f>
        <v>NO</v>
      </c>
      <c r="L10" s="106" t="s">
        <v>2228</v>
      </c>
      <c r="M10" s="105" t="s">
        <v>2473</v>
      </c>
      <c r="N10" s="104" t="s">
        <v>2481</v>
      </c>
      <c r="O10" s="102" t="s">
        <v>2483</v>
      </c>
      <c r="P10" s="102"/>
      <c r="Q10" s="105" t="s">
        <v>2228</v>
      </c>
    </row>
    <row r="11" spans="1:17" ht="18" x14ac:dyDescent="0.25">
      <c r="A11" s="84" t="str">
        <f>VLOOKUP(E11,'LISTADO ATM'!$A$2:$C$895,3,0)</f>
        <v>ESTE</v>
      </c>
      <c r="B11" s="111">
        <v>335770985</v>
      </c>
      <c r="C11" s="103">
        <v>44219.736273148148</v>
      </c>
      <c r="D11" s="102" t="s">
        <v>2189</v>
      </c>
      <c r="E11" s="99">
        <v>219</v>
      </c>
      <c r="F11" s="84" t="str">
        <f>VLOOKUP(E11,VIP!$A$2:$O11377,2,0)</f>
        <v>DRBR219</v>
      </c>
      <c r="G11" s="98" t="str">
        <f>VLOOKUP(E11,'LISTADO ATM'!$A$2:$B$894,2,0)</f>
        <v xml:space="preserve">ATM Oficina La Altagracia (Higuey) </v>
      </c>
      <c r="H11" s="98" t="str">
        <f>VLOOKUP(E11,VIP!$A$2:$O16298,7,FALSE)</f>
        <v>Si</v>
      </c>
      <c r="I11" s="98" t="str">
        <f>VLOOKUP(E11,VIP!$A$2:$O8263,8,FALSE)</f>
        <v>Si</v>
      </c>
      <c r="J11" s="98" t="str">
        <f>VLOOKUP(E11,VIP!$A$2:$O8213,8,FALSE)</f>
        <v>Si</v>
      </c>
      <c r="K11" s="98" t="str">
        <f>VLOOKUP(E11,VIP!$A$2:$O11787,6,0)</f>
        <v>NO</v>
      </c>
      <c r="L11" s="106" t="s">
        <v>2228</v>
      </c>
      <c r="M11" s="105" t="s">
        <v>2473</v>
      </c>
      <c r="N11" s="104" t="s">
        <v>2481</v>
      </c>
      <c r="O11" s="102" t="s">
        <v>2483</v>
      </c>
      <c r="P11" s="102"/>
      <c r="Q11" s="105" t="s">
        <v>2228</v>
      </c>
    </row>
    <row r="12" spans="1:17" ht="18" x14ac:dyDescent="0.25">
      <c r="A12" s="84" t="str">
        <f>VLOOKUP(E12,'LISTADO ATM'!$A$2:$C$895,3,0)</f>
        <v>DISTRITO NACIONAL</v>
      </c>
      <c r="B12" s="111">
        <v>335771123</v>
      </c>
      <c r="C12" s="103">
        <v>44221.446527777778</v>
      </c>
      <c r="D12" s="102" t="s">
        <v>2189</v>
      </c>
      <c r="E12" s="99">
        <v>237</v>
      </c>
      <c r="F12" s="84" t="str">
        <f>VLOOKUP(E12,VIP!$A$2:$O11368,2,0)</f>
        <v>DRBR237</v>
      </c>
      <c r="G12" s="98" t="str">
        <f>VLOOKUP(E12,'LISTADO ATM'!$A$2:$B$894,2,0)</f>
        <v xml:space="preserve">ATM UNP Plaza Vásquez </v>
      </c>
      <c r="H12" s="98" t="str">
        <f>VLOOKUP(E12,VIP!$A$2:$O16289,7,FALSE)</f>
        <v>Si</v>
      </c>
      <c r="I12" s="98" t="str">
        <f>VLOOKUP(E12,VIP!$A$2:$O8254,8,FALSE)</f>
        <v>Si</v>
      </c>
      <c r="J12" s="98" t="str">
        <f>VLOOKUP(E12,VIP!$A$2:$O8204,8,FALSE)</f>
        <v>Si</v>
      </c>
      <c r="K12" s="98" t="str">
        <f>VLOOKUP(E12,VIP!$A$2:$O11778,6,0)</f>
        <v>SI</v>
      </c>
      <c r="L12" s="106" t="s">
        <v>2228</v>
      </c>
      <c r="M12" s="105" t="s">
        <v>2473</v>
      </c>
      <c r="N12" s="104" t="s">
        <v>2497</v>
      </c>
      <c r="O12" s="102" t="s">
        <v>2483</v>
      </c>
      <c r="P12" s="102"/>
      <c r="Q12" s="105" t="s">
        <v>2228</v>
      </c>
    </row>
    <row r="13" spans="1:17" ht="18" x14ac:dyDescent="0.25">
      <c r="A13" s="84" t="str">
        <f>VLOOKUP(E13,'LISTADO ATM'!$A$2:$C$895,3,0)</f>
        <v>DISTRITO NACIONAL</v>
      </c>
      <c r="B13" s="111" t="s">
        <v>2528</v>
      </c>
      <c r="C13" s="103">
        <v>44222.599270833336</v>
      </c>
      <c r="D13" s="102" t="s">
        <v>2189</v>
      </c>
      <c r="E13" s="99">
        <v>264</v>
      </c>
      <c r="F13" s="84" t="str">
        <f>VLOOKUP(E13,VIP!$A$2:$O11414,2,0)</f>
        <v>DRBR264</v>
      </c>
      <c r="G13" s="98" t="str">
        <f>VLOOKUP(E13,'LISTADO ATM'!$A$2:$B$894,2,0)</f>
        <v xml:space="preserve">ATM S/M Nacional Independencia </v>
      </c>
      <c r="H13" s="98" t="str">
        <f>VLOOKUP(E13,VIP!$A$2:$O16335,7,FALSE)</f>
        <v>Si</v>
      </c>
      <c r="I13" s="98" t="str">
        <f>VLOOKUP(E13,VIP!$A$2:$O8300,8,FALSE)</f>
        <v>Si</v>
      </c>
      <c r="J13" s="98" t="str">
        <f>VLOOKUP(E13,VIP!$A$2:$O8250,8,FALSE)</f>
        <v>Si</v>
      </c>
      <c r="K13" s="98" t="str">
        <f>VLOOKUP(E13,VIP!$A$2:$O11824,6,0)</f>
        <v>SI</v>
      </c>
      <c r="L13" s="106" t="s">
        <v>2228</v>
      </c>
      <c r="M13" s="105" t="s">
        <v>2473</v>
      </c>
      <c r="N13" s="104" t="s">
        <v>2481</v>
      </c>
      <c r="O13" s="102" t="s">
        <v>2483</v>
      </c>
      <c r="P13" s="102"/>
      <c r="Q13" s="105" t="s">
        <v>2228</v>
      </c>
    </row>
    <row r="14" spans="1:17" ht="18" x14ac:dyDescent="0.25">
      <c r="A14" s="84" t="str">
        <f>VLOOKUP(E14,'LISTADO ATM'!$A$2:$C$895,3,0)</f>
        <v>DISTRITO NACIONAL</v>
      </c>
      <c r="B14" s="111" t="s">
        <v>2538</v>
      </c>
      <c r="C14" s="103">
        <v>44222.564699074072</v>
      </c>
      <c r="D14" s="102" t="s">
        <v>2477</v>
      </c>
      <c r="E14" s="99">
        <v>302</v>
      </c>
      <c r="F14" s="84" t="str">
        <f>VLOOKUP(E14,VIP!$A$2:$O11424,2,0)</f>
        <v>DRBR302</v>
      </c>
      <c r="G14" s="98" t="str">
        <f>VLOOKUP(E14,'LISTADO ATM'!$A$2:$B$894,2,0)</f>
        <v xml:space="preserve">ATM S/M Aprezio Los Mameyes  </v>
      </c>
      <c r="H14" s="98" t="str">
        <f>VLOOKUP(E14,VIP!$A$2:$O16345,7,FALSE)</f>
        <v>Si</v>
      </c>
      <c r="I14" s="98" t="str">
        <f>VLOOKUP(E14,VIP!$A$2:$O8310,8,FALSE)</f>
        <v>Si</v>
      </c>
      <c r="J14" s="98" t="str">
        <f>VLOOKUP(E14,VIP!$A$2:$O8260,8,FALSE)</f>
        <v>Si</v>
      </c>
      <c r="K14" s="98" t="str">
        <f>VLOOKUP(E14,VIP!$A$2:$O11834,6,0)</f>
        <v>NO</v>
      </c>
      <c r="L14" s="106" t="s">
        <v>2466</v>
      </c>
      <c r="M14" s="105" t="s">
        <v>2473</v>
      </c>
      <c r="N14" s="104" t="s">
        <v>2481</v>
      </c>
      <c r="O14" s="102" t="s">
        <v>2482</v>
      </c>
      <c r="P14" s="102"/>
      <c r="Q14" s="105" t="s">
        <v>2466</v>
      </c>
    </row>
    <row r="15" spans="1:17" ht="18" x14ac:dyDescent="0.25">
      <c r="A15" s="84" t="str">
        <f>VLOOKUP(E15,'LISTADO ATM'!$A$2:$C$895,3,0)</f>
        <v>NORTE</v>
      </c>
      <c r="B15" s="111" t="s">
        <v>2520</v>
      </c>
      <c r="C15" s="103">
        <v>44222.42396990741</v>
      </c>
      <c r="D15" s="102" t="s">
        <v>2494</v>
      </c>
      <c r="E15" s="99">
        <v>307</v>
      </c>
      <c r="F15" s="84" t="str">
        <f>VLOOKUP(E15,VIP!$A$2:$O11416,2,0)</f>
        <v>DRBR307</v>
      </c>
      <c r="G15" s="98" t="str">
        <f>VLOOKUP(E15,'LISTADO ATM'!$A$2:$B$894,2,0)</f>
        <v>ATM Oficina Nagua II</v>
      </c>
      <c r="H15" s="98" t="str">
        <f>VLOOKUP(E15,VIP!$A$2:$O16337,7,FALSE)</f>
        <v>Si</v>
      </c>
      <c r="I15" s="98" t="str">
        <f>VLOOKUP(E15,VIP!$A$2:$O8302,8,FALSE)</f>
        <v>Si</v>
      </c>
      <c r="J15" s="98" t="str">
        <f>VLOOKUP(E15,VIP!$A$2:$O8252,8,FALSE)</f>
        <v>Si</v>
      </c>
      <c r="K15" s="98" t="str">
        <f>VLOOKUP(E15,VIP!$A$2:$O11826,6,0)</f>
        <v>SI</v>
      </c>
      <c r="L15" s="106" t="s">
        <v>2430</v>
      </c>
      <c r="M15" s="105" t="s">
        <v>2473</v>
      </c>
      <c r="N15" s="104" t="s">
        <v>2481</v>
      </c>
      <c r="O15" s="102" t="s">
        <v>2495</v>
      </c>
      <c r="P15" s="102"/>
      <c r="Q15" s="105" t="s">
        <v>2430</v>
      </c>
    </row>
    <row r="16" spans="1:17" ht="18" x14ac:dyDescent="0.25">
      <c r="A16" s="84" t="str">
        <f>VLOOKUP(E16,'LISTADO ATM'!$A$2:$C$895,3,0)</f>
        <v>DISTRITO NACIONAL</v>
      </c>
      <c r="B16" s="111" t="s">
        <v>2518</v>
      </c>
      <c r="C16" s="103">
        <v>44222.430567129632</v>
      </c>
      <c r="D16" s="102" t="s">
        <v>2477</v>
      </c>
      <c r="E16" s="99">
        <v>338</v>
      </c>
      <c r="F16" s="84" t="str">
        <f>VLOOKUP(E16,VIP!$A$2:$O11414,2,0)</f>
        <v>DRBR338</v>
      </c>
      <c r="G16" s="98" t="str">
        <f>VLOOKUP(E16,'LISTADO ATM'!$A$2:$B$894,2,0)</f>
        <v>ATM S/M Aprezio Pantoja</v>
      </c>
      <c r="H16" s="98" t="str">
        <f>VLOOKUP(E16,VIP!$A$2:$O16335,7,FALSE)</f>
        <v>Si</v>
      </c>
      <c r="I16" s="98" t="str">
        <f>VLOOKUP(E16,VIP!$A$2:$O8300,8,FALSE)</f>
        <v>Si</v>
      </c>
      <c r="J16" s="98" t="str">
        <f>VLOOKUP(E16,VIP!$A$2:$O8250,8,FALSE)</f>
        <v>Si</v>
      </c>
      <c r="K16" s="98" t="str">
        <f>VLOOKUP(E16,VIP!$A$2:$O11824,6,0)</f>
        <v>NO</v>
      </c>
      <c r="L16" s="106" t="s">
        <v>2430</v>
      </c>
      <c r="M16" s="105" t="s">
        <v>2473</v>
      </c>
      <c r="N16" s="104" t="s">
        <v>2481</v>
      </c>
      <c r="O16" s="102" t="s">
        <v>2482</v>
      </c>
      <c r="P16" s="102"/>
      <c r="Q16" s="105" t="s">
        <v>2430</v>
      </c>
    </row>
    <row r="17" spans="1:17" ht="18" x14ac:dyDescent="0.25">
      <c r="A17" s="84" t="str">
        <f>VLOOKUP(E17,'LISTADO ATM'!$A$2:$C$895,3,0)</f>
        <v>NORTE</v>
      </c>
      <c r="B17" s="111" t="s">
        <v>2502</v>
      </c>
      <c r="C17" s="103">
        <v>44221.614907407406</v>
      </c>
      <c r="D17" s="102" t="s">
        <v>2500</v>
      </c>
      <c r="E17" s="99">
        <v>383</v>
      </c>
      <c r="F17" s="84" t="str">
        <f>VLOOKUP(E17,VIP!$A$2:$O11381,2,0)</f>
        <v>DRBR383</v>
      </c>
      <c r="G17" s="98" t="str">
        <f>VLOOKUP(E17,'LISTADO ATM'!$A$2:$B$894,2,0)</f>
        <v>ATM S/M Daniel (Dajabón)</v>
      </c>
      <c r="H17" s="98" t="str">
        <f>VLOOKUP(E17,VIP!$A$2:$O16302,7,FALSE)</f>
        <v>N/A</v>
      </c>
      <c r="I17" s="98" t="str">
        <f>VLOOKUP(E17,VIP!$A$2:$O8267,8,FALSE)</f>
        <v>N/A</v>
      </c>
      <c r="J17" s="98" t="str">
        <f>VLOOKUP(E17,VIP!$A$2:$O8217,8,FALSE)</f>
        <v>N/A</v>
      </c>
      <c r="K17" s="98" t="str">
        <f>VLOOKUP(E17,VIP!$A$2:$O11791,6,0)</f>
        <v>N/A</v>
      </c>
      <c r="L17" s="106" t="s">
        <v>2430</v>
      </c>
      <c r="M17" s="105" t="s">
        <v>2473</v>
      </c>
      <c r="N17" s="104" t="s">
        <v>2481</v>
      </c>
      <c r="O17" s="102" t="s">
        <v>2501</v>
      </c>
      <c r="P17" s="102"/>
      <c r="Q17" s="105" t="s">
        <v>2430</v>
      </c>
    </row>
    <row r="18" spans="1:17" ht="18" x14ac:dyDescent="0.25">
      <c r="A18" s="84" t="str">
        <f>VLOOKUP(E18,'LISTADO ATM'!$A$2:$C$895,3,0)</f>
        <v>DISTRITO NACIONAL</v>
      </c>
      <c r="B18" s="111">
        <v>335766639</v>
      </c>
      <c r="C18" s="103">
        <v>44214.57099537037</v>
      </c>
      <c r="D18" s="102" t="s">
        <v>2189</v>
      </c>
      <c r="E18" s="99">
        <v>384</v>
      </c>
      <c r="F18" s="84" t="e">
        <f>VLOOKUP(E18,VIP!$A$2:$O11391,2,0)</f>
        <v>#N/A</v>
      </c>
      <c r="G18" s="98" t="str">
        <f>VLOOKUP(E18,'LISTADO ATM'!$A$2:$B$894,2,0)</f>
        <v>ATM Sotano Torre Banreservas</v>
      </c>
      <c r="H18" s="98" t="e">
        <f>VLOOKUP(E18,VIP!$A$2:$O16312,7,FALSE)</f>
        <v>#N/A</v>
      </c>
      <c r="I18" s="98" t="e">
        <f>VLOOKUP(E18,VIP!$A$2:$O8277,8,FALSE)</f>
        <v>#N/A</v>
      </c>
      <c r="J18" s="98" t="e">
        <f>VLOOKUP(E18,VIP!$A$2:$O8227,8,FALSE)</f>
        <v>#N/A</v>
      </c>
      <c r="K18" s="98" t="e">
        <f>VLOOKUP(E18,VIP!$A$2:$O11801,6,0)</f>
        <v>#N/A</v>
      </c>
      <c r="L18" s="106" t="s">
        <v>2228</v>
      </c>
      <c r="M18" s="105" t="s">
        <v>2473</v>
      </c>
      <c r="N18" s="104" t="s">
        <v>2497</v>
      </c>
      <c r="O18" s="102" t="s">
        <v>2483</v>
      </c>
      <c r="P18" s="102"/>
      <c r="Q18" s="105" t="s">
        <v>2228</v>
      </c>
    </row>
    <row r="19" spans="1:17" ht="18" x14ac:dyDescent="0.25">
      <c r="A19" s="84" t="str">
        <f>VLOOKUP(E19,'LISTADO ATM'!$A$2:$C$895,3,0)</f>
        <v>ESTE</v>
      </c>
      <c r="B19" s="111" t="s">
        <v>2504</v>
      </c>
      <c r="C19" s="103">
        <v>44221.644016203703</v>
      </c>
      <c r="D19" s="102" t="s">
        <v>2189</v>
      </c>
      <c r="E19" s="99">
        <v>385</v>
      </c>
      <c r="F19" s="84" t="str">
        <f>VLOOKUP(E19,VIP!$A$2:$O11384,2,0)</f>
        <v>DRBR385</v>
      </c>
      <c r="G19" s="98" t="str">
        <f>VLOOKUP(E19,'LISTADO ATM'!$A$2:$B$894,2,0)</f>
        <v xml:space="preserve">ATM Plaza Verón I </v>
      </c>
      <c r="H19" s="98" t="str">
        <f>VLOOKUP(E19,VIP!$A$2:$O16305,7,FALSE)</f>
        <v>Si</v>
      </c>
      <c r="I19" s="98" t="str">
        <f>VLOOKUP(E19,VIP!$A$2:$O8270,8,FALSE)</f>
        <v>Si</v>
      </c>
      <c r="J19" s="98" t="str">
        <f>VLOOKUP(E19,VIP!$A$2:$O8220,8,FALSE)</f>
        <v>Si</v>
      </c>
      <c r="K19" s="98" t="str">
        <f>VLOOKUP(E19,VIP!$A$2:$O11794,6,0)</f>
        <v>NO</v>
      </c>
      <c r="L19" s="106" t="s">
        <v>2228</v>
      </c>
      <c r="M19" s="105" t="s">
        <v>2473</v>
      </c>
      <c r="N19" s="104" t="s">
        <v>2481</v>
      </c>
      <c r="O19" s="102" t="s">
        <v>2483</v>
      </c>
      <c r="P19" s="102"/>
      <c r="Q19" s="105" t="s">
        <v>2228</v>
      </c>
    </row>
    <row r="20" spans="1:17" ht="18" x14ac:dyDescent="0.25">
      <c r="A20" s="102" t="str">
        <f>VLOOKUP(E20,'LISTADO ATM'!$A$2:$C$895,3,0)</f>
        <v>ESTE</v>
      </c>
      <c r="B20" s="111" t="s">
        <v>2524</v>
      </c>
      <c r="C20" s="103">
        <v>44222.399652777778</v>
      </c>
      <c r="D20" s="102" t="s">
        <v>2189</v>
      </c>
      <c r="E20" s="99">
        <v>427</v>
      </c>
      <c r="F20" s="84" t="str">
        <f>VLOOKUP(E20,VIP!$A$2:$O11420,2,0)</f>
        <v>DRBR427</v>
      </c>
      <c r="G20" s="98" t="str">
        <f>VLOOKUP(E20,'LISTADO ATM'!$A$2:$B$894,2,0)</f>
        <v xml:space="preserve">ATM Almacenes Iberia (Hato Mayor) </v>
      </c>
      <c r="H20" s="98" t="str">
        <f>VLOOKUP(E20,VIP!$A$2:$O16341,7,FALSE)</f>
        <v>Si</v>
      </c>
      <c r="I20" s="98" t="str">
        <f>VLOOKUP(E20,VIP!$A$2:$O8306,8,FALSE)</f>
        <v>Si</v>
      </c>
      <c r="J20" s="98" t="str">
        <f>VLOOKUP(E20,VIP!$A$2:$O8256,8,FALSE)</f>
        <v>Si</v>
      </c>
      <c r="K20" s="98" t="str">
        <f>VLOOKUP(E20,VIP!$A$2:$O11830,6,0)</f>
        <v>NO</v>
      </c>
      <c r="L20" s="106" t="s">
        <v>2463</v>
      </c>
      <c r="M20" s="105" t="s">
        <v>2473</v>
      </c>
      <c r="N20" s="104" t="s">
        <v>2481</v>
      </c>
      <c r="O20" s="102" t="s">
        <v>2483</v>
      </c>
      <c r="P20" s="102"/>
      <c r="Q20" s="105" t="s">
        <v>2463</v>
      </c>
    </row>
    <row r="21" spans="1:17" ht="18" x14ac:dyDescent="0.25">
      <c r="A21" s="102" t="str">
        <f>VLOOKUP(E21,'LISTADO ATM'!$A$2:$C$895,3,0)</f>
        <v>SUR</v>
      </c>
      <c r="B21" s="111" t="s">
        <v>2529</v>
      </c>
      <c r="C21" s="103">
        <v>44222.59302083333</v>
      </c>
      <c r="D21" s="102" t="s">
        <v>2189</v>
      </c>
      <c r="E21" s="99">
        <v>455</v>
      </c>
      <c r="F21" s="84" t="str">
        <f>VLOOKUP(E21,VIP!$A$2:$O11415,2,0)</f>
        <v>DRBR455</v>
      </c>
      <c r="G21" s="98" t="str">
        <f>VLOOKUP(E21,'LISTADO ATM'!$A$2:$B$894,2,0)</f>
        <v xml:space="preserve">ATM Oficina Baní II </v>
      </c>
      <c r="H21" s="98" t="str">
        <f>VLOOKUP(E21,VIP!$A$2:$O16336,7,FALSE)</f>
        <v>Si</v>
      </c>
      <c r="I21" s="98" t="str">
        <f>VLOOKUP(E21,VIP!$A$2:$O8301,8,FALSE)</f>
        <v>Si</v>
      </c>
      <c r="J21" s="98" t="str">
        <f>VLOOKUP(E21,VIP!$A$2:$O8251,8,FALSE)</f>
        <v>Si</v>
      </c>
      <c r="K21" s="98" t="str">
        <f>VLOOKUP(E21,VIP!$A$2:$O11825,6,0)</f>
        <v>NO</v>
      </c>
      <c r="L21" s="106" t="s">
        <v>2254</v>
      </c>
      <c r="M21" s="105" t="s">
        <v>2473</v>
      </c>
      <c r="N21" s="104" t="s">
        <v>2481</v>
      </c>
      <c r="O21" s="102" t="s">
        <v>2483</v>
      </c>
      <c r="P21" s="102"/>
      <c r="Q21" s="105" t="s">
        <v>2254</v>
      </c>
    </row>
    <row r="22" spans="1:17" ht="18" x14ac:dyDescent="0.25">
      <c r="A22" s="102" t="str">
        <f>VLOOKUP(E22,'LISTADO ATM'!$A$2:$C$895,3,0)</f>
        <v>ESTE</v>
      </c>
      <c r="B22" s="111" t="s">
        <v>2506</v>
      </c>
      <c r="C22" s="103">
        <v>44221.783518518518</v>
      </c>
      <c r="D22" s="102" t="s">
        <v>2189</v>
      </c>
      <c r="E22" s="111">
        <v>480</v>
      </c>
      <c r="F22" s="84" t="str">
        <f>VLOOKUP(E22,VIP!$A$2:$O11390,2,0)</f>
        <v>DRBR480</v>
      </c>
      <c r="G22" s="98" t="str">
        <f>VLOOKUP(E22,'LISTADO ATM'!$A$2:$B$894,2,0)</f>
        <v>ATM UNP Farmaconal Higuey</v>
      </c>
      <c r="H22" s="98" t="str">
        <f>VLOOKUP(E22,VIP!$A$2:$O16311,7,FALSE)</f>
        <v>N/A</v>
      </c>
      <c r="I22" s="98" t="str">
        <f>VLOOKUP(E22,VIP!$A$2:$O8276,8,FALSE)</f>
        <v>N/A</v>
      </c>
      <c r="J22" s="98" t="str">
        <f>VLOOKUP(E22,VIP!$A$2:$O8226,8,FALSE)</f>
        <v>N/A</v>
      </c>
      <c r="K22" s="98" t="str">
        <f>VLOOKUP(E22,VIP!$A$2:$O11800,6,0)</f>
        <v>N/A</v>
      </c>
      <c r="L22" s="106" t="s">
        <v>2228</v>
      </c>
      <c r="M22" s="105" t="s">
        <v>2473</v>
      </c>
      <c r="N22" s="104" t="s">
        <v>2481</v>
      </c>
      <c r="O22" s="102" t="s">
        <v>2483</v>
      </c>
      <c r="P22" s="102"/>
      <c r="Q22" s="105" t="s">
        <v>2228</v>
      </c>
    </row>
    <row r="23" spans="1:17" ht="18" x14ac:dyDescent="0.25">
      <c r="A23" s="102" t="str">
        <f>VLOOKUP(E23,'LISTADO ATM'!$A$2:$C$895,3,0)</f>
        <v>DISTRITO NACIONAL</v>
      </c>
      <c r="B23" s="111">
        <v>335764730</v>
      </c>
      <c r="C23" s="103">
        <v>44211.489016203705</v>
      </c>
      <c r="D23" s="102" t="s">
        <v>2189</v>
      </c>
      <c r="E23" s="99">
        <v>486</v>
      </c>
      <c r="F23" s="84" t="str">
        <f>VLOOKUP(E23,VIP!$A$2:$O11356,2,0)</f>
        <v>DRBR486</v>
      </c>
      <c r="G23" s="98" t="str">
        <f>VLOOKUP(E23,'LISTADO ATM'!$A$2:$B$894,2,0)</f>
        <v xml:space="preserve">ATM Olé La Caleta </v>
      </c>
      <c r="H23" s="98" t="str">
        <f>VLOOKUP(E23,VIP!$A$2:$O16277,7,FALSE)</f>
        <v>Si</v>
      </c>
      <c r="I23" s="98" t="str">
        <f>VLOOKUP(E23,VIP!$A$2:$O8242,8,FALSE)</f>
        <v>Si</v>
      </c>
      <c r="J23" s="98" t="str">
        <f>VLOOKUP(E23,VIP!$A$2:$O8192,8,FALSE)</f>
        <v>Si</v>
      </c>
      <c r="K23" s="98" t="str">
        <f>VLOOKUP(E23,VIP!$A$2:$O11766,6,0)</f>
        <v>NO</v>
      </c>
      <c r="L23" s="106" t="s">
        <v>2254</v>
      </c>
      <c r="M23" s="105" t="s">
        <v>2473</v>
      </c>
      <c r="N23" s="104" t="s">
        <v>2497</v>
      </c>
      <c r="O23" s="102" t="s">
        <v>2483</v>
      </c>
      <c r="P23" s="102"/>
      <c r="Q23" s="105" t="s">
        <v>2254</v>
      </c>
    </row>
    <row r="24" spans="1:17" ht="18" x14ac:dyDescent="0.25">
      <c r="A24" s="102" t="str">
        <f>VLOOKUP(E24,'LISTADO ATM'!$A$2:$C$895,3,0)</f>
        <v>DISTRITO NACIONAL</v>
      </c>
      <c r="B24" s="111" t="s">
        <v>2537</v>
      </c>
      <c r="C24" s="103">
        <v>44222.571932870371</v>
      </c>
      <c r="D24" s="102" t="s">
        <v>2189</v>
      </c>
      <c r="E24" s="99">
        <v>517</v>
      </c>
      <c r="F24" s="84" t="str">
        <f>VLOOKUP(E24,VIP!$A$2:$O11423,2,0)</f>
        <v>DRBR517</v>
      </c>
      <c r="G24" s="98" t="str">
        <f>VLOOKUP(E24,'LISTADO ATM'!$A$2:$B$894,2,0)</f>
        <v xml:space="preserve">ATM Autobanco Oficina Sans Soucí </v>
      </c>
      <c r="H24" s="98" t="str">
        <f>VLOOKUP(E24,VIP!$A$2:$O16344,7,FALSE)</f>
        <v>Si</v>
      </c>
      <c r="I24" s="98" t="str">
        <f>VLOOKUP(E24,VIP!$A$2:$O8309,8,FALSE)</f>
        <v>Si</v>
      </c>
      <c r="J24" s="98" t="str">
        <f>VLOOKUP(E24,VIP!$A$2:$O8259,8,FALSE)</f>
        <v>Si</v>
      </c>
      <c r="K24" s="98" t="str">
        <f>VLOOKUP(E24,VIP!$A$2:$O11833,6,0)</f>
        <v>SI</v>
      </c>
      <c r="L24" s="106" t="s">
        <v>2228</v>
      </c>
      <c r="M24" s="105" t="s">
        <v>2473</v>
      </c>
      <c r="N24" s="104" t="s">
        <v>2481</v>
      </c>
      <c r="O24" s="102" t="s">
        <v>2483</v>
      </c>
      <c r="P24" s="102"/>
      <c r="Q24" s="105" t="s">
        <v>2228</v>
      </c>
    </row>
    <row r="25" spans="1:17" ht="18" x14ac:dyDescent="0.25">
      <c r="A25" s="102" t="str">
        <f>VLOOKUP(E25,'LISTADO ATM'!$A$2:$C$895,3,0)</f>
        <v>DISTRITO NACIONAL</v>
      </c>
      <c r="B25" s="111">
        <v>335771042</v>
      </c>
      <c r="C25" s="103">
        <v>44220.504016203704</v>
      </c>
      <c r="D25" s="102" t="s">
        <v>2494</v>
      </c>
      <c r="E25" s="99">
        <v>527</v>
      </c>
      <c r="F25" s="84" t="str">
        <f>VLOOKUP(E25,VIP!$A$2:$O11395,2,0)</f>
        <v>DRBR527</v>
      </c>
      <c r="G25" s="98" t="str">
        <f>VLOOKUP(E25,'LISTADO ATM'!$A$2:$B$894,2,0)</f>
        <v>ATM Oficina Zona Oriental II</v>
      </c>
      <c r="H25" s="98" t="str">
        <f>VLOOKUP(E25,VIP!$A$2:$O16316,7,FALSE)</f>
        <v>Si</v>
      </c>
      <c r="I25" s="98" t="str">
        <f>VLOOKUP(E25,VIP!$A$2:$O8281,8,FALSE)</f>
        <v>Si</v>
      </c>
      <c r="J25" s="98" t="str">
        <f>VLOOKUP(E25,VIP!$A$2:$O8231,8,FALSE)</f>
        <v>Si</v>
      </c>
      <c r="K25" s="98" t="str">
        <f>VLOOKUP(E25,VIP!$A$2:$O11805,6,0)</f>
        <v>SI</v>
      </c>
      <c r="L25" s="106" t="s">
        <v>2430</v>
      </c>
      <c r="M25" s="105" t="s">
        <v>2473</v>
      </c>
      <c r="N25" s="104" t="s">
        <v>2481</v>
      </c>
      <c r="O25" s="102" t="s">
        <v>2495</v>
      </c>
      <c r="P25" s="117"/>
      <c r="Q25" s="105" t="s">
        <v>2430</v>
      </c>
    </row>
    <row r="26" spans="1:17" ht="18" x14ac:dyDescent="0.25">
      <c r="A26" s="102" t="str">
        <f>VLOOKUP(E26,'LISTADO ATM'!$A$2:$C$895,3,0)</f>
        <v>DISTRITO NACIONAL</v>
      </c>
      <c r="B26" s="111" t="s">
        <v>2545</v>
      </c>
      <c r="C26" s="103">
        <v>44222.486064814817</v>
      </c>
      <c r="D26" s="102" t="s">
        <v>2477</v>
      </c>
      <c r="E26" s="99">
        <v>541</v>
      </c>
      <c r="F26" s="84" t="str">
        <f>VLOOKUP(E26,VIP!$A$2:$O11432,2,0)</f>
        <v>DRBR541</v>
      </c>
      <c r="G26" s="98" t="str">
        <f>VLOOKUP(E26,'LISTADO ATM'!$A$2:$B$894,2,0)</f>
        <v xml:space="preserve">ATM Oficina Sambil II </v>
      </c>
      <c r="H26" s="98" t="str">
        <f>VLOOKUP(E26,VIP!$A$2:$O16353,7,FALSE)</f>
        <v>Si</v>
      </c>
      <c r="I26" s="98" t="str">
        <f>VLOOKUP(E26,VIP!$A$2:$O8318,8,FALSE)</f>
        <v>Si</v>
      </c>
      <c r="J26" s="98" t="str">
        <f>VLOOKUP(E26,VIP!$A$2:$O8268,8,FALSE)</f>
        <v>Si</v>
      </c>
      <c r="K26" s="98" t="str">
        <f>VLOOKUP(E26,VIP!$A$2:$O11842,6,0)</f>
        <v>SI</v>
      </c>
      <c r="L26" s="106" t="s">
        <v>2466</v>
      </c>
      <c r="M26" s="105" t="s">
        <v>2473</v>
      </c>
      <c r="N26" s="104" t="s">
        <v>2481</v>
      </c>
      <c r="O26" s="102" t="s">
        <v>2482</v>
      </c>
      <c r="P26" s="102"/>
      <c r="Q26" s="105" t="s">
        <v>2466</v>
      </c>
    </row>
    <row r="27" spans="1:17" ht="18" x14ac:dyDescent="0.25">
      <c r="A27" s="102" t="str">
        <f>VLOOKUP(E27,'LISTADO ATM'!$A$2:$C$895,3,0)</f>
        <v>DISTRITO NACIONAL</v>
      </c>
      <c r="B27" s="111">
        <v>335770459</v>
      </c>
      <c r="C27" s="103">
        <v>44218.643379629626</v>
      </c>
      <c r="D27" s="102" t="s">
        <v>2477</v>
      </c>
      <c r="E27" s="99">
        <v>554</v>
      </c>
      <c r="F27" s="84" t="str">
        <f>VLOOKUP(E27,VIP!$A$2:$O11375,2,0)</f>
        <v>DRBR011</v>
      </c>
      <c r="G27" s="98" t="str">
        <f>VLOOKUP(E27,'LISTADO ATM'!$A$2:$B$894,2,0)</f>
        <v xml:space="preserve">ATM Oficina Isabel La Católica I </v>
      </c>
      <c r="H27" s="98" t="str">
        <f>VLOOKUP(E27,VIP!$A$2:$O16296,7,FALSE)</f>
        <v>Si</v>
      </c>
      <c r="I27" s="98" t="str">
        <f>VLOOKUP(E27,VIP!$A$2:$O8261,8,FALSE)</f>
        <v>Si</v>
      </c>
      <c r="J27" s="98" t="str">
        <f>VLOOKUP(E27,VIP!$A$2:$O8211,8,FALSE)</f>
        <v>Si</v>
      </c>
      <c r="K27" s="98" t="str">
        <f>VLOOKUP(E27,VIP!$A$2:$O11785,6,0)</f>
        <v>NO</v>
      </c>
      <c r="L27" s="106" t="s">
        <v>2430</v>
      </c>
      <c r="M27" s="105" t="s">
        <v>2473</v>
      </c>
      <c r="N27" s="104" t="s">
        <v>2481</v>
      </c>
      <c r="O27" s="102" t="s">
        <v>2482</v>
      </c>
      <c r="P27" s="102"/>
      <c r="Q27" s="105" t="s">
        <v>2430</v>
      </c>
    </row>
    <row r="28" spans="1:17" ht="18" x14ac:dyDescent="0.25">
      <c r="A28" s="102" t="str">
        <f>VLOOKUP(E28,'LISTADO ATM'!$A$2:$C$895,3,0)</f>
        <v>DISTRITO NACIONAL</v>
      </c>
      <c r="B28" s="111" t="s">
        <v>2507</v>
      </c>
      <c r="C28" s="103">
        <v>44221.700844907406</v>
      </c>
      <c r="D28" s="102" t="s">
        <v>2477</v>
      </c>
      <c r="E28" s="99">
        <v>567</v>
      </c>
      <c r="F28" s="84" t="str">
        <f>VLOOKUP(E28,VIP!$A$2:$O11400,2,0)</f>
        <v>DRBR015</v>
      </c>
      <c r="G28" s="98" t="str">
        <f>VLOOKUP(E28,'LISTADO ATM'!$A$2:$B$894,2,0)</f>
        <v xml:space="preserve">ATM Oficina Máximo Gómez </v>
      </c>
      <c r="H28" s="98" t="str">
        <f>VLOOKUP(E28,VIP!$A$2:$O16321,7,FALSE)</f>
        <v>Si</v>
      </c>
      <c r="I28" s="98" t="str">
        <f>VLOOKUP(E28,VIP!$A$2:$O8286,8,FALSE)</f>
        <v>Si</v>
      </c>
      <c r="J28" s="98" t="str">
        <f>VLOOKUP(E28,VIP!$A$2:$O8236,8,FALSE)</f>
        <v>Si</v>
      </c>
      <c r="K28" s="98" t="str">
        <f>VLOOKUP(E28,VIP!$A$2:$O11810,6,0)</f>
        <v>NO</v>
      </c>
      <c r="L28" s="106" t="s">
        <v>2466</v>
      </c>
      <c r="M28" s="105" t="s">
        <v>2473</v>
      </c>
      <c r="N28" s="104" t="s">
        <v>2481</v>
      </c>
      <c r="O28" s="102" t="s">
        <v>2482</v>
      </c>
      <c r="P28" s="102"/>
      <c r="Q28" s="105" t="s">
        <v>2466</v>
      </c>
    </row>
    <row r="29" spans="1:17" ht="18" x14ac:dyDescent="0.25">
      <c r="A29" s="102" t="str">
        <f>VLOOKUP(E29,'LISTADO ATM'!$A$2:$C$895,3,0)</f>
        <v>DISTRITO NACIONAL</v>
      </c>
      <c r="B29" s="111" t="s">
        <v>2523</v>
      </c>
      <c r="C29" s="103">
        <v>44222.417245370372</v>
      </c>
      <c r="D29" s="102" t="s">
        <v>2189</v>
      </c>
      <c r="E29" s="99">
        <v>568</v>
      </c>
      <c r="F29" s="84" t="str">
        <f>VLOOKUP(E29,VIP!$A$2:$O11419,2,0)</f>
        <v>DRBR01F</v>
      </c>
      <c r="G29" s="98" t="str">
        <f>VLOOKUP(E29,'LISTADO ATM'!$A$2:$B$894,2,0)</f>
        <v xml:space="preserve">ATM Ministerio de Educación </v>
      </c>
      <c r="H29" s="98" t="str">
        <f>VLOOKUP(E29,VIP!$A$2:$O16340,7,FALSE)</f>
        <v>Si</v>
      </c>
      <c r="I29" s="98" t="str">
        <f>VLOOKUP(E29,VIP!$A$2:$O8305,8,FALSE)</f>
        <v>Si</v>
      </c>
      <c r="J29" s="98" t="str">
        <f>VLOOKUP(E29,VIP!$A$2:$O8255,8,FALSE)</f>
        <v>Si</v>
      </c>
      <c r="K29" s="98" t="str">
        <f>VLOOKUP(E29,VIP!$A$2:$O11829,6,0)</f>
        <v>NO</v>
      </c>
      <c r="L29" s="106" t="s">
        <v>2254</v>
      </c>
      <c r="M29" s="105" t="s">
        <v>2473</v>
      </c>
      <c r="N29" s="104" t="s">
        <v>2481</v>
      </c>
      <c r="O29" s="102" t="s">
        <v>2483</v>
      </c>
      <c r="P29" s="102"/>
      <c r="Q29" s="105" t="s">
        <v>2254</v>
      </c>
    </row>
    <row r="30" spans="1:17" ht="18" x14ac:dyDescent="0.25">
      <c r="A30" s="102" t="str">
        <f>VLOOKUP(E30,'LISTADO ATM'!$A$2:$C$895,3,0)</f>
        <v>DISTRITO NACIONAL</v>
      </c>
      <c r="B30" s="111" t="s">
        <v>2522</v>
      </c>
      <c r="C30" s="103">
        <v>44222.417766203704</v>
      </c>
      <c r="D30" s="102" t="s">
        <v>2189</v>
      </c>
      <c r="E30" s="99">
        <v>574</v>
      </c>
      <c r="F30" s="84" t="str">
        <f>VLOOKUP(E30,VIP!$A$2:$O11418,2,0)</f>
        <v>DRBR080</v>
      </c>
      <c r="G30" s="98" t="str">
        <f>VLOOKUP(E30,'LISTADO ATM'!$A$2:$B$894,2,0)</f>
        <v xml:space="preserve">ATM Club Obras Públicas </v>
      </c>
      <c r="H30" s="98" t="str">
        <f>VLOOKUP(E30,VIP!$A$2:$O16339,7,FALSE)</f>
        <v>Si</v>
      </c>
      <c r="I30" s="98" t="str">
        <f>VLOOKUP(E30,VIP!$A$2:$O8304,8,FALSE)</f>
        <v>Si</v>
      </c>
      <c r="J30" s="98" t="str">
        <f>VLOOKUP(E30,VIP!$A$2:$O8254,8,FALSE)</f>
        <v>Si</v>
      </c>
      <c r="K30" s="98" t="str">
        <f>VLOOKUP(E30,VIP!$A$2:$O11828,6,0)</f>
        <v>NO</v>
      </c>
      <c r="L30" s="106" t="s">
        <v>2254</v>
      </c>
      <c r="M30" s="105" t="s">
        <v>2473</v>
      </c>
      <c r="N30" s="104" t="s">
        <v>2481</v>
      </c>
      <c r="O30" s="102" t="s">
        <v>2483</v>
      </c>
      <c r="P30" s="102"/>
      <c r="Q30" s="105" t="s">
        <v>2254</v>
      </c>
    </row>
    <row r="31" spans="1:17" ht="18" x14ac:dyDescent="0.25">
      <c r="A31" s="102" t="str">
        <f>VLOOKUP(E31,'LISTADO ATM'!$A$2:$C$895,3,0)</f>
        <v>DISTRITO NACIONAL</v>
      </c>
      <c r="B31" s="111">
        <v>335771001</v>
      </c>
      <c r="C31" s="103">
        <v>44219.885300925926</v>
      </c>
      <c r="D31" s="102" t="s">
        <v>2189</v>
      </c>
      <c r="E31" s="99">
        <v>585</v>
      </c>
      <c r="F31" s="84" t="str">
        <f>VLOOKUP(E31,VIP!$A$2:$O11372,2,0)</f>
        <v>DRBR083</v>
      </c>
      <c r="G31" s="98" t="str">
        <f>VLOOKUP(E31,'LISTADO ATM'!$A$2:$B$894,2,0)</f>
        <v xml:space="preserve">ATM Oficina Haina Oriental </v>
      </c>
      <c r="H31" s="98" t="str">
        <f>VLOOKUP(E31,VIP!$A$2:$O16293,7,FALSE)</f>
        <v>Si</v>
      </c>
      <c r="I31" s="98" t="str">
        <f>VLOOKUP(E31,VIP!$A$2:$O8258,8,FALSE)</f>
        <v>Si</v>
      </c>
      <c r="J31" s="98" t="str">
        <f>VLOOKUP(E31,VIP!$A$2:$O8208,8,FALSE)</f>
        <v>Si</v>
      </c>
      <c r="K31" s="98" t="str">
        <f>VLOOKUP(E31,VIP!$A$2:$O11782,6,0)</f>
        <v>NO</v>
      </c>
      <c r="L31" s="106" t="s">
        <v>2228</v>
      </c>
      <c r="M31" s="105" t="s">
        <v>2473</v>
      </c>
      <c r="N31" s="104" t="s">
        <v>2481</v>
      </c>
      <c r="O31" s="102" t="s">
        <v>2483</v>
      </c>
      <c r="P31" s="117"/>
      <c r="Q31" s="105" t="s">
        <v>2228</v>
      </c>
    </row>
    <row r="32" spans="1:17" ht="18" x14ac:dyDescent="0.25">
      <c r="A32" s="102" t="str">
        <f>VLOOKUP(E32,'LISTADO ATM'!$A$2:$C$895,3,0)</f>
        <v>DISTRITO NACIONAL</v>
      </c>
      <c r="B32" s="111" t="s">
        <v>2517</v>
      </c>
      <c r="C32" s="103">
        <v>44222.44976851852</v>
      </c>
      <c r="D32" s="102" t="s">
        <v>2189</v>
      </c>
      <c r="E32" s="99">
        <v>596</v>
      </c>
      <c r="F32" s="84" t="str">
        <f>VLOOKUP(E32,VIP!$A$2:$O11413,2,0)</f>
        <v>DRBR274</v>
      </c>
      <c r="G32" s="98" t="str">
        <f>VLOOKUP(E32,'LISTADO ATM'!$A$2:$B$894,2,0)</f>
        <v xml:space="preserve">ATM Autobanco Malecón Center </v>
      </c>
      <c r="H32" s="98" t="str">
        <f>VLOOKUP(E32,VIP!$A$2:$O16334,7,FALSE)</f>
        <v>Si</v>
      </c>
      <c r="I32" s="98" t="str">
        <f>VLOOKUP(E32,VIP!$A$2:$O8299,8,FALSE)</f>
        <v>Si</v>
      </c>
      <c r="J32" s="98" t="str">
        <f>VLOOKUP(E32,VIP!$A$2:$O8249,8,FALSE)</f>
        <v>Si</v>
      </c>
      <c r="K32" s="98" t="str">
        <f>VLOOKUP(E32,VIP!$A$2:$O11823,6,0)</f>
        <v>NO</v>
      </c>
      <c r="L32" s="106" t="s">
        <v>2228</v>
      </c>
      <c r="M32" s="105" t="s">
        <v>2473</v>
      </c>
      <c r="N32" s="104" t="s">
        <v>2481</v>
      </c>
      <c r="O32" s="102" t="s">
        <v>2483</v>
      </c>
      <c r="P32" s="102"/>
      <c r="Q32" s="105" t="s">
        <v>2228</v>
      </c>
    </row>
    <row r="33" spans="1:17" ht="18" x14ac:dyDescent="0.25">
      <c r="A33" s="102" t="str">
        <f>VLOOKUP(E33,'LISTADO ATM'!$A$2:$C$895,3,0)</f>
        <v>NORTE</v>
      </c>
      <c r="B33" s="111" t="s">
        <v>2543</v>
      </c>
      <c r="C33" s="103">
        <v>44222.539456018516</v>
      </c>
      <c r="D33" s="102" t="s">
        <v>2190</v>
      </c>
      <c r="E33" s="99">
        <v>606</v>
      </c>
      <c r="F33" s="84" t="str">
        <f>VLOOKUP(E33,VIP!$A$2:$O11429,2,0)</f>
        <v>DRBR704</v>
      </c>
      <c r="G33" s="98" t="str">
        <f>VLOOKUP(E33,'LISTADO ATM'!$A$2:$B$894,2,0)</f>
        <v xml:space="preserve">ATM UNP Manolo Tavarez Justo </v>
      </c>
      <c r="H33" s="98" t="str">
        <f>VLOOKUP(E33,VIP!$A$2:$O16350,7,FALSE)</f>
        <v>Si</v>
      </c>
      <c r="I33" s="98" t="str">
        <f>VLOOKUP(E33,VIP!$A$2:$O8315,8,FALSE)</f>
        <v>Si</v>
      </c>
      <c r="J33" s="98" t="str">
        <f>VLOOKUP(E33,VIP!$A$2:$O8265,8,FALSE)</f>
        <v>Si</v>
      </c>
      <c r="K33" s="98" t="str">
        <f>VLOOKUP(E33,VIP!$A$2:$O11839,6,0)</f>
        <v>NO</v>
      </c>
      <c r="L33" s="106" t="s">
        <v>2228</v>
      </c>
      <c r="M33" s="105" t="s">
        <v>2473</v>
      </c>
      <c r="N33" s="104" t="s">
        <v>2481</v>
      </c>
      <c r="O33" s="102" t="s">
        <v>2490</v>
      </c>
      <c r="P33" s="102"/>
      <c r="Q33" s="105" t="s">
        <v>2228</v>
      </c>
    </row>
    <row r="34" spans="1:17" ht="18" x14ac:dyDescent="0.25">
      <c r="A34" s="102" t="str">
        <f>VLOOKUP(E34,'LISTADO ATM'!$A$2:$C$895,3,0)</f>
        <v>DISTRITO NACIONAL</v>
      </c>
      <c r="B34" s="111" t="s">
        <v>2536</v>
      </c>
      <c r="C34" s="103">
        <v>44222.572418981479</v>
      </c>
      <c r="D34" s="102" t="s">
        <v>2189</v>
      </c>
      <c r="E34" s="99">
        <v>610</v>
      </c>
      <c r="F34" s="84" t="str">
        <f>VLOOKUP(E34,VIP!$A$2:$O11422,2,0)</f>
        <v>DRBR610</v>
      </c>
      <c r="G34" s="98" t="str">
        <f>VLOOKUP(E34,'LISTADO ATM'!$A$2:$B$894,2,0)</f>
        <v xml:space="preserve">ATM EDEESTE </v>
      </c>
      <c r="H34" s="98" t="str">
        <f>VLOOKUP(E34,VIP!$A$2:$O16343,7,FALSE)</f>
        <v>Si</v>
      </c>
      <c r="I34" s="98" t="str">
        <f>VLOOKUP(E34,VIP!$A$2:$O8308,8,FALSE)</f>
        <v>Si</v>
      </c>
      <c r="J34" s="98" t="str">
        <f>VLOOKUP(E34,VIP!$A$2:$O8258,8,FALSE)</f>
        <v>Si</v>
      </c>
      <c r="K34" s="98" t="str">
        <f>VLOOKUP(E34,VIP!$A$2:$O11832,6,0)</f>
        <v>NO</v>
      </c>
      <c r="L34" s="106" t="s">
        <v>2228</v>
      </c>
      <c r="M34" s="105" t="s">
        <v>2473</v>
      </c>
      <c r="N34" s="104" t="s">
        <v>2481</v>
      </c>
      <c r="O34" s="102" t="s">
        <v>2483</v>
      </c>
      <c r="P34" s="102"/>
      <c r="Q34" s="105" t="s">
        <v>2228</v>
      </c>
    </row>
    <row r="35" spans="1:17" ht="18" x14ac:dyDescent="0.25">
      <c r="A35" s="102" t="str">
        <f>VLOOKUP(E35,'LISTADO ATM'!$A$2:$C$895,3,0)</f>
        <v>ESTE</v>
      </c>
      <c r="B35" s="111" t="s">
        <v>2505</v>
      </c>
      <c r="C35" s="103">
        <v>44221.620034722226</v>
      </c>
      <c r="D35" s="102" t="s">
        <v>2477</v>
      </c>
      <c r="E35" s="99">
        <v>630</v>
      </c>
      <c r="F35" s="84" t="str">
        <f>VLOOKUP(E35,VIP!$A$2:$O11388,2,0)</f>
        <v>DRBR112</v>
      </c>
      <c r="G35" s="98" t="str">
        <f>VLOOKUP(E35,'LISTADO ATM'!$A$2:$B$894,2,0)</f>
        <v xml:space="preserve">ATM Oficina Plaza Zaglul (SPM) </v>
      </c>
      <c r="H35" s="98" t="str">
        <f>VLOOKUP(E35,VIP!$A$2:$O16309,7,FALSE)</f>
        <v>Si</v>
      </c>
      <c r="I35" s="98" t="str">
        <f>VLOOKUP(E35,VIP!$A$2:$O8274,8,FALSE)</f>
        <v>Si</v>
      </c>
      <c r="J35" s="98" t="str">
        <f>VLOOKUP(E35,VIP!$A$2:$O8224,8,FALSE)</f>
        <v>Si</v>
      </c>
      <c r="K35" s="98" t="str">
        <f>VLOOKUP(E35,VIP!$A$2:$O11798,6,0)</f>
        <v>NO</v>
      </c>
      <c r="L35" s="106" t="s">
        <v>2430</v>
      </c>
      <c r="M35" s="105" t="s">
        <v>2473</v>
      </c>
      <c r="N35" s="104" t="s">
        <v>2481</v>
      </c>
      <c r="O35" s="102" t="s">
        <v>2482</v>
      </c>
      <c r="P35" s="102"/>
      <c r="Q35" s="105" t="s">
        <v>2430</v>
      </c>
    </row>
    <row r="36" spans="1:17" ht="18" x14ac:dyDescent="0.25">
      <c r="A36" s="102" t="str">
        <f>VLOOKUP(E36,'LISTADO ATM'!$A$2:$C$895,3,0)</f>
        <v>ESTE</v>
      </c>
      <c r="B36" s="111" t="s">
        <v>2534</v>
      </c>
      <c r="C36" s="103">
        <v>44222.577627314815</v>
      </c>
      <c r="D36" s="102" t="s">
        <v>2189</v>
      </c>
      <c r="E36" s="99">
        <v>634</v>
      </c>
      <c r="F36" s="84" t="str">
        <f>VLOOKUP(E36,VIP!$A$2:$O11420,2,0)</f>
        <v>DRBR273</v>
      </c>
      <c r="G36" s="98" t="str">
        <f>VLOOKUP(E36,'LISTADO ATM'!$A$2:$B$894,2,0)</f>
        <v xml:space="preserve">ATM Ayuntamiento Los Llanos (SPM) </v>
      </c>
      <c r="H36" s="98" t="str">
        <f>VLOOKUP(E36,VIP!$A$2:$O16341,7,FALSE)</f>
        <v>Si</v>
      </c>
      <c r="I36" s="98" t="str">
        <f>VLOOKUP(E36,VIP!$A$2:$O8306,8,FALSE)</f>
        <v>Si</v>
      </c>
      <c r="J36" s="98" t="str">
        <f>VLOOKUP(E36,VIP!$A$2:$O8256,8,FALSE)</f>
        <v>Si</v>
      </c>
      <c r="K36" s="98" t="str">
        <f>VLOOKUP(E36,VIP!$A$2:$O11830,6,0)</f>
        <v>NO</v>
      </c>
      <c r="L36" s="106" t="s">
        <v>2228</v>
      </c>
      <c r="M36" s="105" t="s">
        <v>2473</v>
      </c>
      <c r="N36" s="104" t="s">
        <v>2481</v>
      </c>
      <c r="O36" s="102" t="s">
        <v>2483</v>
      </c>
      <c r="P36" s="102"/>
      <c r="Q36" s="105" t="s">
        <v>2228</v>
      </c>
    </row>
    <row r="37" spans="1:17" ht="18" x14ac:dyDescent="0.25">
      <c r="A37" s="102" t="str">
        <f>VLOOKUP(E37,'LISTADO ATM'!$A$2:$C$895,3,0)</f>
        <v>DISTRITO NACIONAL</v>
      </c>
      <c r="B37" s="111" t="s">
        <v>2511</v>
      </c>
      <c r="C37" s="103">
        <v>44221.896412037036</v>
      </c>
      <c r="D37" s="102" t="s">
        <v>2477</v>
      </c>
      <c r="E37" s="111">
        <v>642</v>
      </c>
      <c r="F37" s="84" t="str">
        <f>VLOOKUP(E37,VIP!$A$2:$O11398,2,0)</f>
        <v>DRBR24O</v>
      </c>
      <c r="G37" s="98" t="str">
        <f>VLOOKUP(E37,'LISTADO ATM'!$A$2:$B$894,2,0)</f>
        <v xml:space="preserve">ATM OMSA Sto. Dgo. </v>
      </c>
      <c r="H37" s="98" t="str">
        <f>VLOOKUP(E37,VIP!$A$2:$O16319,7,FALSE)</f>
        <v>Si</v>
      </c>
      <c r="I37" s="98" t="str">
        <f>VLOOKUP(E37,VIP!$A$2:$O8284,8,FALSE)</f>
        <v>Si</v>
      </c>
      <c r="J37" s="98" t="str">
        <f>VLOOKUP(E37,VIP!$A$2:$O8234,8,FALSE)</f>
        <v>Si</v>
      </c>
      <c r="K37" s="98" t="str">
        <f>VLOOKUP(E37,VIP!$A$2:$O11808,6,0)</f>
        <v>NO</v>
      </c>
      <c r="L37" s="106" t="s">
        <v>2466</v>
      </c>
      <c r="M37" s="105" t="s">
        <v>2473</v>
      </c>
      <c r="N37" s="104" t="s">
        <v>2481</v>
      </c>
      <c r="O37" s="102" t="s">
        <v>2482</v>
      </c>
      <c r="P37" s="102"/>
      <c r="Q37" s="105" t="s">
        <v>2466</v>
      </c>
    </row>
    <row r="38" spans="1:17" ht="18" x14ac:dyDescent="0.25">
      <c r="A38" s="102" t="str">
        <f>VLOOKUP(E38,'LISTADO ATM'!$A$2:$C$895,3,0)</f>
        <v>ESTE</v>
      </c>
      <c r="B38" s="111">
        <v>335769632</v>
      </c>
      <c r="C38" s="103">
        <v>44217.731076388889</v>
      </c>
      <c r="D38" s="102" t="s">
        <v>2477</v>
      </c>
      <c r="E38" s="99">
        <v>660</v>
      </c>
      <c r="F38" s="84" t="str">
        <f>VLOOKUP(E38,VIP!$A$2:$O11559,2,0)</f>
        <v>DRBR660</v>
      </c>
      <c r="G38" s="98" t="str">
        <f>VLOOKUP(E38,'LISTADO ATM'!$A$2:$B$894,2,0)</f>
        <v>ATM Oficina Romana Norte II</v>
      </c>
      <c r="H38" s="98" t="str">
        <f>VLOOKUP(E38,VIP!$A$2:$O16480,7,FALSE)</f>
        <v>N/A</v>
      </c>
      <c r="I38" s="98" t="str">
        <f>VLOOKUP(E38,VIP!$A$2:$O8445,8,FALSE)</f>
        <v>N/A</v>
      </c>
      <c r="J38" s="98" t="str">
        <f>VLOOKUP(E38,VIP!$A$2:$O8395,8,FALSE)</f>
        <v>N/A</v>
      </c>
      <c r="K38" s="98" t="str">
        <f>VLOOKUP(E38,VIP!$A$2:$O11969,6,0)</f>
        <v>N/A</v>
      </c>
      <c r="L38" s="106" t="s">
        <v>2430</v>
      </c>
      <c r="M38" s="105" t="s">
        <v>2473</v>
      </c>
      <c r="N38" s="104" t="s">
        <v>2481</v>
      </c>
      <c r="O38" s="102" t="s">
        <v>2482</v>
      </c>
      <c r="P38" s="106"/>
      <c r="Q38" s="105" t="s">
        <v>2430</v>
      </c>
    </row>
    <row r="39" spans="1:17" ht="18" x14ac:dyDescent="0.25">
      <c r="A39" s="102" t="str">
        <f>VLOOKUP(E39,'LISTADO ATM'!$A$2:$C$895,3,0)</f>
        <v>DISTRITO NACIONAL</v>
      </c>
      <c r="B39" s="111" t="s">
        <v>2519</v>
      </c>
      <c r="C39" s="103">
        <v>44222.427094907405</v>
      </c>
      <c r="D39" s="102" t="s">
        <v>2477</v>
      </c>
      <c r="E39" s="99">
        <v>670</v>
      </c>
      <c r="F39" s="84" t="str">
        <f>VLOOKUP(E39,VIP!$A$2:$O11415,2,0)</f>
        <v>DRBR670</v>
      </c>
      <c r="G39" s="98" t="str">
        <f>VLOOKUP(E39,'LISTADO ATM'!$A$2:$B$894,2,0)</f>
        <v>ATM Estación Texaco Algodón</v>
      </c>
      <c r="H39" s="98" t="str">
        <f>VLOOKUP(E39,VIP!$A$2:$O16336,7,FALSE)</f>
        <v>Si</v>
      </c>
      <c r="I39" s="98" t="str">
        <f>VLOOKUP(E39,VIP!$A$2:$O8301,8,FALSE)</f>
        <v>Si</v>
      </c>
      <c r="J39" s="98" t="str">
        <f>VLOOKUP(E39,VIP!$A$2:$O8251,8,FALSE)</f>
        <v>Si</v>
      </c>
      <c r="K39" s="98" t="str">
        <f>VLOOKUP(E39,VIP!$A$2:$O11825,6,0)</f>
        <v>NO</v>
      </c>
      <c r="L39" s="106" t="s">
        <v>2430</v>
      </c>
      <c r="M39" s="105" t="s">
        <v>2473</v>
      </c>
      <c r="N39" s="104" t="s">
        <v>2481</v>
      </c>
      <c r="O39" s="102" t="s">
        <v>2482</v>
      </c>
      <c r="P39" s="102"/>
      <c r="Q39" s="105" t="s">
        <v>2430</v>
      </c>
    </row>
    <row r="40" spans="1:17" ht="18" x14ac:dyDescent="0.25">
      <c r="A40" s="102" t="str">
        <f>VLOOKUP(E40,'LISTADO ATM'!$A$2:$C$895,3,0)</f>
        <v>DISTRITO NACIONAL</v>
      </c>
      <c r="B40" s="111" t="s">
        <v>2540</v>
      </c>
      <c r="C40" s="103">
        <v>44222.551018518519</v>
      </c>
      <c r="D40" s="102" t="s">
        <v>2477</v>
      </c>
      <c r="E40" s="99">
        <v>672</v>
      </c>
      <c r="F40" s="84" t="str">
        <f>VLOOKUP(E40,VIP!$A$2:$O11426,2,0)</f>
        <v>DRBR672</v>
      </c>
      <c r="G40" s="98" t="str">
        <f>VLOOKUP(E40,'LISTADO ATM'!$A$2:$B$894,2,0)</f>
        <v>ATM Destacamento Policía Nacional La Victoria</v>
      </c>
      <c r="H40" s="98" t="str">
        <f>VLOOKUP(E40,VIP!$A$2:$O16347,7,FALSE)</f>
        <v>Si</v>
      </c>
      <c r="I40" s="98" t="str">
        <f>VLOOKUP(E40,VIP!$A$2:$O8312,8,FALSE)</f>
        <v>Si</v>
      </c>
      <c r="J40" s="98" t="str">
        <f>VLOOKUP(E40,VIP!$A$2:$O8262,8,FALSE)</f>
        <v>Si</v>
      </c>
      <c r="K40" s="98" t="str">
        <f>VLOOKUP(E40,VIP!$A$2:$O11836,6,0)</f>
        <v>SI</v>
      </c>
      <c r="L40" s="106" t="s">
        <v>2430</v>
      </c>
      <c r="M40" s="105" t="s">
        <v>2473</v>
      </c>
      <c r="N40" s="104" t="s">
        <v>2481</v>
      </c>
      <c r="O40" s="102" t="s">
        <v>2482</v>
      </c>
      <c r="P40" s="102"/>
      <c r="Q40" s="105" t="s">
        <v>2430</v>
      </c>
    </row>
    <row r="41" spans="1:17" ht="18" x14ac:dyDescent="0.25">
      <c r="A41" s="102" t="str">
        <f>VLOOKUP(E41,'LISTADO ATM'!$A$2:$C$895,3,0)</f>
        <v>DISTRITO NACIONAL</v>
      </c>
      <c r="B41" s="111">
        <v>335770821</v>
      </c>
      <c r="C41" s="103">
        <v>44219.41505787037</v>
      </c>
      <c r="D41" s="102" t="s">
        <v>2477</v>
      </c>
      <c r="E41" s="99">
        <v>697</v>
      </c>
      <c r="F41" s="84" t="str">
        <f>VLOOKUP(E41,VIP!$A$2:$O11372,2,0)</f>
        <v>DRBR697</v>
      </c>
      <c r="G41" s="98" t="str">
        <f>VLOOKUP(E41,'LISTADO ATM'!$A$2:$B$894,2,0)</f>
        <v>ATM Hipermercado Olé Ciudad Juan Bosch</v>
      </c>
      <c r="H41" s="98" t="str">
        <f>VLOOKUP(E41,VIP!$A$2:$O16293,7,FALSE)</f>
        <v>Si</v>
      </c>
      <c r="I41" s="98" t="str">
        <f>VLOOKUP(E41,VIP!$A$2:$O8258,8,FALSE)</f>
        <v>Si</v>
      </c>
      <c r="J41" s="98" t="str">
        <f>VLOOKUP(E41,VIP!$A$2:$O8208,8,FALSE)</f>
        <v>Si</v>
      </c>
      <c r="K41" s="98" t="str">
        <f>VLOOKUP(E41,VIP!$A$2:$O11782,6,0)</f>
        <v>NO</v>
      </c>
      <c r="L41" s="106" t="s">
        <v>2430</v>
      </c>
      <c r="M41" s="105" t="s">
        <v>2473</v>
      </c>
      <c r="N41" s="104" t="s">
        <v>2481</v>
      </c>
      <c r="O41" s="102" t="s">
        <v>2482</v>
      </c>
      <c r="P41" s="102"/>
      <c r="Q41" s="105" t="s">
        <v>2430</v>
      </c>
    </row>
    <row r="42" spans="1:17" ht="18" x14ac:dyDescent="0.25">
      <c r="A42" s="102" t="str">
        <f>VLOOKUP(E42,'LISTADO ATM'!$A$2:$C$895,3,0)</f>
        <v>DISTRITO NACIONAL</v>
      </c>
      <c r="B42" s="111">
        <v>335770980</v>
      </c>
      <c r="C42" s="103">
        <v>44219.702210648145</v>
      </c>
      <c r="D42" s="102" t="s">
        <v>2477</v>
      </c>
      <c r="E42" s="99">
        <v>713</v>
      </c>
      <c r="F42" s="84" t="str">
        <f>VLOOKUP(E42,VIP!$A$2:$O11382,2,0)</f>
        <v>DRBR016</v>
      </c>
      <c r="G42" s="98" t="str">
        <f>VLOOKUP(E42,'LISTADO ATM'!$A$2:$B$894,2,0)</f>
        <v xml:space="preserve">ATM Oficina Las Américas </v>
      </c>
      <c r="H42" s="98" t="str">
        <f>VLOOKUP(E42,VIP!$A$2:$O16303,7,FALSE)</f>
        <v>Si</v>
      </c>
      <c r="I42" s="98" t="str">
        <f>VLOOKUP(E42,VIP!$A$2:$O8268,8,FALSE)</f>
        <v>Si</v>
      </c>
      <c r="J42" s="98" t="str">
        <f>VLOOKUP(E42,VIP!$A$2:$O8218,8,FALSE)</f>
        <v>Si</v>
      </c>
      <c r="K42" s="98" t="str">
        <f>VLOOKUP(E42,VIP!$A$2:$O11792,6,0)</f>
        <v>NO</v>
      </c>
      <c r="L42" s="106" t="s">
        <v>2430</v>
      </c>
      <c r="M42" s="105" t="s">
        <v>2473</v>
      </c>
      <c r="N42" s="104" t="s">
        <v>2481</v>
      </c>
      <c r="O42" s="102" t="s">
        <v>2482</v>
      </c>
      <c r="P42" s="102"/>
      <c r="Q42" s="105" t="s">
        <v>2498</v>
      </c>
    </row>
    <row r="43" spans="1:17" ht="18" x14ac:dyDescent="0.25">
      <c r="A43" s="102" t="str">
        <f>VLOOKUP(E43,'LISTADO ATM'!$A$2:$C$895,3,0)</f>
        <v>DISTRITO NACIONAL</v>
      </c>
      <c r="B43" s="111" t="s">
        <v>2526</v>
      </c>
      <c r="C43" s="103">
        <v>44222.319224537037</v>
      </c>
      <c r="D43" s="102" t="s">
        <v>2477</v>
      </c>
      <c r="E43" s="99">
        <v>714</v>
      </c>
      <c r="F43" s="84" t="str">
        <f>VLOOKUP(E43,VIP!$A$2:$O11429,2,0)</f>
        <v>DRBR16M</v>
      </c>
      <c r="G43" s="98" t="str">
        <f>VLOOKUP(E43,'LISTADO ATM'!$A$2:$B$894,2,0)</f>
        <v xml:space="preserve">ATM Hospital de Herrera </v>
      </c>
      <c r="H43" s="98" t="str">
        <f>VLOOKUP(E43,VIP!$A$2:$O16350,7,FALSE)</f>
        <v>Si</v>
      </c>
      <c r="I43" s="98" t="str">
        <f>VLOOKUP(E43,VIP!$A$2:$O8315,8,FALSE)</f>
        <v>Si</v>
      </c>
      <c r="J43" s="98" t="str">
        <f>VLOOKUP(E43,VIP!$A$2:$O8265,8,FALSE)</f>
        <v>Si</v>
      </c>
      <c r="K43" s="98" t="str">
        <f>VLOOKUP(E43,VIP!$A$2:$O11839,6,0)</f>
        <v>NO</v>
      </c>
      <c r="L43" s="106" t="s">
        <v>2430</v>
      </c>
      <c r="M43" s="105" t="s">
        <v>2473</v>
      </c>
      <c r="N43" s="104" t="s">
        <v>2481</v>
      </c>
      <c r="O43" s="102" t="s">
        <v>2482</v>
      </c>
      <c r="P43" s="102"/>
      <c r="Q43" s="105" t="s">
        <v>2430</v>
      </c>
    </row>
    <row r="44" spans="1:17" ht="18" x14ac:dyDescent="0.25">
      <c r="A44" s="102" t="str">
        <f>VLOOKUP(E44,'LISTADO ATM'!$A$2:$C$895,3,0)</f>
        <v>DISTRITO NACIONAL</v>
      </c>
      <c r="B44" s="111" t="s">
        <v>2533</v>
      </c>
      <c r="C44" s="103">
        <v>44222.584849537037</v>
      </c>
      <c r="D44" s="102" t="s">
        <v>2189</v>
      </c>
      <c r="E44" s="99">
        <v>718</v>
      </c>
      <c r="F44" s="84" t="str">
        <f>VLOOKUP(E44,VIP!$A$2:$O11419,2,0)</f>
        <v>DRBR24Y</v>
      </c>
      <c r="G44" s="98" t="str">
        <f>VLOOKUP(E44,'LISTADO ATM'!$A$2:$B$894,2,0)</f>
        <v xml:space="preserve">ATM Feria Ganadera </v>
      </c>
      <c r="H44" s="98" t="str">
        <f>VLOOKUP(E44,VIP!$A$2:$O16340,7,FALSE)</f>
        <v>Si</v>
      </c>
      <c r="I44" s="98" t="str">
        <f>VLOOKUP(E44,VIP!$A$2:$O8305,8,FALSE)</f>
        <v>Si</v>
      </c>
      <c r="J44" s="98" t="str">
        <f>VLOOKUP(E44,VIP!$A$2:$O8255,8,FALSE)</f>
        <v>Si</v>
      </c>
      <c r="K44" s="98" t="str">
        <f>VLOOKUP(E44,VIP!$A$2:$O11829,6,0)</f>
        <v>NO</v>
      </c>
      <c r="L44" s="106" t="s">
        <v>2463</v>
      </c>
      <c r="M44" s="105" t="s">
        <v>2473</v>
      </c>
      <c r="N44" s="104" t="s">
        <v>2481</v>
      </c>
      <c r="O44" s="102" t="s">
        <v>2483</v>
      </c>
      <c r="P44" s="102"/>
      <c r="Q44" s="105" t="s">
        <v>2463</v>
      </c>
    </row>
    <row r="45" spans="1:17" ht="18" x14ac:dyDescent="0.25">
      <c r="A45" s="102" t="str">
        <f>VLOOKUP(E45,'LISTADO ATM'!$A$2:$C$895,3,0)</f>
        <v>DISTRITO NACIONAL</v>
      </c>
      <c r="B45" s="111">
        <v>335769547</v>
      </c>
      <c r="C45" s="103">
        <v>44217.503275462965</v>
      </c>
      <c r="D45" s="102" t="s">
        <v>2477</v>
      </c>
      <c r="E45" s="99">
        <v>719</v>
      </c>
      <c r="F45" s="84" t="str">
        <f>VLOOKUP(E45,VIP!$A$2:$O11510,2,0)</f>
        <v>DRBR419</v>
      </c>
      <c r="G45" s="98" t="str">
        <f>VLOOKUP(E45,'LISTADO ATM'!$A$2:$B$894,2,0)</f>
        <v xml:space="preserve">ATM Ayuntamiento Municipal San Luís </v>
      </c>
      <c r="H45" s="98" t="str">
        <f>VLOOKUP(E45,VIP!$A$2:$O16431,7,FALSE)</f>
        <v>Si</v>
      </c>
      <c r="I45" s="98" t="str">
        <f>VLOOKUP(E45,VIP!$A$2:$O8396,8,FALSE)</f>
        <v>Si</v>
      </c>
      <c r="J45" s="98" t="str">
        <f>VLOOKUP(E45,VIP!$A$2:$O8346,8,FALSE)</f>
        <v>Si</v>
      </c>
      <c r="K45" s="98" t="str">
        <f>VLOOKUP(E45,VIP!$A$2:$O11920,6,0)</f>
        <v>NO</v>
      </c>
      <c r="L45" s="106" t="s">
        <v>2466</v>
      </c>
      <c r="M45" s="105" t="s">
        <v>2473</v>
      </c>
      <c r="N45" s="104" t="s">
        <v>2481</v>
      </c>
      <c r="O45" s="102" t="s">
        <v>2482</v>
      </c>
      <c r="P45" s="106"/>
      <c r="Q45" s="105" t="s">
        <v>2466</v>
      </c>
    </row>
    <row r="46" spans="1:17" ht="18" x14ac:dyDescent="0.25">
      <c r="A46" s="102" t="str">
        <f>VLOOKUP(E46,'LISTADO ATM'!$A$2:$C$895,3,0)</f>
        <v>DISTRITO NACIONAL</v>
      </c>
      <c r="B46" s="111" t="s">
        <v>2530</v>
      </c>
      <c r="C46" s="103">
        <v>44222.588819444441</v>
      </c>
      <c r="D46" s="102" t="s">
        <v>2189</v>
      </c>
      <c r="E46" s="99">
        <v>722</v>
      </c>
      <c r="F46" s="84" t="str">
        <f>VLOOKUP(E46,VIP!$A$2:$O11416,2,0)</f>
        <v>DRBR393</v>
      </c>
      <c r="G46" s="98" t="str">
        <f>VLOOKUP(E46,'LISTADO ATM'!$A$2:$B$894,2,0)</f>
        <v xml:space="preserve">ATM Oficina Charles de Gaulle III </v>
      </c>
      <c r="H46" s="98" t="str">
        <f>VLOOKUP(E46,VIP!$A$2:$O16337,7,FALSE)</f>
        <v>Si</v>
      </c>
      <c r="I46" s="98" t="str">
        <f>VLOOKUP(E46,VIP!$A$2:$O8302,8,FALSE)</f>
        <v>Si</v>
      </c>
      <c r="J46" s="98" t="str">
        <f>VLOOKUP(E46,VIP!$A$2:$O8252,8,FALSE)</f>
        <v>Si</v>
      </c>
      <c r="K46" s="98" t="str">
        <f>VLOOKUP(E46,VIP!$A$2:$O11826,6,0)</f>
        <v>SI</v>
      </c>
      <c r="L46" s="106" t="s">
        <v>2228</v>
      </c>
      <c r="M46" s="105" t="s">
        <v>2473</v>
      </c>
      <c r="N46" s="104" t="s">
        <v>2481</v>
      </c>
      <c r="O46" s="102" t="s">
        <v>2483</v>
      </c>
      <c r="P46" s="102"/>
      <c r="Q46" s="105" t="s">
        <v>2228</v>
      </c>
    </row>
    <row r="47" spans="1:17" ht="18" x14ac:dyDescent="0.25">
      <c r="A47" s="102" t="str">
        <f>VLOOKUP(E47,'LISTADO ATM'!$A$2:$C$895,3,0)</f>
        <v>DISTRITO NACIONAL</v>
      </c>
      <c r="B47" s="111">
        <v>335770186</v>
      </c>
      <c r="C47" s="103">
        <v>44218.519918981481</v>
      </c>
      <c r="D47" s="102" t="s">
        <v>2189</v>
      </c>
      <c r="E47" s="99">
        <v>735</v>
      </c>
      <c r="F47" s="84" t="str">
        <f>VLOOKUP(E47,VIP!$A$2:$O11374,2,0)</f>
        <v>DRBR179</v>
      </c>
      <c r="G47" s="98" t="str">
        <f>VLOOKUP(E47,'LISTADO ATM'!$A$2:$B$894,2,0)</f>
        <v xml:space="preserve">ATM Oficina Independencia II  </v>
      </c>
      <c r="H47" s="98" t="str">
        <f>VLOOKUP(E47,VIP!$A$2:$O16295,7,FALSE)</f>
        <v>Si</v>
      </c>
      <c r="I47" s="98" t="str">
        <f>VLOOKUP(E47,VIP!$A$2:$O8260,8,FALSE)</f>
        <v>Si</v>
      </c>
      <c r="J47" s="98" t="str">
        <f>VLOOKUP(E47,VIP!$A$2:$O8210,8,FALSE)</f>
        <v>Si</v>
      </c>
      <c r="K47" s="98" t="str">
        <f>VLOOKUP(E47,VIP!$A$2:$O11784,6,0)</f>
        <v>NO</v>
      </c>
      <c r="L47" s="106" t="s">
        <v>2228</v>
      </c>
      <c r="M47" s="105" t="s">
        <v>2473</v>
      </c>
      <c r="N47" s="104" t="s">
        <v>2497</v>
      </c>
      <c r="O47" s="102" t="s">
        <v>2483</v>
      </c>
      <c r="P47" s="102"/>
      <c r="Q47" s="105" t="s">
        <v>2228</v>
      </c>
    </row>
    <row r="48" spans="1:17" ht="18" x14ac:dyDescent="0.25">
      <c r="A48" s="102" t="str">
        <f>VLOOKUP(E48,'LISTADO ATM'!$A$2:$C$895,3,0)</f>
        <v>NORTE</v>
      </c>
      <c r="B48" s="111" t="s">
        <v>2549</v>
      </c>
      <c r="C48" s="103">
        <v>44222.623645833337</v>
      </c>
      <c r="D48" s="102" t="s">
        <v>2190</v>
      </c>
      <c r="E48" s="99">
        <v>737</v>
      </c>
      <c r="F48" s="84" t="str">
        <f>VLOOKUP(E48,VIP!$A$2:$O11416,2,0)</f>
        <v>DRBR281</v>
      </c>
      <c r="G48" s="98" t="str">
        <f>VLOOKUP(E48,'LISTADO ATM'!$A$2:$B$894,2,0)</f>
        <v xml:space="preserve">ATM UNP Cabarete (Puerto Plata) </v>
      </c>
      <c r="H48" s="98" t="str">
        <f>VLOOKUP(E48,VIP!$A$2:$O16337,7,FALSE)</f>
        <v>Si</v>
      </c>
      <c r="I48" s="98" t="str">
        <f>VLOOKUP(E48,VIP!$A$2:$O8302,8,FALSE)</f>
        <v>Si</v>
      </c>
      <c r="J48" s="98" t="str">
        <f>VLOOKUP(E48,VIP!$A$2:$O8252,8,FALSE)</f>
        <v>Si</v>
      </c>
      <c r="K48" s="98" t="str">
        <f>VLOOKUP(E48,VIP!$A$2:$O11826,6,0)</f>
        <v>NO</v>
      </c>
      <c r="L48" s="106" t="s">
        <v>2435</v>
      </c>
      <c r="M48" s="105" t="s">
        <v>2473</v>
      </c>
      <c r="N48" s="104" t="s">
        <v>2481</v>
      </c>
      <c r="O48" s="102" t="s">
        <v>2490</v>
      </c>
      <c r="P48" s="102"/>
      <c r="Q48" s="105" t="s">
        <v>2435</v>
      </c>
    </row>
    <row r="49" spans="1:17" ht="18" x14ac:dyDescent="0.25">
      <c r="A49" s="102" t="str">
        <f>VLOOKUP(E49,'LISTADO ATM'!$A$2:$C$895,3,0)</f>
        <v>DISTRITO NACIONAL</v>
      </c>
      <c r="B49" s="111">
        <v>335770884</v>
      </c>
      <c r="C49" s="103">
        <v>44219.502962962964</v>
      </c>
      <c r="D49" s="102" t="s">
        <v>2477</v>
      </c>
      <c r="E49" s="99">
        <v>738</v>
      </c>
      <c r="F49" s="84" t="str">
        <f>VLOOKUP(E49,VIP!$A$2:$O11386,2,0)</f>
        <v>DRBR24S</v>
      </c>
      <c r="G49" s="98" t="str">
        <f>VLOOKUP(E49,'LISTADO ATM'!$A$2:$B$894,2,0)</f>
        <v xml:space="preserve">ATM Zona Franca Los Alcarrizos </v>
      </c>
      <c r="H49" s="98" t="str">
        <f>VLOOKUP(E49,VIP!$A$2:$O16307,7,FALSE)</f>
        <v>Si</v>
      </c>
      <c r="I49" s="98" t="str">
        <f>VLOOKUP(E49,VIP!$A$2:$O8272,8,FALSE)</f>
        <v>Si</v>
      </c>
      <c r="J49" s="98" t="str">
        <f>VLOOKUP(E49,VIP!$A$2:$O8222,8,FALSE)</f>
        <v>Si</v>
      </c>
      <c r="K49" s="98" t="str">
        <f>VLOOKUP(E49,VIP!$A$2:$O11796,6,0)</f>
        <v>NO</v>
      </c>
      <c r="L49" s="106" t="s">
        <v>2430</v>
      </c>
      <c r="M49" s="105" t="s">
        <v>2473</v>
      </c>
      <c r="N49" s="104" t="s">
        <v>2481</v>
      </c>
      <c r="O49" s="102" t="s">
        <v>2482</v>
      </c>
      <c r="P49" s="102"/>
      <c r="Q49" s="104" t="s">
        <v>2430</v>
      </c>
    </row>
    <row r="50" spans="1:17" ht="18" x14ac:dyDescent="0.25">
      <c r="A50" s="102" t="str">
        <f>VLOOKUP(E50,'LISTADO ATM'!$A$2:$C$895,3,0)</f>
        <v>NORTE</v>
      </c>
      <c r="B50" s="111" t="s">
        <v>2499</v>
      </c>
      <c r="C50" s="103">
        <v>44221.440659722219</v>
      </c>
      <c r="D50" s="102" t="s">
        <v>2494</v>
      </c>
      <c r="E50" s="99">
        <v>746</v>
      </c>
      <c r="F50" s="84" t="str">
        <f>VLOOKUP(E50,VIP!$A$2:$O11381,2,0)</f>
        <v>DRBR156</v>
      </c>
      <c r="G50" s="98" t="str">
        <f>VLOOKUP(E50,'LISTADO ATM'!$A$2:$B$894,2,0)</f>
        <v xml:space="preserve">ATM Oficina Las Terrenas </v>
      </c>
      <c r="H50" s="98" t="str">
        <f>VLOOKUP(E50,VIP!$A$2:$O16302,7,FALSE)</f>
        <v>Si</v>
      </c>
      <c r="I50" s="98" t="str">
        <f>VLOOKUP(E50,VIP!$A$2:$O8267,8,FALSE)</f>
        <v>Si</v>
      </c>
      <c r="J50" s="98" t="str">
        <f>VLOOKUP(E50,VIP!$A$2:$O8217,8,FALSE)</f>
        <v>Si</v>
      </c>
      <c r="K50" s="98" t="str">
        <f>VLOOKUP(E50,VIP!$A$2:$O11791,6,0)</f>
        <v>SI</v>
      </c>
      <c r="L50" s="106" t="s">
        <v>2430</v>
      </c>
      <c r="M50" s="105" t="s">
        <v>2473</v>
      </c>
      <c r="N50" s="104" t="s">
        <v>2481</v>
      </c>
      <c r="O50" s="102" t="s">
        <v>2495</v>
      </c>
      <c r="P50" s="102"/>
      <c r="Q50" s="105" t="s">
        <v>2430</v>
      </c>
    </row>
    <row r="51" spans="1:17" ht="18" x14ac:dyDescent="0.25">
      <c r="A51" s="102" t="str">
        <f>VLOOKUP(E51,'LISTADO ATM'!$A$2:$C$895,3,0)</f>
        <v>NORTE</v>
      </c>
      <c r="B51" s="111" t="s">
        <v>2548</v>
      </c>
      <c r="C51" s="103">
        <v>44222.624895833331</v>
      </c>
      <c r="D51" s="102" t="s">
        <v>2190</v>
      </c>
      <c r="E51" s="99">
        <v>779</v>
      </c>
      <c r="F51" s="84" t="str">
        <f>VLOOKUP(E51,VIP!$A$2:$O11415,2,0)</f>
        <v>DRBR206</v>
      </c>
      <c r="G51" s="98" t="str">
        <f>VLOOKUP(E51,'LISTADO ATM'!$A$2:$B$894,2,0)</f>
        <v xml:space="preserve">ATM Zona Franca Esperanza I (Mao) </v>
      </c>
      <c r="H51" s="98" t="str">
        <f>VLOOKUP(E51,VIP!$A$2:$O16336,7,FALSE)</f>
        <v>Si</v>
      </c>
      <c r="I51" s="98" t="str">
        <f>VLOOKUP(E51,VIP!$A$2:$O8301,8,FALSE)</f>
        <v>Si</v>
      </c>
      <c r="J51" s="98" t="str">
        <f>VLOOKUP(E51,VIP!$A$2:$O8251,8,FALSE)</f>
        <v>Si</v>
      </c>
      <c r="K51" s="98" t="str">
        <f>VLOOKUP(E51,VIP!$A$2:$O11825,6,0)</f>
        <v>NO</v>
      </c>
      <c r="L51" s="106" t="s">
        <v>2435</v>
      </c>
      <c r="M51" s="105" t="s">
        <v>2473</v>
      </c>
      <c r="N51" s="104" t="s">
        <v>2481</v>
      </c>
      <c r="O51" s="102" t="s">
        <v>2490</v>
      </c>
      <c r="P51" s="102"/>
      <c r="Q51" s="105" t="s">
        <v>2435</v>
      </c>
    </row>
    <row r="52" spans="1:17" ht="18" x14ac:dyDescent="0.25">
      <c r="A52" s="102" t="str">
        <f>VLOOKUP(E52,'LISTADO ATM'!$A$2:$C$895,3,0)</f>
        <v>SUR</v>
      </c>
      <c r="B52" s="111" t="s">
        <v>2531</v>
      </c>
      <c r="C52" s="103">
        <v>44222.588252314818</v>
      </c>
      <c r="D52" s="102" t="s">
        <v>2189</v>
      </c>
      <c r="E52" s="99">
        <v>780</v>
      </c>
      <c r="F52" s="84" t="str">
        <f>VLOOKUP(E52,VIP!$A$2:$O11417,2,0)</f>
        <v>DRBR041</v>
      </c>
      <c r="G52" s="98" t="str">
        <f>VLOOKUP(E52,'LISTADO ATM'!$A$2:$B$894,2,0)</f>
        <v xml:space="preserve">ATM Oficina Barahona I </v>
      </c>
      <c r="H52" s="98" t="str">
        <f>VLOOKUP(E52,VIP!$A$2:$O16338,7,FALSE)</f>
        <v>Si</v>
      </c>
      <c r="I52" s="98" t="str">
        <f>VLOOKUP(E52,VIP!$A$2:$O8303,8,FALSE)</f>
        <v>Si</v>
      </c>
      <c r="J52" s="98" t="str">
        <f>VLOOKUP(E52,VIP!$A$2:$O8253,8,FALSE)</f>
        <v>Si</v>
      </c>
      <c r="K52" s="98" t="str">
        <f>VLOOKUP(E52,VIP!$A$2:$O11827,6,0)</f>
        <v>SI</v>
      </c>
      <c r="L52" s="106" t="s">
        <v>2228</v>
      </c>
      <c r="M52" s="105" t="s">
        <v>2473</v>
      </c>
      <c r="N52" s="104" t="s">
        <v>2481</v>
      </c>
      <c r="O52" s="102" t="s">
        <v>2483</v>
      </c>
      <c r="P52" s="102"/>
      <c r="Q52" s="105" t="s">
        <v>2228</v>
      </c>
    </row>
    <row r="53" spans="1:17" ht="18" x14ac:dyDescent="0.25">
      <c r="A53" s="102" t="str">
        <f>VLOOKUP(E53,'LISTADO ATM'!$A$2:$C$895,3,0)</f>
        <v>ESTE</v>
      </c>
      <c r="B53" s="111" t="s">
        <v>2512</v>
      </c>
      <c r="C53" s="103">
        <v>44221.895567129628</v>
      </c>
      <c r="D53" s="102" t="s">
        <v>2494</v>
      </c>
      <c r="E53" s="99">
        <v>824</v>
      </c>
      <c r="F53" s="84" t="str">
        <f>VLOOKUP(E53,VIP!$A$2:$O11397,2,0)</f>
        <v>DRBR824</v>
      </c>
      <c r="G53" s="98" t="str">
        <f>VLOOKUP(E53,'LISTADO ATM'!$A$2:$B$894,2,0)</f>
        <v xml:space="preserve">ATM Multiplaza (Higuey) </v>
      </c>
      <c r="H53" s="98" t="str">
        <f>VLOOKUP(E53,VIP!$A$2:$O16318,7,FALSE)</f>
        <v>Si</v>
      </c>
      <c r="I53" s="98" t="str">
        <f>VLOOKUP(E53,VIP!$A$2:$O8283,8,FALSE)</f>
        <v>Si</v>
      </c>
      <c r="J53" s="98" t="str">
        <f>VLOOKUP(E53,VIP!$A$2:$O8233,8,FALSE)</f>
        <v>Si</v>
      </c>
      <c r="K53" s="98" t="str">
        <f>VLOOKUP(E53,VIP!$A$2:$O11807,6,0)</f>
        <v>NO</v>
      </c>
      <c r="L53" s="106" t="s">
        <v>2430</v>
      </c>
      <c r="M53" s="105" t="s">
        <v>2473</v>
      </c>
      <c r="N53" s="104" t="s">
        <v>2481</v>
      </c>
      <c r="O53" s="102" t="s">
        <v>2495</v>
      </c>
      <c r="P53" s="102"/>
      <c r="Q53" s="105" t="s">
        <v>2430</v>
      </c>
    </row>
    <row r="54" spans="1:17" ht="18" x14ac:dyDescent="0.25">
      <c r="A54" s="102" t="str">
        <f>VLOOKUP(E54,'LISTADO ATM'!$A$2:$C$895,3,0)</f>
        <v>ESTE</v>
      </c>
      <c r="B54" s="111">
        <v>335770854</v>
      </c>
      <c r="C54" s="103">
        <v>44219.451967592591</v>
      </c>
      <c r="D54" s="102" t="s">
        <v>2477</v>
      </c>
      <c r="E54" s="99">
        <v>842</v>
      </c>
      <c r="F54" s="84" t="str">
        <f>VLOOKUP(E54,VIP!$A$2:$O11369,2,0)</f>
        <v>DRBR842</v>
      </c>
      <c r="G54" s="98" t="str">
        <f>VLOOKUP(E54,'LISTADO ATM'!$A$2:$B$894,2,0)</f>
        <v xml:space="preserve">ATM Plaza Orense II (La Romana) </v>
      </c>
      <c r="H54" s="98" t="str">
        <f>VLOOKUP(E54,VIP!$A$2:$O16290,7,FALSE)</f>
        <v>Si</v>
      </c>
      <c r="I54" s="98" t="str">
        <f>VLOOKUP(E54,VIP!$A$2:$O8255,8,FALSE)</f>
        <v>Si</v>
      </c>
      <c r="J54" s="98" t="str">
        <f>VLOOKUP(E54,VIP!$A$2:$O8205,8,FALSE)</f>
        <v>Si</v>
      </c>
      <c r="K54" s="98" t="str">
        <f>VLOOKUP(E54,VIP!$A$2:$O11779,6,0)</f>
        <v>NO</v>
      </c>
      <c r="L54" s="106" t="s">
        <v>2430</v>
      </c>
      <c r="M54" s="105" t="s">
        <v>2473</v>
      </c>
      <c r="N54" s="104" t="s">
        <v>2481</v>
      </c>
      <c r="O54" s="102" t="s">
        <v>2482</v>
      </c>
      <c r="P54" s="102"/>
      <c r="Q54" s="105" t="s">
        <v>2430</v>
      </c>
    </row>
    <row r="55" spans="1:17" ht="18" x14ac:dyDescent="0.25">
      <c r="A55" s="102" t="str">
        <f>VLOOKUP(E55,'LISTADO ATM'!$A$2:$C$895,3,0)</f>
        <v>ESTE</v>
      </c>
      <c r="B55" s="111" t="s">
        <v>2544</v>
      </c>
      <c r="C55" s="103">
        <v>44222.533009259256</v>
      </c>
      <c r="D55" s="102" t="s">
        <v>2189</v>
      </c>
      <c r="E55" s="99">
        <v>859</v>
      </c>
      <c r="F55" s="84" t="str">
        <f>VLOOKUP(E55,VIP!$A$2:$O11430,2,0)</f>
        <v>DRBR859</v>
      </c>
      <c r="G55" s="98" t="str">
        <f>VLOOKUP(E55,'LISTADO ATM'!$A$2:$B$894,2,0)</f>
        <v xml:space="preserve">ATM Hotel Vista Sol (Punta Cana) </v>
      </c>
      <c r="H55" s="98" t="str">
        <f>VLOOKUP(E55,VIP!$A$2:$O16351,7,FALSE)</f>
        <v>Si</v>
      </c>
      <c r="I55" s="98" t="str">
        <f>VLOOKUP(E55,VIP!$A$2:$O8316,8,FALSE)</f>
        <v>Si</v>
      </c>
      <c r="J55" s="98" t="str">
        <f>VLOOKUP(E55,VIP!$A$2:$O8266,8,FALSE)</f>
        <v>Si</v>
      </c>
      <c r="K55" s="98" t="str">
        <f>VLOOKUP(E55,VIP!$A$2:$O11840,6,0)</f>
        <v>NO</v>
      </c>
      <c r="L55" s="106" t="s">
        <v>2254</v>
      </c>
      <c r="M55" s="105" t="s">
        <v>2473</v>
      </c>
      <c r="N55" s="104" t="s">
        <v>2481</v>
      </c>
      <c r="O55" s="102" t="s">
        <v>2483</v>
      </c>
      <c r="P55" s="102"/>
      <c r="Q55" s="105" t="s">
        <v>2254</v>
      </c>
    </row>
    <row r="56" spans="1:17" ht="18" x14ac:dyDescent="0.25">
      <c r="A56" s="102" t="str">
        <f>VLOOKUP(E56,'LISTADO ATM'!$A$2:$C$895,3,0)</f>
        <v>DISTRITO NACIONAL</v>
      </c>
      <c r="B56" s="111" t="s">
        <v>2547</v>
      </c>
      <c r="C56" s="103">
        <v>44222.474583333336</v>
      </c>
      <c r="D56" s="102" t="s">
        <v>2477</v>
      </c>
      <c r="E56" s="99">
        <v>860</v>
      </c>
      <c r="F56" s="84" t="str">
        <f>VLOOKUP(E56,VIP!$A$2:$O11434,2,0)</f>
        <v>DRBR860</v>
      </c>
      <c r="G56" s="98" t="str">
        <f>VLOOKUP(E56,'LISTADO ATM'!$A$2:$B$894,2,0)</f>
        <v xml:space="preserve">ATM Oficina Bella Vista 27 de Febrero I </v>
      </c>
      <c r="H56" s="98" t="str">
        <f>VLOOKUP(E56,VIP!$A$2:$O16355,7,FALSE)</f>
        <v>Si</v>
      </c>
      <c r="I56" s="98" t="str">
        <f>VLOOKUP(E56,VIP!$A$2:$O8320,8,FALSE)</f>
        <v>Si</v>
      </c>
      <c r="J56" s="98" t="str">
        <f>VLOOKUP(E56,VIP!$A$2:$O8270,8,FALSE)</f>
        <v>Si</v>
      </c>
      <c r="K56" s="98" t="str">
        <f>VLOOKUP(E56,VIP!$A$2:$O11844,6,0)</f>
        <v>NO</v>
      </c>
      <c r="L56" s="106" t="s">
        <v>2466</v>
      </c>
      <c r="M56" s="105" t="s">
        <v>2473</v>
      </c>
      <c r="N56" s="104" t="s">
        <v>2481</v>
      </c>
      <c r="O56" s="102" t="s">
        <v>2482</v>
      </c>
      <c r="P56" s="102"/>
      <c r="Q56" s="105" t="s">
        <v>2466</v>
      </c>
    </row>
    <row r="57" spans="1:17" ht="18" x14ac:dyDescent="0.25">
      <c r="A57" s="102" t="str">
        <f>VLOOKUP(E57,'LISTADO ATM'!$A$2:$C$895,3,0)</f>
        <v>NORTE</v>
      </c>
      <c r="B57" s="111" t="s">
        <v>2521</v>
      </c>
      <c r="C57" s="103">
        <v>44222.419699074075</v>
      </c>
      <c r="D57" s="102" t="s">
        <v>2500</v>
      </c>
      <c r="E57" s="99">
        <v>862</v>
      </c>
      <c r="F57" s="84" t="str">
        <f>VLOOKUP(E57,VIP!$A$2:$O11417,2,0)</f>
        <v>DRBR862</v>
      </c>
      <c r="G57" s="98" t="str">
        <f>VLOOKUP(E57,'LISTADO ATM'!$A$2:$B$894,2,0)</f>
        <v xml:space="preserve">ATM S/M Doble A (Sabaneta) </v>
      </c>
      <c r="H57" s="98" t="str">
        <f>VLOOKUP(E57,VIP!$A$2:$O16338,7,FALSE)</f>
        <v>Si</v>
      </c>
      <c r="I57" s="98" t="str">
        <f>VLOOKUP(E57,VIP!$A$2:$O8303,8,FALSE)</f>
        <v>Si</v>
      </c>
      <c r="J57" s="98" t="str">
        <f>VLOOKUP(E57,VIP!$A$2:$O8253,8,FALSE)</f>
        <v>Si</v>
      </c>
      <c r="K57" s="98" t="str">
        <f>VLOOKUP(E57,VIP!$A$2:$O11827,6,0)</f>
        <v>NO</v>
      </c>
      <c r="L57" s="106" t="s">
        <v>2466</v>
      </c>
      <c r="M57" s="105" t="s">
        <v>2473</v>
      </c>
      <c r="N57" s="104" t="s">
        <v>2481</v>
      </c>
      <c r="O57" s="102" t="s">
        <v>2501</v>
      </c>
      <c r="P57" s="102"/>
      <c r="Q57" s="105" t="s">
        <v>2466</v>
      </c>
    </row>
    <row r="58" spans="1:17" ht="18" x14ac:dyDescent="0.25">
      <c r="A58" s="102" t="str">
        <f>VLOOKUP(E58,'LISTADO ATM'!$A$2:$C$895,3,0)</f>
        <v>ESTE</v>
      </c>
      <c r="B58" s="111" t="s">
        <v>2509</v>
      </c>
      <c r="C58" s="103">
        <v>44221.695462962962</v>
      </c>
      <c r="D58" s="102" t="s">
        <v>2494</v>
      </c>
      <c r="E58" s="99">
        <v>867</v>
      </c>
      <c r="F58" s="84" t="str">
        <f>VLOOKUP(E58,VIP!$A$2:$O11404,2,0)</f>
        <v>DRBR867</v>
      </c>
      <c r="G58" s="98" t="str">
        <f>VLOOKUP(E58,'LISTADO ATM'!$A$2:$B$894,2,0)</f>
        <v xml:space="preserve">ATM Estación Combustible Autopista El Coral </v>
      </c>
      <c r="H58" s="98" t="str">
        <f>VLOOKUP(E58,VIP!$A$2:$O16325,7,FALSE)</f>
        <v>Si</v>
      </c>
      <c r="I58" s="98" t="str">
        <f>VLOOKUP(E58,VIP!$A$2:$O8290,8,FALSE)</f>
        <v>Si</v>
      </c>
      <c r="J58" s="98" t="str">
        <f>VLOOKUP(E58,VIP!$A$2:$O8240,8,FALSE)</f>
        <v>Si</v>
      </c>
      <c r="K58" s="98" t="str">
        <f>VLOOKUP(E58,VIP!$A$2:$O11814,6,0)</f>
        <v>NO</v>
      </c>
      <c r="L58" s="106" t="s">
        <v>2466</v>
      </c>
      <c r="M58" s="105" t="s">
        <v>2473</v>
      </c>
      <c r="N58" s="104" t="s">
        <v>2481</v>
      </c>
      <c r="O58" s="102" t="s">
        <v>2495</v>
      </c>
      <c r="P58" s="102"/>
      <c r="Q58" s="105" t="s">
        <v>2466</v>
      </c>
    </row>
    <row r="59" spans="1:17" ht="18" x14ac:dyDescent="0.25">
      <c r="A59" s="102" t="str">
        <f>VLOOKUP(E59,'LISTADO ATM'!$A$2:$C$895,3,0)</f>
        <v>DISTRITO NACIONAL</v>
      </c>
      <c r="B59" s="111" t="s">
        <v>2503</v>
      </c>
      <c r="C59" s="103">
        <v>44221.649965277778</v>
      </c>
      <c r="D59" s="102" t="s">
        <v>2189</v>
      </c>
      <c r="E59" s="99">
        <v>884</v>
      </c>
      <c r="F59" s="84" t="str">
        <f>VLOOKUP(E59,VIP!$A$2:$O11382,2,0)</f>
        <v>DRBR884</v>
      </c>
      <c r="G59" s="98" t="str">
        <f>VLOOKUP(E59,'LISTADO ATM'!$A$2:$B$894,2,0)</f>
        <v xml:space="preserve">ATM UNP Olé Sabana Perdida </v>
      </c>
      <c r="H59" s="98" t="str">
        <f>VLOOKUP(E59,VIP!$A$2:$O16303,7,FALSE)</f>
        <v>Si</v>
      </c>
      <c r="I59" s="98" t="str">
        <f>VLOOKUP(E59,VIP!$A$2:$O8268,8,FALSE)</f>
        <v>Si</v>
      </c>
      <c r="J59" s="98" t="str">
        <f>VLOOKUP(E59,VIP!$A$2:$O8218,8,FALSE)</f>
        <v>Si</v>
      </c>
      <c r="K59" s="98" t="str">
        <f>VLOOKUP(E59,VIP!$A$2:$O11792,6,0)</f>
        <v>NO</v>
      </c>
      <c r="L59" s="106" t="s">
        <v>2463</v>
      </c>
      <c r="M59" s="105" t="s">
        <v>2473</v>
      </c>
      <c r="N59" s="104" t="s">
        <v>2481</v>
      </c>
      <c r="O59" s="102" t="s">
        <v>2483</v>
      </c>
      <c r="P59" s="102"/>
      <c r="Q59" s="105" t="s">
        <v>2463</v>
      </c>
    </row>
    <row r="60" spans="1:17" ht="18" x14ac:dyDescent="0.25">
      <c r="A60" s="102" t="str">
        <f>VLOOKUP(E60,'LISTADO ATM'!$A$2:$C$895,3,0)</f>
        <v>DISTRITO NACIONAL</v>
      </c>
      <c r="B60" s="111">
        <v>335771000</v>
      </c>
      <c r="C60" s="103">
        <v>44219.884710648148</v>
      </c>
      <c r="D60" s="102" t="s">
        <v>2189</v>
      </c>
      <c r="E60" s="99">
        <v>902</v>
      </c>
      <c r="F60" s="84" t="str">
        <f>VLOOKUP(E60,VIP!$A$2:$O11373,2,0)</f>
        <v>DRBR16A</v>
      </c>
      <c r="G60" s="98" t="str">
        <f>VLOOKUP(E60,'LISTADO ATM'!$A$2:$B$894,2,0)</f>
        <v xml:space="preserve">ATM Oficina Plaza Florida </v>
      </c>
      <c r="H60" s="98" t="str">
        <f>VLOOKUP(E60,VIP!$A$2:$O16294,7,FALSE)</f>
        <v>Si</v>
      </c>
      <c r="I60" s="98" t="str">
        <f>VLOOKUP(E60,VIP!$A$2:$O8259,8,FALSE)</f>
        <v>Si</v>
      </c>
      <c r="J60" s="98" t="str">
        <f>VLOOKUP(E60,VIP!$A$2:$O8209,8,FALSE)</f>
        <v>Si</v>
      </c>
      <c r="K60" s="98" t="str">
        <f>VLOOKUP(E60,VIP!$A$2:$O11783,6,0)</f>
        <v>NO</v>
      </c>
      <c r="L60" s="106" t="s">
        <v>2228</v>
      </c>
      <c r="M60" s="105" t="s">
        <v>2473</v>
      </c>
      <c r="N60" s="104" t="s">
        <v>2481</v>
      </c>
      <c r="O60" s="102" t="s">
        <v>2483</v>
      </c>
      <c r="P60" s="117"/>
      <c r="Q60" s="105" t="s">
        <v>2228</v>
      </c>
    </row>
    <row r="61" spans="1:17" ht="18" x14ac:dyDescent="0.25">
      <c r="A61" s="102" t="str">
        <f>VLOOKUP(E61,'LISTADO ATM'!$A$2:$C$895,3,0)</f>
        <v>ESTE</v>
      </c>
      <c r="B61" s="111">
        <v>335770251</v>
      </c>
      <c r="C61" s="103">
        <v>44218.546944444446</v>
      </c>
      <c r="D61" s="102" t="s">
        <v>2189</v>
      </c>
      <c r="E61" s="99">
        <v>912</v>
      </c>
      <c r="F61" s="84" t="str">
        <f>VLOOKUP(E61,VIP!$A$2:$O11364,2,0)</f>
        <v>DRBR973</v>
      </c>
      <c r="G61" s="98" t="str">
        <f>VLOOKUP(E61,'LISTADO ATM'!$A$2:$B$894,2,0)</f>
        <v xml:space="preserve">ATM Oficina San Pedro II </v>
      </c>
      <c r="H61" s="98" t="str">
        <f>VLOOKUP(E61,VIP!$A$2:$O16285,7,FALSE)</f>
        <v>Si</v>
      </c>
      <c r="I61" s="98" t="str">
        <f>VLOOKUP(E61,VIP!$A$2:$O8250,8,FALSE)</f>
        <v>Si</v>
      </c>
      <c r="J61" s="98" t="str">
        <f>VLOOKUP(E61,VIP!$A$2:$O8200,8,FALSE)</f>
        <v>Si</v>
      </c>
      <c r="K61" s="98" t="str">
        <f>VLOOKUP(E61,VIP!$A$2:$O11774,6,0)</f>
        <v>SI</v>
      </c>
      <c r="L61" s="106" t="s">
        <v>2463</v>
      </c>
      <c r="M61" s="105" t="s">
        <v>2473</v>
      </c>
      <c r="N61" s="104" t="s">
        <v>2497</v>
      </c>
      <c r="O61" s="102" t="s">
        <v>2483</v>
      </c>
      <c r="P61" s="102"/>
      <c r="Q61" s="105" t="s">
        <v>2463</v>
      </c>
    </row>
    <row r="62" spans="1:17" ht="18" x14ac:dyDescent="0.25">
      <c r="A62" s="102" t="str">
        <f>VLOOKUP(E62,'LISTADO ATM'!$A$2:$C$895,3,0)</f>
        <v>DISTRITO NACIONAL</v>
      </c>
      <c r="B62" s="111" t="s">
        <v>2525</v>
      </c>
      <c r="C62" s="103">
        <v>44222.399016203701</v>
      </c>
      <c r="D62" s="102" t="s">
        <v>2189</v>
      </c>
      <c r="E62" s="99">
        <v>918</v>
      </c>
      <c r="F62" s="84" t="str">
        <f>VLOOKUP(E62,VIP!$A$2:$O11421,2,0)</f>
        <v>DRBR918</v>
      </c>
      <c r="G62" s="98" t="str">
        <f>VLOOKUP(E62,'LISTADO ATM'!$A$2:$B$894,2,0)</f>
        <v xml:space="preserve">ATM S/M Liverpool de la Jacobo Majluta </v>
      </c>
      <c r="H62" s="98" t="str">
        <f>VLOOKUP(E62,VIP!$A$2:$O16342,7,FALSE)</f>
        <v>Si</v>
      </c>
      <c r="I62" s="98" t="str">
        <f>VLOOKUP(E62,VIP!$A$2:$O8307,8,FALSE)</f>
        <v>Si</v>
      </c>
      <c r="J62" s="98" t="str">
        <f>VLOOKUP(E62,VIP!$A$2:$O8257,8,FALSE)</f>
        <v>Si</v>
      </c>
      <c r="K62" s="98" t="str">
        <f>VLOOKUP(E62,VIP!$A$2:$O11831,6,0)</f>
        <v>NO</v>
      </c>
      <c r="L62" s="106" t="s">
        <v>2463</v>
      </c>
      <c r="M62" s="105" t="s">
        <v>2473</v>
      </c>
      <c r="N62" s="104" t="s">
        <v>2481</v>
      </c>
      <c r="O62" s="102" t="s">
        <v>2483</v>
      </c>
      <c r="P62" s="102"/>
      <c r="Q62" s="105" t="s">
        <v>2463</v>
      </c>
    </row>
    <row r="63" spans="1:17" ht="18" x14ac:dyDescent="0.25">
      <c r="A63" s="102" t="str">
        <f>VLOOKUP(E63,'LISTADO ATM'!$A$2:$C$895,3,0)</f>
        <v>DISTRITO NACIONAL</v>
      </c>
      <c r="B63" s="111" t="s">
        <v>2514</v>
      </c>
      <c r="C63" s="103">
        <v>44221.817106481481</v>
      </c>
      <c r="D63" s="102" t="s">
        <v>2189</v>
      </c>
      <c r="E63" s="99">
        <v>919</v>
      </c>
      <c r="F63" s="84" t="str">
        <f>VLOOKUP(E63,VIP!$A$2:$O11404,2,0)</f>
        <v>DRBR16F</v>
      </c>
      <c r="G63" s="98" t="str">
        <f>VLOOKUP(E63,'LISTADO ATM'!$A$2:$B$894,2,0)</f>
        <v xml:space="preserve">ATM S/M La Cadena Sarasota </v>
      </c>
      <c r="H63" s="98" t="str">
        <f>VLOOKUP(E63,VIP!$A$2:$O16325,7,FALSE)</f>
        <v>Si</v>
      </c>
      <c r="I63" s="98" t="str">
        <f>VLOOKUP(E63,VIP!$A$2:$O8290,8,FALSE)</f>
        <v>Si</v>
      </c>
      <c r="J63" s="98" t="str">
        <f>VLOOKUP(E63,VIP!$A$2:$O8240,8,FALSE)</f>
        <v>Si</v>
      </c>
      <c r="K63" s="98" t="str">
        <f>VLOOKUP(E63,VIP!$A$2:$O11814,6,0)</f>
        <v>SI</v>
      </c>
      <c r="L63" s="106" t="s">
        <v>2228</v>
      </c>
      <c r="M63" s="105" t="s">
        <v>2473</v>
      </c>
      <c r="N63" s="104" t="s">
        <v>2481</v>
      </c>
      <c r="O63" s="102" t="s">
        <v>2483</v>
      </c>
      <c r="P63" s="102"/>
      <c r="Q63" s="105" t="s">
        <v>2228</v>
      </c>
    </row>
    <row r="64" spans="1:17" ht="18" x14ac:dyDescent="0.25">
      <c r="A64" s="102" t="str">
        <f>VLOOKUP(E64,'LISTADO ATM'!$A$2:$C$895,3,0)</f>
        <v>DISTRITO NACIONAL</v>
      </c>
      <c r="B64" s="111" t="s">
        <v>2546</v>
      </c>
      <c r="C64" s="103">
        <v>44222.479849537034</v>
      </c>
      <c r="D64" s="102" t="s">
        <v>2494</v>
      </c>
      <c r="E64" s="99">
        <v>930</v>
      </c>
      <c r="F64" s="84" t="str">
        <f>VLOOKUP(E64,VIP!$A$2:$O11433,2,0)</f>
        <v>DRBR930</v>
      </c>
      <c r="G64" s="98" t="str">
        <f>VLOOKUP(E64,'LISTADO ATM'!$A$2:$B$894,2,0)</f>
        <v>ATM Oficina Plaza Spring Center</v>
      </c>
      <c r="H64" s="98" t="str">
        <f>VLOOKUP(E64,VIP!$A$2:$O16354,7,FALSE)</f>
        <v>Si</v>
      </c>
      <c r="I64" s="98" t="str">
        <f>VLOOKUP(E64,VIP!$A$2:$O8319,8,FALSE)</f>
        <v>Si</v>
      </c>
      <c r="J64" s="98" t="str">
        <f>VLOOKUP(E64,VIP!$A$2:$O8269,8,FALSE)</f>
        <v>Si</v>
      </c>
      <c r="K64" s="98" t="str">
        <f>VLOOKUP(E64,VIP!$A$2:$O11843,6,0)</f>
        <v>NO</v>
      </c>
      <c r="L64" s="106" t="s">
        <v>2430</v>
      </c>
      <c r="M64" s="105" t="s">
        <v>2473</v>
      </c>
      <c r="N64" s="104" t="s">
        <v>2481</v>
      </c>
      <c r="O64" s="102" t="s">
        <v>2495</v>
      </c>
      <c r="P64" s="102"/>
      <c r="Q64" s="105" t="s">
        <v>2430</v>
      </c>
    </row>
    <row r="65" spans="1:17" ht="18" x14ac:dyDescent="0.25">
      <c r="A65" s="102" t="str">
        <f>VLOOKUP(E65,'LISTADO ATM'!$A$2:$C$895,3,0)</f>
        <v>NORTE</v>
      </c>
      <c r="B65" s="111" t="s">
        <v>2541</v>
      </c>
      <c r="C65" s="103">
        <v>44222.541458333333</v>
      </c>
      <c r="D65" s="102" t="s">
        <v>2190</v>
      </c>
      <c r="E65" s="99">
        <v>937</v>
      </c>
      <c r="F65" s="84" t="str">
        <f>VLOOKUP(E65,VIP!$A$2:$O11427,2,0)</f>
        <v>DRBR937</v>
      </c>
      <c r="G65" s="98" t="str">
        <f>VLOOKUP(E65,'LISTADO ATM'!$A$2:$B$894,2,0)</f>
        <v xml:space="preserve">ATM Autobanco Oficina La Vega II </v>
      </c>
      <c r="H65" s="98" t="str">
        <f>VLOOKUP(E65,VIP!$A$2:$O16348,7,FALSE)</f>
        <v>Si</v>
      </c>
      <c r="I65" s="98" t="str">
        <f>VLOOKUP(E65,VIP!$A$2:$O8313,8,FALSE)</f>
        <v>Si</v>
      </c>
      <c r="J65" s="98" t="str">
        <f>VLOOKUP(E65,VIP!$A$2:$O8263,8,FALSE)</f>
        <v>Si</v>
      </c>
      <c r="K65" s="98" t="str">
        <f>VLOOKUP(E65,VIP!$A$2:$O11837,6,0)</f>
        <v>NO</v>
      </c>
      <c r="L65" s="106" t="s">
        <v>2463</v>
      </c>
      <c r="M65" s="105" t="s">
        <v>2473</v>
      </c>
      <c r="N65" s="104" t="s">
        <v>2481</v>
      </c>
      <c r="O65" s="102" t="s">
        <v>2490</v>
      </c>
      <c r="P65" s="102"/>
      <c r="Q65" s="105" t="s">
        <v>2463</v>
      </c>
    </row>
    <row r="66" spans="1:17" ht="18" x14ac:dyDescent="0.25">
      <c r="A66" s="102" t="str">
        <f>VLOOKUP(E66,'LISTADO ATM'!$A$2:$C$895,3,0)</f>
        <v>DISTRITO NACIONAL</v>
      </c>
      <c r="B66" s="111">
        <v>335770998</v>
      </c>
      <c r="C66" s="103">
        <v>44219.88380787037</v>
      </c>
      <c r="D66" s="102" t="s">
        <v>2189</v>
      </c>
      <c r="E66" s="99">
        <v>943</v>
      </c>
      <c r="F66" s="84" t="str">
        <f>VLOOKUP(E66,VIP!$A$2:$O11375,2,0)</f>
        <v>DRBR16K</v>
      </c>
      <c r="G66" s="98" t="str">
        <f>VLOOKUP(E66,'LISTADO ATM'!$A$2:$B$894,2,0)</f>
        <v xml:space="preserve">ATM Oficina Tránsito Terreste </v>
      </c>
      <c r="H66" s="98" t="str">
        <f>VLOOKUP(E66,VIP!$A$2:$O16296,7,FALSE)</f>
        <v>Si</v>
      </c>
      <c r="I66" s="98" t="str">
        <f>VLOOKUP(E66,VIP!$A$2:$O8261,8,FALSE)</f>
        <v>Si</v>
      </c>
      <c r="J66" s="98" t="str">
        <f>VLOOKUP(E66,VIP!$A$2:$O8211,8,FALSE)</f>
        <v>Si</v>
      </c>
      <c r="K66" s="98" t="str">
        <f>VLOOKUP(E66,VIP!$A$2:$O11785,6,0)</f>
        <v>NO</v>
      </c>
      <c r="L66" s="106" t="s">
        <v>2228</v>
      </c>
      <c r="M66" s="105" t="s">
        <v>2473</v>
      </c>
      <c r="N66" s="104" t="s">
        <v>2481</v>
      </c>
      <c r="O66" s="102" t="s">
        <v>2483</v>
      </c>
      <c r="P66" s="117"/>
      <c r="Q66" s="105" t="s">
        <v>2228</v>
      </c>
    </row>
    <row r="67" spans="1:17" ht="18" x14ac:dyDescent="0.25">
      <c r="A67" s="102" t="str">
        <f>VLOOKUP(E67,'LISTADO ATM'!$A$2:$C$895,3,0)</f>
        <v>ESTE</v>
      </c>
      <c r="B67" s="111" t="s">
        <v>2532</v>
      </c>
      <c r="C67" s="103">
        <v>44222.585902777777</v>
      </c>
      <c r="D67" s="102" t="s">
        <v>2189</v>
      </c>
      <c r="E67" s="99">
        <v>945</v>
      </c>
      <c r="F67" s="84" t="str">
        <f>VLOOKUP(E67,VIP!$A$2:$O11418,2,0)</f>
        <v>DRBR945</v>
      </c>
      <c r="G67" s="98" t="str">
        <f>VLOOKUP(E67,'LISTADO ATM'!$A$2:$B$894,2,0)</f>
        <v xml:space="preserve">ATM UNP El Valle (Hato Mayor) </v>
      </c>
      <c r="H67" s="98" t="str">
        <f>VLOOKUP(E67,VIP!$A$2:$O16339,7,FALSE)</f>
        <v>Si</v>
      </c>
      <c r="I67" s="98" t="str">
        <f>VLOOKUP(E67,VIP!$A$2:$O8304,8,FALSE)</f>
        <v>Si</v>
      </c>
      <c r="J67" s="98" t="str">
        <f>VLOOKUP(E67,VIP!$A$2:$O8254,8,FALSE)</f>
        <v>Si</v>
      </c>
      <c r="K67" s="98" t="str">
        <f>VLOOKUP(E67,VIP!$A$2:$O11828,6,0)</f>
        <v>NO</v>
      </c>
      <c r="L67" s="106" t="s">
        <v>2228</v>
      </c>
      <c r="M67" s="105" t="s">
        <v>2473</v>
      </c>
      <c r="N67" s="104" t="s">
        <v>2481</v>
      </c>
      <c r="O67" s="102" t="s">
        <v>2483</v>
      </c>
      <c r="P67" s="102"/>
      <c r="Q67" s="105" t="s">
        <v>2228</v>
      </c>
    </row>
    <row r="68" spans="1:17" ht="18" x14ac:dyDescent="0.25">
      <c r="A68" s="102" t="str">
        <f>VLOOKUP(E68,'LISTADO ATM'!$A$2:$C$895,3,0)</f>
        <v>DISTRITO NACIONAL</v>
      </c>
      <c r="B68" s="111" t="s">
        <v>2513</v>
      </c>
      <c r="C68" s="103">
        <v>44221.817916666667</v>
      </c>
      <c r="D68" s="102" t="s">
        <v>2189</v>
      </c>
      <c r="E68" s="99">
        <v>953</v>
      </c>
      <c r="F68" s="84" t="str">
        <f>VLOOKUP(E68,VIP!$A$2:$O11403,2,0)</f>
        <v>DRBR01I</v>
      </c>
      <c r="G68" s="98" t="str">
        <f>VLOOKUP(E68,'LISTADO ATM'!$A$2:$B$894,2,0)</f>
        <v xml:space="preserve">ATM Estafeta Dirección General de Pasaportes/Migración </v>
      </c>
      <c r="H68" s="98" t="str">
        <f>VLOOKUP(E68,VIP!$A$2:$O16324,7,FALSE)</f>
        <v>Si</v>
      </c>
      <c r="I68" s="98" t="str">
        <f>VLOOKUP(E68,VIP!$A$2:$O8289,8,FALSE)</f>
        <v>Si</v>
      </c>
      <c r="J68" s="98" t="str">
        <f>VLOOKUP(E68,VIP!$A$2:$O8239,8,FALSE)</f>
        <v>Si</v>
      </c>
      <c r="K68" s="98" t="str">
        <f>VLOOKUP(E68,VIP!$A$2:$O11813,6,0)</f>
        <v>No</v>
      </c>
      <c r="L68" s="106" t="s">
        <v>2228</v>
      </c>
      <c r="M68" s="105" t="s">
        <v>2473</v>
      </c>
      <c r="N68" s="104" t="s">
        <v>2481</v>
      </c>
      <c r="O68" s="102" t="s">
        <v>2483</v>
      </c>
      <c r="P68" s="102"/>
      <c r="Q68" s="105" t="s">
        <v>2228</v>
      </c>
    </row>
    <row r="69" spans="1:17" ht="18" x14ac:dyDescent="0.25">
      <c r="A69" s="102" t="str">
        <f>VLOOKUP(E69,'LISTADO ATM'!$A$2:$C$895,3,0)</f>
        <v>DISTRITO NACIONAL</v>
      </c>
      <c r="B69" s="111">
        <v>335770494</v>
      </c>
      <c r="C69" s="103">
        <v>44218.654131944444</v>
      </c>
      <c r="D69" s="102" t="s">
        <v>2477</v>
      </c>
      <c r="E69" s="99">
        <v>958</v>
      </c>
      <c r="F69" s="84" t="str">
        <f>VLOOKUP(E69,VIP!$A$2:$O11369,2,0)</f>
        <v>DRBR958</v>
      </c>
      <c r="G69" s="98" t="str">
        <f>VLOOKUP(E69,'LISTADO ATM'!$A$2:$B$894,2,0)</f>
        <v xml:space="preserve">ATM Olé Aut. San Isidro </v>
      </c>
      <c r="H69" s="98" t="str">
        <f>VLOOKUP(E69,VIP!$A$2:$O16290,7,FALSE)</f>
        <v>Si</v>
      </c>
      <c r="I69" s="98" t="str">
        <f>VLOOKUP(E69,VIP!$A$2:$O8255,8,FALSE)</f>
        <v>Si</v>
      </c>
      <c r="J69" s="98" t="str">
        <f>VLOOKUP(E69,VIP!$A$2:$O8205,8,FALSE)</f>
        <v>Si</v>
      </c>
      <c r="K69" s="98" t="str">
        <f>VLOOKUP(E69,VIP!$A$2:$O11779,6,0)</f>
        <v>NO</v>
      </c>
      <c r="L69" s="106" t="s">
        <v>2466</v>
      </c>
      <c r="M69" s="105" t="s">
        <v>2473</v>
      </c>
      <c r="N69" s="104" t="s">
        <v>2481</v>
      </c>
      <c r="O69" s="102" t="s">
        <v>2482</v>
      </c>
      <c r="P69" s="102"/>
      <c r="Q69" s="105" t="s">
        <v>2466</v>
      </c>
    </row>
    <row r="70" spans="1:17" ht="18" x14ac:dyDescent="0.25">
      <c r="A70" s="102" t="str">
        <f>VLOOKUP(E70,'LISTADO ATM'!$A$2:$C$895,3,0)</f>
        <v>DISTRITO NACIONAL</v>
      </c>
      <c r="B70" s="111" t="s">
        <v>2535</v>
      </c>
      <c r="C70" s="103">
        <v>44222.573067129626</v>
      </c>
      <c r="D70" s="102" t="s">
        <v>2189</v>
      </c>
      <c r="E70" s="99">
        <v>980</v>
      </c>
      <c r="F70" s="84" t="str">
        <f>VLOOKUP(E70,VIP!$A$2:$O11421,2,0)</f>
        <v>DRBR980</v>
      </c>
      <c r="G70" s="98" t="str">
        <f>VLOOKUP(E70,'LISTADO ATM'!$A$2:$B$894,2,0)</f>
        <v xml:space="preserve">ATM Oficina Bella Vista Mall II </v>
      </c>
      <c r="H70" s="98" t="str">
        <f>VLOOKUP(E70,VIP!$A$2:$O16342,7,FALSE)</f>
        <v>Si</v>
      </c>
      <c r="I70" s="98" t="str">
        <f>VLOOKUP(E70,VIP!$A$2:$O8307,8,FALSE)</f>
        <v>Si</v>
      </c>
      <c r="J70" s="98" t="str">
        <f>VLOOKUP(E70,VIP!$A$2:$O8257,8,FALSE)</f>
        <v>Si</v>
      </c>
      <c r="K70" s="98" t="str">
        <f>VLOOKUP(E70,VIP!$A$2:$O11831,6,0)</f>
        <v>NO</v>
      </c>
      <c r="L70" s="106" t="s">
        <v>2228</v>
      </c>
      <c r="M70" s="105" t="s">
        <v>2473</v>
      </c>
      <c r="N70" s="104" t="s">
        <v>2481</v>
      </c>
      <c r="O70" s="102" t="s">
        <v>2483</v>
      </c>
      <c r="P70" s="102"/>
      <c r="Q70" s="105" t="s">
        <v>2228</v>
      </c>
    </row>
  </sheetData>
  <autoFilter ref="A4:Q63">
    <sortState ref="A5:Q165">
      <sortCondition ref="P4:P14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23:B1048576 B1:B4">
    <cfRule type="duplicateValues" dxfId="447" priority="1732"/>
  </conditionalFormatting>
  <conditionalFormatting sqref="B23:B1048576">
    <cfRule type="duplicateValues" dxfId="446" priority="329172"/>
  </conditionalFormatting>
  <conditionalFormatting sqref="B23:B1048576 B1:B4">
    <cfRule type="duplicateValues" dxfId="445" priority="329184"/>
    <cfRule type="duplicateValues" dxfId="444" priority="329185"/>
    <cfRule type="duplicateValues" dxfId="443" priority="329186"/>
  </conditionalFormatting>
  <conditionalFormatting sqref="B23:B1048576 B1:B4">
    <cfRule type="duplicateValues" dxfId="442" priority="329196"/>
    <cfRule type="duplicateValues" dxfId="441" priority="329197"/>
  </conditionalFormatting>
  <conditionalFormatting sqref="B23:B1048576">
    <cfRule type="duplicateValues" dxfId="440" priority="329204"/>
    <cfRule type="duplicateValues" dxfId="439" priority="329205"/>
    <cfRule type="duplicateValues" dxfId="438" priority="329206"/>
  </conditionalFormatting>
  <conditionalFormatting sqref="B23:B1048576">
    <cfRule type="duplicateValues" dxfId="437" priority="741"/>
    <cfRule type="duplicateValues" dxfId="436" priority="742"/>
  </conditionalFormatting>
  <conditionalFormatting sqref="E6">
    <cfRule type="duplicateValues" dxfId="435" priority="398"/>
  </conditionalFormatting>
  <conditionalFormatting sqref="E6">
    <cfRule type="duplicateValues" dxfId="434" priority="397"/>
  </conditionalFormatting>
  <conditionalFormatting sqref="E6">
    <cfRule type="duplicateValues" dxfId="433" priority="395"/>
    <cfRule type="duplicateValues" dxfId="432" priority="396"/>
  </conditionalFormatting>
  <conditionalFormatting sqref="E8">
    <cfRule type="duplicateValues" dxfId="431" priority="379"/>
  </conditionalFormatting>
  <conditionalFormatting sqref="E8">
    <cfRule type="duplicateValues" dxfId="430" priority="376"/>
    <cfRule type="duplicateValues" dxfId="429" priority="377"/>
    <cfRule type="duplicateValues" dxfId="428" priority="378"/>
  </conditionalFormatting>
  <conditionalFormatting sqref="E8">
    <cfRule type="duplicateValues" dxfId="427" priority="380"/>
  </conditionalFormatting>
  <conditionalFormatting sqref="E8">
    <cfRule type="duplicateValues" dxfId="426" priority="381"/>
    <cfRule type="duplicateValues" dxfId="425" priority="382"/>
  </conditionalFormatting>
  <conditionalFormatting sqref="E8">
    <cfRule type="duplicateValues" dxfId="424" priority="383"/>
  </conditionalFormatting>
  <conditionalFormatting sqref="E8">
    <cfRule type="duplicateValues" dxfId="423" priority="384"/>
  </conditionalFormatting>
  <conditionalFormatting sqref="E8">
    <cfRule type="duplicateValues" dxfId="422" priority="375"/>
  </conditionalFormatting>
  <conditionalFormatting sqref="E14">
    <cfRule type="duplicateValues" dxfId="421" priority="369"/>
  </conditionalFormatting>
  <conditionalFormatting sqref="E14">
    <cfRule type="duplicateValues" dxfId="420" priority="366"/>
    <cfRule type="duplicateValues" dxfId="419" priority="367"/>
    <cfRule type="duplicateValues" dxfId="418" priority="368"/>
  </conditionalFormatting>
  <conditionalFormatting sqref="E14">
    <cfRule type="duplicateValues" dxfId="417" priority="370"/>
  </conditionalFormatting>
  <conditionalFormatting sqref="E14">
    <cfRule type="duplicateValues" dxfId="416" priority="371"/>
    <cfRule type="duplicateValues" dxfId="415" priority="372"/>
  </conditionalFormatting>
  <conditionalFormatting sqref="E14">
    <cfRule type="duplicateValues" dxfId="414" priority="373"/>
  </conditionalFormatting>
  <conditionalFormatting sqref="E14">
    <cfRule type="duplicateValues" dxfId="413" priority="374"/>
  </conditionalFormatting>
  <conditionalFormatting sqref="E14">
    <cfRule type="duplicateValues" dxfId="412" priority="365"/>
  </conditionalFormatting>
  <conditionalFormatting sqref="E13 E6:E7">
    <cfRule type="duplicateValues" dxfId="411" priority="399"/>
  </conditionalFormatting>
  <conditionalFormatting sqref="E13 E6:E7">
    <cfRule type="duplicateValues" dxfId="410" priority="400"/>
    <cfRule type="duplicateValues" dxfId="409" priority="401"/>
    <cfRule type="duplicateValues" dxfId="408" priority="402"/>
  </conditionalFormatting>
  <conditionalFormatting sqref="E13">
    <cfRule type="duplicateValues" dxfId="407" priority="403"/>
  </conditionalFormatting>
  <conditionalFormatting sqref="E13">
    <cfRule type="duplicateValues" dxfId="406" priority="404"/>
  </conditionalFormatting>
  <conditionalFormatting sqref="E13 E7">
    <cfRule type="duplicateValues" dxfId="405" priority="406"/>
  </conditionalFormatting>
  <conditionalFormatting sqref="E13 E7">
    <cfRule type="duplicateValues" dxfId="404" priority="407"/>
    <cfRule type="duplicateValues" dxfId="403" priority="408"/>
  </conditionalFormatting>
  <conditionalFormatting sqref="E13">
    <cfRule type="duplicateValues" dxfId="402" priority="409"/>
  </conditionalFormatting>
  <conditionalFormatting sqref="E15 E10:E12">
    <cfRule type="duplicateValues" dxfId="401" priority="410"/>
  </conditionalFormatting>
  <conditionalFormatting sqref="E15 E10:E12">
    <cfRule type="duplicateValues" dxfId="400" priority="411"/>
    <cfRule type="duplicateValues" dxfId="399" priority="412"/>
    <cfRule type="duplicateValues" dxfId="398" priority="413"/>
  </conditionalFormatting>
  <conditionalFormatting sqref="E15">
    <cfRule type="duplicateValues" dxfId="397" priority="414"/>
  </conditionalFormatting>
  <conditionalFormatting sqref="E15 E10:E12">
    <cfRule type="duplicateValues" dxfId="396" priority="415"/>
    <cfRule type="duplicateValues" dxfId="395" priority="416"/>
  </conditionalFormatting>
  <conditionalFormatting sqref="E16:E17">
    <cfRule type="duplicateValues" dxfId="394" priority="417"/>
  </conditionalFormatting>
  <conditionalFormatting sqref="E16:E17">
    <cfRule type="duplicateValues" dxfId="393" priority="418"/>
    <cfRule type="duplicateValues" dxfId="392" priority="419"/>
    <cfRule type="duplicateValues" dxfId="391" priority="420"/>
  </conditionalFormatting>
  <conditionalFormatting sqref="E16:E17">
    <cfRule type="duplicateValues" dxfId="390" priority="421"/>
    <cfRule type="duplicateValues" dxfId="389" priority="422"/>
  </conditionalFormatting>
  <conditionalFormatting sqref="B6:B17 E6">
    <cfRule type="duplicateValues" dxfId="388" priority="336395"/>
  </conditionalFormatting>
  <conditionalFormatting sqref="B6:B17 E6">
    <cfRule type="duplicateValues" dxfId="387" priority="336398"/>
    <cfRule type="duplicateValues" dxfId="386" priority="336399"/>
    <cfRule type="duplicateValues" dxfId="385" priority="336400"/>
  </conditionalFormatting>
  <conditionalFormatting sqref="B6:B17 E6">
    <cfRule type="duplicateValues" dxfId="384" priority="336407"/>
    <cfRule type="duplicateValues" dxfId="383" priority="336408"/>
  </conditionalFormatting>
  <conditionalFormatting sqref="B6:B17">
    <cfRule type="duplicateValues" dxfId="382" priority="336413"/>
    <cfRule type="duplicateValues" dxfId="381" priority="336414"/>
  </conditionalFormatting>
  <conditionalFormatting sqref="B6:B17">
    <cfRule type="duplicateValues" dxfId="380" priority="336417"/>
  </conditionalFormatting>
  <conditionalFormatting sqref="E18:E19">
    <cfRule type="duplicateValues" dxfId="379" priority="336476"/>
  </conditionalFormatting>
  <conditionalFormatting sqref="E18:E19">
    <cfRule type="duplicateValues" dxfId="378" priority="336478"/>
    <cfRule type="duplicateValues" dxfId="377" priority="336479"/>
  </conditionalFormatting>
  <conditionalFormatting sqref="E18:E19">
    <cfRule type="duplicateValues" dxfId="376" priority="336482"/>
    <cfRule type="duplicateValues" dxfId="375" priority="336483"/>
    <cfRule type="duplicateValues" dxfId="374" priority="336484"/>
  </conditionalFormatting>
  <conditionalFormatting sqref="B18:B19 E18:E19">
    <cfRule type="duplicateValues" dxfId="373" priority="336488"/>
  </conditionalFormatting>
  <conditionalFormatting sqref="B18:B19 E18:E19">
    <cfRule type="duplicateValues" dxfId="372" priority="336490"/>
    <cfRule type="duplicateValues" dxfId="371" priority="336491"/>
    <cfRule type="duplicateValues" dxfId="370" priority="336492"/>
  </conditionalFormatting>
  <conditionalFormatting sqref="B18:B19 E18:E19">
    <cfRule type="duplicateValues" dxfId="369" priority="336496"/>
    <cfRule type="duplicateValues" dxfId="368" priority="336497"/>
  </conditionalFormatting>
  <conditionalFormatting sqref="B18:B19">
    <cfRule type="duplicateValues" dxfId="367" priority="336500"/>
    <cfRule type="duplicateValues" dxfId="366" priority="336501"/>
  </conditionalFormatting>
  <conditionalFormatting sqref="B18:B19">
    <cfRule type="duplicateValues" dxfId="365" priority="336502"/>
  </conditionalFormatting>
  <conditionalFormatting sqref="E20">
    <cfRule type="duplicateValues" dxfId="364" priority="252"/>
  </conditionalFormatting>
  <conditionalFormatting sqref="E20">
    <cfRule type="duplicateValues" dxfId="363" priority="251"/>
  </conditionalFormatting>
  <conditionalFormatting sqref="E20">
    <cfRule type="duplicateValues" dxfId="362" priority="249"/>
    <cfRule type="duplicateValues" dxfId="361" priority="250"/>
  </conditionalFormatting>
  <conditionalFormatting sqref="E1:E1048576">
    <cfRule type="duplicateValues" dxfId="360" priority="162"/>
  </conditionalFormatting>
  <conditionalFormatting sqref="E23:E1048576 E1:E4">
    <cfRule type="duplicateValues" dxfId="359" priority="337521"/>
    <cfRule type="duplicateValues" dxfId="358" priority="337522"/>
  </conditionalFormatting>
  <conditionalFormatting sqref="E23:E1048576">
    <cfRule type="duplicateValues" dxfId="357" priority="337570"/>
    <cfRule type="duplicateValues" dxfId="356" priority="337571"/>
  </conditionalFormatting>
  <conditionalFormatting sqref="E23:E1048576">
    <cfRule type="duplicateValues" dxfId="355" priority="337578"/>
  </conditionalFormatting>
  <conditionalFormatting sqref="E23:E1048576 E1:E4">
    <cfRule type="duplicateValues" dxfId="354" priority="337582"/>
    <cfRule type="duplicateValues" dxfId="353" priority="337583"/>
    <cfRule type="duplicateValues" dxfId="352" priority="337584"/>
  </conditionalFormatting>
  <conditionalFormatting sqref="E23:E1048576">
    <cfRule type="duplicateValues" dxfId="351" priority="337597"/>
    <cfRule type="duplicateValues" dxfId="350" priority="337598"/>
    <cfRule type="duplicateValues" dxfId="349" priority="337599"/>
  </conditionalFormatting>
  <conditionalFormatting sqref="E23:E1048576 E1:E4">
    <cfRule type="duplicateValues" dxfId="348" priority="337612"/>
  </conditionalFormatting>
  <conditionalFormatting sqref="E41">
    <cfRule type="duplicateValues" dxfId="347" priority="101"/>
  </conditionalFormatting>
  <conditionalFormatting sqref="E41">
    <cfRule type="duplicateValues" dxfId="346" priority="100"/>
  </conditionalFormatting>
  <conditionalFormatting sqref="E41">
    <cfRule type="duplicateValues" dxfId="345" priority="98"/>
    <cfRule type="duplicateValues" dxfId="344" priority="99"/>
  </conditionalFormatting>
  <conditionalFormatting sqref="E41:E42">
    <cfRule type="duplicateValues" dxfId="343" priority="102"/>
  </conditionalFormatting>
  <conditionalFormatting sqref="E41:E42">
    <cfRule type="duplicateValues" dxfId="342" priority="103"/>
    <cfRule type="duplicateValues" dxfId="341" priority="104"/>
    <cfRule type="duplicateValues" dxfId="340" priority="105"/>
  </conditionalFormatting>
  <conditionalFormatting sqref="E41:E42">
    <cfRule type="duplicateValues" dxfId="339" priority="106"/>
  </conditionalFormatting>
  <conditionalFormatting sqref="E41:E42">
    <cfRule type="duplicateValues" dxfId="338" priority="107"/>
  </conditionalFormatting>
  <conditionalFormatting sqref="E42">
    <cfRule type="duplicateValues" dxfId="337" priority="115"/>
  </conditionalFormatting>
  <conditionalFormatting sqref="E42">
    <cfRule type="duplicateValues" dxfId="336" priority="116"/>
    <cfRule type="duplicateValues" dxfId="335" priority="117"/>
  </conditionalFormatting>
  <conditionalFormatting sqref="E41:E42">
    <cfRule type="duplicateValues" dxfId="334" priority="118"/>
  </conditionalFormatting>
  <conditionalFormatting sqref="B5">
    <cfRule type="duplicateValues" dxfId="333" priority="341501"/>
  </conditionalFormatting>
  <conditionalFormatting sqref="B5">
    <cfRule type="duplicateValues" dxfId="332" priority="341502"/>
    <cfRule type="duplicateValues" dxfId="331" priority="341503"/>
    <cfRule type="duplicateValues" dxfId="330" priority="341504"/>
  </conditionalFormatting>
  <conditionalFormatting sqref="B5">
    <cfRule type="duplicateValues" dxfId="329" priority="341505"/>
    <cfRule type="duplicateValues" dxfId="328" priority="341506"/>
  </conditionalFormatting>
  <conditionalFormatting sqref="B20:B70">
    <cfRule type="duplicateValues" dxfId="44" priority="341653"/>
  </conditionalFormatting>
  <conditionalFormatting sqref="B20:B70">
    <cfRule type="duplicateValues" dxfId="43" priority="341654"/>
    <cfRule type="duplicateValues" dxfId="42" priority="341655"/>
    <cfRule type="duplicateValues" dxfId="41" priority="341656"/>
  </conditionalFormatting>
  <conditionalFormatting sqref="B20:B70">
    <cfRule type="duplicateValues" dxfId="40" priority="341657"/>
    <cfRule type="duplicateValues" dxfId="39" priority="341658"/>
  </conditionalFormatting>
  <conditionalFormatting sqref="E43:E70">
    <cfRule type="duplicateValues" dxfId="38" priority="341659"/>
  </conditionalFormatting>
  <conditionalFormatting sqref="E43:E70">
    <cfRule type="duplicateValues" dxfId="37" priority="341660"/>
    <cfRule type="duplicateValues" dxfId="36" priority="341661"/>
    <cfRule type="duplicateValues" dxfId="35" priority="341662"/>
  </conditionalFormatting>
  <conditionalFormatting sqref="E43:E70">
    <cfRule type="duplicateValues" dxfId="34" priority="341663"/>
    <cfRule type="duplicateValues" dxfId="33" priority="341664"/>
  </conditionalFormatting>
  <conditionalFormatting sqref="E22:E70">
    <cfRule type="duplicateValues" dxfId="32" priority="341665"/>
  </conditionalFormatting>
  <conditionalFormatting sqref="E22:E70">
    <cfRule type="duplicateValues" dxfId="31" priority="341666"/>
    <cfRule type="duplicateValues" dxfId="30" priority="341667"/>
    <cfRule type="duplicateValues" dxfId="29" priority="341668"/>
  </conditionalFormatting>
  <conditionalFormatting sqref="E22:E70">
    <cfRule type="duplicateValues" dxfId="28" priority="341669"/>
    <cfRule type="duplicateValues" dxfId="27" priority="341670"/>
  </conditionalFormatting>
  <conditionalFormatting sqref="E20:E70">
    <cfRule type="duplicateValues" dxfId="26" priority="341671"/>
  </conditionalFormatting>
  <conditionalFormatting sqref="E20:E70">
    <cfRule type="duplicateValues" dxfId="25" priority="341672"/>
    <cfRule type="duplicateValues" dxfId="24" priority="341673"/>
    <cfRule type="duplicateValues" dxfId="23" priority="341674"/>
  </conditionalFormatting>
  <conditionalFormatting sqref="E21:E70">
    <cfRule type="duplicateValues" dxfId="22" priority="341675"/>
  </conditionalFormatting>
  <conditionalFormatting sqref="E21:E70">
    <cfRule type="duplicateValues" dxfId="21" priority="341676"/>
    <cfRule type="duplicateValues" dxfId="20" priority="341677"/>
  </conditionalFormatting>
  <conditionalFormatting sqref="E41:E70">
    <cfRule type="duplicateValues" dxfId="19" priority="341678"/>
  </conditionalFormatting>
  <conditionalFormatting sqref="E9:E70">
    <cfRule type="duplicateValues" dxfId="18" priority="341679"/>
  </conditionalFormatting>
  <conditionalFormatting sqref="E9:E70">
    <cfRule type="duplicateValues" dxfId="17" priority="341680"/>
    <cfRule type="duplicateValues" dxfId="16" priority="341681"/>
    <cfRule type="duplicateValues" dxfId="15" priority="341682"/>
  </conditionalFormatting>
  <conditionalFormatting sqref="E9:E70">
    <cfRule type="duplicateValues" dxfId="14" priority="341683"/>
    <cfRule type="duplicateValues" dxfId="13" priority="341684"/>
  </conditionalFormatting>
  <conditionalFormatting sqref="E6:E70">
    <cfRule type="duplicateValues" dxfId="12" priority="341685"/>
  </conditionalFormatting>
  <conditionalFormatting sqref="E5:E70">
    <cfRule type="duplicateValues" dxfId="11" priority="341686"/>
    <cfRule type="duplicateValues" dxfId="10" priority="341687"/>
  </conditionalFormatting>
  <conditionalFormatting sqref="E5:E70">
    <cfRule type="duplicateValues" dxfId="9" priority="341688"/>
  </conditionalFormatting>
  <conditionalFormatting sqref="E5:E70">
    <cfRule type="duplicateValues" dxfId="8" priority="341689"/>
    <cfRule type="duplicateValues" dxfId="7" priority="341690"/>
    <cfRule type="duplicateValues" dxfId="6" priority="341691"/>
  </conditionalFormatting>
  <conditionalFormatting sqref="E5:E70">
    <cfRule type="duplicateValues" dxfId="5" priority="341692"/>
    <cfRule type="duplicateValues" dxfId="4" priority="341693"/>
    <cfRule type="duplicateValues" dxfId="3" priority="341694"/>
    <cfRule type="duplicateValues" dxfId="2" priority="341695"/>
    <cfRule type="duplicateValues" dxfId="1" priority="341696"/>
    <cfRule type="duplicateValues" dxfId="0" priority="34169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1" t="s">
        <v>0</v>
      </c>
      <c r="B1" s="15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3" t="s">
        <v>8</v>
      </c>
      <c r="B9" s="15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5" t="s">
        <v>9</v>
      </c>
      <c r="B14" s="15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" zoomScale="80" zoomScaleNormal="80" workbookViewId="0">
      <selection activeCell="B80" sqref="B80"/>
    </sheetView>
  </sheetViews>
  <sheetFormatPr baseColWidth="10" defaultColWidth="52.7109375" defaultRowHeight="15" x14ac:dyDescent="0.25"/>
  <cols>
    <col min="1" max="1" width="25.7109375" style="86" bestFit="1" customWidth="1"/>
    <col min="2" max="2" width="22.42578125" style="86" customWidth="1"/>
    <col min="3" max="3" width="51.7109375" style="86" bestFit="1" customWidth="1"/>
    <col min="4" max="4" width="39.28515625" style="86" bestFit="1" customWidth="1"/>
    <col min="5" max="5" width="13" style="86" bestFit="1" customWidth="1"/>
    <col min="6" max="16384" width="52.7109375" style="86"/>
  </cols>
  <sheetData>
    <row r="1" spans="1:5" ht="22.5" customHeight="1" x14ac:dyDescent="0.25">
      <c r="A1" s="138" t="s">
        <v>2479</v>
      </c>
      <c r="B1" s="139"/>
      <c r="C1" s="139"/>
      <c r="D1" s="139"/>
      <c r="E1" s="140"/>
    </row>
    <row r="2" spans="1:5" ht="18.75" customHeight="1" x14ac:dyDescent="0.25">
      <c r="A2" s="138" t="s">
        <v>2158</v>
      </c>
      <c r="B2" s="139"/>
      <c r="C2" s="139"/>
      <c r="D2" s="139"/>
      <c r="E2" s="140"/>
    </row>
    <row r="3" spans="1:5" ht="25.5" customHeight="1" x14ac:dyDescent="0.25">
      <c r="A3" s="144" t="s">
        <v>2479</v>
      </c>
      <c r="B3" s="145"/>
      <c r="C3" s="145"/>
      <c r="D3" s="145"/>
      <c r="E3" s="146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2516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2515</v>
      </c>
      <c r="C6" s="88"/>
      <c r="D6" s="89"/>
      <c r="E6" s="90"/>
    </row>
    <row r="7" spans="1:5" ht="15.75" thickBot="1" x14ac:dyDescent="0.3">
      <c r="B7" s="108"/>
      <c r="E7" s="108"/>
    </row>
    <row r="8" spans="1:5" ht="18.75" customHeight="1" thickBot="1" x14ac:dyDescent="0.3">
      <c r="A8" s="129" t="s">
        <v>2425</v>
      </c>
      <c r="B8" s="130"/>
      <c r="C8" s="130"/>
      <c r="D8" s="130"/>
      <c r="E8" s="131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2" t="str">
        <f>VLOOKUP(B10,'[1]LISTADO ATM'!$A$2:$C$817,3,0)</f>
        <v>DISTRITO NACIONAL</v>
      </c>
      <c r="B10" s="112">
        <v>494</v>
      </c>
      <c r="C10" s="112" t="str">
        <f>VLOOKUP(B10,'[1]LISTADO ATM'!$A$2:$B$816,2,0)</f>
        <v xml:space="preserve">ATM Oficina Blue Mall </v>
      </c>
      <c r="D10" s="100" t="s">
        <v>2485</v>
      </c>
      <c r="E10" s="99">
        <v>335770905</v>
      </c>
    </row>
    <row r="11" spans="1:5" ht="18" x14ac:dyDescent="0.25">
      <c r="A11" s="112" t="str">
        <f>VLOOKUP(B11,'[1]LISTADO ATM'!$A$2:$C$817,3,0)</f>
        <v>ESTE</v>
      </c>
      <c r="B11" s="112">
        <v>211</v>
      </c>
      <c r="C11" s="112" t="str">
        <f>VLOOKUP(B11,'[1]LISTADO ATM'!$A$2:$B$816,2,0)</f>
        <v xml:space="preserve">ATM Oficina La Romana I </v>
      </c>
      <c r="D11" s="100" t="s">
        <v>2485</v>
      </c>
      <c r="E11" s="99">
        <v>335771009</v>
      </c>
    </row>
    <row r="12" spans="1:5" ht="18" x14ac:dyDescent="0.25">
      <c r="A12" s="112" t="str">
        <f>VLOOKUP(B12,'[1]LISTADO ATM'!$A$2:$C$817,3,0)</f>
        <v>ESTE</v>
      </c>
      <c r="B12" s="112">
        <v>399</v>
      </c>
      <c r="C12" s="112" t="str">
        <f>VLOOKUP(B12,'[1]LISTADO ATM'!$A$2:$B$816,2,0)</f>
        <v xml:space="preserve">ATM Oficina La Romana II </v>
      </c>
      <c r="D12" s="100" t="s">
        <v>2485</v>
      </c>
      <c r="E12" s="99">
        <v>335771011</v>
      </c>
    </row>
    <row r="13" spans="1:5" ht="18" x14ac:dyDescent="0.25">
      <c r="A13" s="112" t="str">
        <f>VLOOKUP(B13,'[1]LISTADO ATM'!$A$2:$C$817,3,0)</f>
        <v>DISTRITO NACIONAL</v>
      </c>
      <c r="B13" s="112">
        <v>85</v>
      </c>
      <c r="C13" s="112" t="str">
        <f>VLOOKUP(B13,'[1]LISTADO ATM'!$A$2:$B$816,2,0)</f>
        <v xml:space="preserve">ATM Oficina San Isidro (Fuerza Aérea) </v>
      </c>
      <c r="D13" s="100" t="s">
        <v>2485</v>
      </c>
      <c r="E13" s="99">
        <v>335771143</v>
      </c>
    </row>
    <row r="14" spans="1:5" ht="18" x14ac:dyDescent="0.25">
      <c r="A14" s="112" t="str">
        <f>VLOOKUP(B14,'[1]LISTADO ATM'!$A$2:$C$817,3,0)</f>
        <v>SUR</v>
      </c>
      <c r="B14" s="112">
        <v>783</v>
      </c>
      <c r="C14" s="112" t="str">
        <f>VLOOKUP(B14,'[1]LISTADO ATM'!$A$2:$B$816,2,0)</f>
        <v xml:space="preserve">ATM Autobanco Alfa y Omega (Barahona) </v>
      </c>
      <c r="D14" s="100" t="s">
        <v>2485</v>
      </c>
      <c r="E14" s="99" t="s">
        <v>2510</v>
      </c>
    </row>
    <row r="15" spans="1:5" ht="18" x14ac:dyDescent="0.25">
      <c r="A15" s="112" t="str">
        <f>VLOOKUP(B15,'[1]LISTADO ATM'!$A$2:$C$817,3,0)</f>
        <v>DISTRITO NACIONAL</v>
      </c>
      <c r="B15" s="112">
        <v>453</v>
      </c>
      <c r="C15" s="112" t="str">
        <f>VLOOKUP(B15,'[1]LISTADO ATM'!$A$2:$B$816,2,0)</f>
        <v xml:space="preserve">ATM Autobanco Sarasota II </v>
      </c>
      <c r="D15" s="100" t="s">
        <v>2485</v>
      </c>
      <c r="E15" s="99">
        <v>335771380</v>
      </c>
    </row>
    <row r="16" spans="1:5" ht="18" x14ac:dyDescent="0.25">
      <c r="A16" s="112" t="str">
        <f>VLOOKUP(B16,'[1]LISTADO ATM'!$A$2:$C$817,3,0)</f>
        <v>DISTRITO NACIONAL</v>
      </c>
      <c r="B16" s="112">
        <v>551</v>
      </c>
      <c r="C16" s="112" t="str">
        <f>VLOOKUP(B16,'[1]LISTADO ATM'!$A$2:$B$816,2,0)</f>
        <v xml:space="preserve">ATM Oficina Padre Castellanos </v>
      </c>
      <c r="D16" s="100" t="s">
        <v>2485</v>
      </c>
      <c r="E16" s="99">
        <v>335771573</v>
      </c>
    </row>
    <row r="17" spans="1:5" ht="18" x14ac:dyDescent="0.25">
      <c r="A17" s="112" t="str">
        <f>VLOOKUP(B17,'[1]LISTADO ATM'!$A$2:$C$817,3,0)</f>
        <v>DISTRITO NACIONAL</v>
      </c>
      <c r="B17" s="112">
        <v>281</v>
      </c>
      <c r="C17" s="112" t="str">
        <f>VLOOKUP(B17,'[1]LISTADO ATM'!$A$2:$B$816,2,0)</f>
        <v xml:space="preserve">ATM S/M Pola Independencia </v>
      </c>
      <c r="D17" s="100" t="s">
        <v>2485</v>
      </c>
      <c r="E17" s="99">
        <v>335771098</v>
      </c>
    </row>
    <row r="18" spans="1:5" ht="18" x14ac:dyDescent="0.25">
      <c r="A18" s="112" t="str">
        <f>VLOOKUP(B18,'[1]LISTADO ATM'!$A$2:$C$817,3,0)</f>
        <v>DISTRITO NACIONAL</v>
      </c>
      <c r="B18" s="112">
        <v>314</v>
      </c>
      <c r="C18" s="112" t="str">
        <f>VLOOKUP(B18,'[1]LISTADO ATM'!$A$2:$B$816,2,0)</f>
        <v xml:space="preserve">ATM UNP Cambita Garabito (San Cristóbal) </v>
      </c>
      <c r="D18" s="100" t="s">
        <v>2485</v>
      </c>
      <c r="E18" s="99">
        <v>335771099</v>
      </c>
    </row>
    <row r="19" spans="1:5" ht="18" x14ac:dyDescent="0.25">
      <c r="A19" s="112" t="str">
        <f>VLOOKUP(B19,'[1]LISTADO ATM'!$A$2:$C$817,3,0)</f>
        <v>DISTRITO NACIONAL</v>
      </c>
      <c r="B19" s="112">
        <v>911</v>
      </c>
      <c r="C19" s="112" t="str">
        <f>VLOOKUP(B19,'[1]LISTADO ATM'!$A$2:$B$816,2,0)</f>
        <v xml:space="preserve">ATM Oficina Venezuela II </v>
      </c>
      <c r="D19" s="100" t="s">
        <v>2485</v>
      </c>
      <c r="E19" s="99">
        <v>335771101</v>
      </c>
    </row>
    <row r="20" spans="1:5" ht="18" x14ac:dyDescent="0.25">
      <c r="A20" s="112" t="str">
        <f>VLOOKUP(B20,'[1]LISTADO ATM'!$A$2:$C$817,3,0)</f>
        <v>DISTRITO NACIONAL</v>
      </c>
      <c r="B20" s="112">
        <v>883</v>
      </c>
      <c r="C20" s="112" t="str">
        <f>VLOOKUP(B20,'[1]LISTADO ATM'!$A$2:$B$816,2,0)</f>
        <v xml:space="preserve">ATM Oficina Filadelfia Plaza </v>
      </c>
      <c r="D20" s="100" t="s">
        <v>2485</v>
      </c>
      <c r="E20" s="99">
        <v>335771107</v>
      </c>
    </row>
    <row r="21" spans="1:5" ht="18" x14ac:dyDescent="0.25">
      <c r="A21" s="112" t="str">
        <f>VLOOKUP(B21,'[1]LISTADO ATM'!$A$2:$C$817,3,0)</f>
        <v>DISTRITO NACIONAL</v>
      </c>
      <c r="B21" s="112">
        <v>225</v>
      </c>
      <c r="C21" s="112" t="str">
        <f>VLOOKUP(B21,'[1]LISTADO ATM'!$A$2:$B$816,2,0)</f>
        <v xml:space="preserve">ATM S/M Nacional Arroyo Hondo </v>
      </c>
      <c r="D21" s="100" t="s">
        <v>2485</v>
      </c>
      <c r="E21" s="99">
        <v>335771224</v>
      </c>
    </row>
    <row r="22" spans="1:5" ht="18" x14ac:dyDescent="0.25">
      <c r="A22" s="112" t="str">
        <f>VLOOKUP(B22,'[1]LISTADO ATM'!$A$2:$C$817,3,0)</f>
        <v>ESTE</v>
      </c>
      <c r="B22" s="112">
        <v>742</v>
      </c>
      <c r="C22" s="112" t="str">
        <f>VLOOKUP(B22,'[1]LISTADO ATM'!$A$2:$B$816,2,0)</f>
        <v xml:space="preserve">ATM Oficina Plaza del Rey (La Romana) </v>
      </c>
      <c r="D22" s="100" t="s">
        <v>2485</v>
      </c>
      <c r="E22" s="99">
        <v>335769625</v>
      </c>
    </row>
    <row r="23" spans="1:5" ht="18" x14ac:dyDescent="0.25">
      <c r="A23" s="112" t="str">
        <f>VLOOKUP(B23,'[1]LISTADO ATM'!$A$2:$C$817,3,0)</f>
        <v>ESTE</v>
      </c>
      <c r="B23" s="112">
        <v>963</v>
      </c>
      <c r="C23" s="112" t="str">
        <f>VLOOKUP(B23,'[1]LISTADO ATM'!$A$2:$B$816,2,0)</f>
        <v xml:space="preserve">ATM Multiplaza La Romana </v>
      </c>
      <c r="D23" s="100" t="s">
        <v>2485</v>
      </c>
      <c r="E23" s="99">
        <v>335770305</v>
      </c>
    </row>
    <row r="24" spans="1:5" ht="18" x14ac:dyDescent="0.25">
      <c r="A24" s="112" t="str">
        <f>VLOOKUP(B24,'[1]LISTADO ATM'!$A$2:$C$817,3,0)</f>
        <v>DISTRITO NACIONAL</v>
      </c>
      <c r="B24" s="112">
        <v>354</v>
      </c>
      <c r="C24" s="112" t="str">
        <f>VLOOKUP(B24,'[1]LISTADO ATM'!$A$2:$B$816,2,0)</f>
        <v xml:space="preserve">ATM Oficina Núñez de Cáceres II </v>
      </c>
      <c r="D24" s="100" t="s">
        <v>2485</v>
      </c>
      <c r="E24" s="99">
        <v>335770665</v>
      </c>
    </row>
    <row r="25" spans="1:5" ht="18" x14ac:dyDescent="0.25">
      <c r="A25" s="112" t="str">
        <f>VLOOKUP(B25,'[1]LISTADO ATM'!$A$2:$C$817,3,0)</f>
        <v>DISTRITO NACIONAL</v>
      </c>
      <c r="B25" s="112">
        <v>946</v>
      </c>
      <c r="C25" s="112" t="str">
        <f>VLOOKUP(B25,'[1]LISTADO ATM'!$A$2:$B$816,2,0)</f>
        <v xml:space="preserve">ATM Oficina Núñez de Cáceres I </v>
      </c>
      <c r="D25" s="100" t="s">
        <v>2485</v>
      </c>
      <c r="E25" s="99">
        <v>335771007</v>
      </c>
    </row>
    <row r="26" spans="1:5" ht="18" x14ac:dyDescent="0.25">
      <c r="A26" s="112" t="str">
        <f>VLOOKUP(B26,'[1]LISTADO ATM'!$A$2:$C$817,3,0)</f>
        <v>ESTE</v>
      </c>
      <c r="B26" s="112">
        <v>634</v>
      </c>
      <c r="C26" s="112" t="str">
        <f>VLOOKUP(B26,'[1]LISTADO ATM'!$A$2:$B$816,2,0)</f>
        <v xml:space="preserve">ATM Ayuntamiento Los Llanos (SPM) </v>
      </c>
      <c r="D26" s="100" t="s">
        <v>2485</v>
      </c>
      <c r="E26" s="99">
        <v>335771146</v>
      </c>
    </row>
    <row r="27" spans="1:5" ht="18" x14ac:dyDescent="0.25">
      <c r="A27" s="112" t="str">
        <f>VLOOKUP(B27,'[1]LISTADO ATM'!$A$2:$C$817,3,0)</f>
        <v>DISTRITO NACIONAL</v>
      </c>
      <c r="B27" s="112">
        <v>706</v>
      </c>
      <c r="C27" s="112" t="str">
        <f>VLOOKUP(B27,'[1]LISTADO ATM'!$A$2:$B$816,2,0)</f>
        <v xml:space="preserve">ATM S/M Pristine </v>
      </c>
      <c r="D27" s="100" t="s">
        <v>2485</v>
      </c>
      <c r="E27" s="99">
        <v>335771147</v>
      </c>
    </row>
    <row r="28" spans="1:5" ht="18" x14ac:dyDescent="0.25">
      <c r="A28" s="112" t="str">
        <f>VLOOKUP(B28,'[1]LISTADO ATM'!$A$2:$C$817,3,0)</f>
        <v>DISTRITO NACIONAL</v>
      </c>
      <c r="B28" s="112">
        <v>43</v>
      </c>
      <c r="C28" s="112" t="str">
        <f>VLOOKUP(B28,'[1]LISTADO ATM'!$A$2:$B$816,2,0)</f>
        <v xml:space="preserve">ATM Zona Franca San Isidro </v>
      </c>
      <c r="D28" s="100" t="s">
        <v>2485</v>
      </c>
      <c r="E28" s="99">
        <v>335771367</v>
      </c>
    </row>
    <row r="29" spans="1:5" ht="18" x14ac:dyDescent="0.25">
      <c r="A29" s="112" t="str">
        <f>VLOOKUP(B29,'[1]LISTADO ATM'!$A$2:$C$817,3,0)</f>
        <v>DISTRITO NACIONAL</v>
      </c>
      <c r="B29" s="112">
        <v>949</v>
      </c>
      <c r="C29" s="112" t="str">
        <f>VLOOKUP(B29,'[1]LISTADO ATM'!$A$2:$B$816,2,0)</f>
        <v xml:space="preserve">ATM S/M Bravo San Isidro Coral Mall </v>
      </c>
      <c r="D29" s="100" t="s">
        <v>2485</v>
      </c>
      <c r="E29" s="77">
        <v>335771010</v>
      </c>
    </row>
    <row r="30" spans="1:5" ht="18" x14ac:dyDescent="0.25">
      <c r="A30" s="112" t="str">
        <f>VLOOKUP(B30,'[1]LISTADO ATM'!$A$2:$C$817,3,0)</f>
        <v>DISTRITO NACIONAL</v>
      </c>
      <c r="B30" s="112">
        <v>267</v>
      </c>
      <c r="C30" s="112" t="str">
        <f>VLOOKUP(B30,'[1]LISTADO ATM'!$A$2:$B$816,2,0)</f>
        <v xml:space="preserve">ATM Centro de Caja México </v>
      </c>
      <c r="D30" s="100" t="s">
        <v>2485</v>
      </c>
      <c r="E30" s="99">
        <v>335771039</v>
      </c>
    </row>
    <row r="31" spans="1:5" ht="18" x14ac:dyDescent="0.25">
      <c r="A31" s="112" t="str">
        <f>VLOOKUP(B31,'[1]LISTADO ATM'!$A$2:$C$817,3,0)</f>
        <v>DISTRITO NACIONAL</v>
      </c>
      <c r="B31" s="112">
        <v>149</v>
      </c>
      <c r="C31" s="112" t="str">
        <f>VLOOKUP(B31,'[1]LISTADO ATM'!$A$2:$B$816,2,0)</f>
        <v>ATM Estación Metro Concepción</v>
      </c>
      <c r="D31" s="100" t="s">
        <v>2485</v>
      </c>
      <c r="E31" s="99">
        <v>335771159</v>
      </c>
    </row>
    <row r="32" spans="1:5" ht="18.75" thickBot="1" x14ac:dyDescent="0.3">
      <c r="A32" s="95" t="s">
        <v>2428</v>
      </c>
      <c r="B32" s="118">
        <f>COUNT(B10:B31)</f>
        <v>22</v>
      </c>
      <c r="C32" s="141"/>
      <c r="D32" s="142"/>
      <c r="E32" s="143"/>
    </row>
    <row r="33" spans="1:5" ht="15.75" thickBot="1" x14ac:dyDescent="0.3">
      <c r="B33" s="108"/>
      <c r="E33" s="108"/>
    </row>
    <row r="34" spans="1:5" ht="18.75" thickBot="1" x14ac:dyDescent="0.3">
      <c r="A34" s="129" t="s">
        <v>2430</v>
      </c>
      <c r="B34" s="130"/>
      <c r="C34" s="130"/>
      <c r="D34" s="130"/>
      <c r="E34" s="131"/>
    </row>
    <row r="35" spans="1:5" ht="18" x14ac:dyDescent="0.25">
      <c r="A35" s="91" t="s">
        <v>15</v>
      </c>
      <c r="B35" s="91" t="s">
        <v>2426</v>
      </c>
      <c r="C35" s="92" t="s">
        <v>46</v>
      </c>
      <c r="D35" s="92" t="s">
        <v>2433</v>
      </c>
      <c r="E35" s="92" t="s">
        <v>2427</v>
      </c>
    </row>
    <row r="36" spans="1:5" ht="18" x14ac:dyDescent="0.25">
      <c r="A36" s="99" t="str">
        <f>VLOOKUP(B36,'[1]LISTADO ATM'!$A$2:$C$817,3,0)</f>
        <v>ESTE</v>
      </c>
      <c r="B36" s="99">
        <v>158</v>
      </c>
      <c r="C36" s="112" t="str">
        <f>VLOOKUP(B36,'[1]LISTADO ATM'!$A$2:$B$816,2,0)</f>
        <v xml:space="preserve">ATM Oficina Romana Norte </v>
      </c>
      <c r="D36" s="113" t="s">
        <v>2455</v>
      </c>
      <c r="E36" s="99">
        <v>335769631</v>
      </c>
    </row>
    <row r="37" spans="1:5" ht="18" x14ac:dyDescent="0.25">
      <c r="A37" s="99" t="str">
        <f>VLOOKUP(B37,'[1]LISTADO ATM'!$A$2:$C$817,3,0)</f>
        <v>DISTRITO NACIONAL</v>
      </c>
      <c r="B37" s="99">
        <v>554</v>
      </c>
      <c r="C37" s="112" t="str">
        <f>VLOOKUP(B37,'[1]LISTADO ATM'!$A$2:$B$816,2,0)</f>
        <v xml:space="preserve">ATM Oficina Isabel La Católica I </v>
      </c>
      <c r="D37" s="113" t="s">
        <v>2455</v>
      </c>
      <c r="E37" s="99">
        <v>335770459</v>
      </c>
    </row>
    <row r="38" spans="1:5" ht="18" x14ac:dyDescent="0.25">
      <c r="A38" s="99" t="str">
        <f>VLOOKUP(B38,'[1]LISTADO ATM'!$A$2:$C$817,3,0)</f>
        <v>ESTE</v>
      </c>
      <c r="B38" s="99">
        <v>660</v>
      </c>
      <c r="C38" s="112" t="str">
        <f>VLOOKUP(B38,'[1]LISTADO ATM'!$A$2:$B$816,2,0)</f>
        <v>ATM Oficina Romana Norte II</v>
      </c>
      <c r="D38" s="113" t="s">
        <v>2455</v>
      </c>
      <c r="E38" s="99">
        <v>335769632</v>
      </c>
    </row>
    <row r="39" spans="1:5" ht="18" x14ac:dyDescent="0.25">
      <c r="A39" s="99" t="str">
        <f>VLOOKUP(B39,'[1]LISTADO ATM'!$A$2:$C$817,3,0)</f>
        <v>DISTRITO NACIONAL</v>
      </c>
      <c r="B39" s="99">
        <v>697</v>
      </c>
      <c r="C39" s="112" t="str">
        <f>VLOOKUP(B39,'[1]LISTADO ATM'!$A$2:$B$816,2,0)</f>
        <v>ATM Hipermercado Olé Ciudad Juan Bosch</v>
      </c>
      <c r="D39" s="113" t="s">
        <v>2455</v>
      </c>
      <c r="E39" s="99">
        <v>335770821</v>
      </c>
    </row>
    <row r="40" spans="1:5" ht="18" x14ac:dyDescent="0.25">
      <c r="A40" s="99" t="str">
        <f>VLOOKUP(B40,'[1]LISTADO ATM'!$A$2:$C$817,3,0)</f>
        <v>ESTE</v>
      </c>
      <c r="B40" s="99">
        <v>842</v>
      </c>
      <c r="C40" s="112" t="str">
        <f>VLOOKUP(B40,'[1]LISTADO ATM'!$A$2:$B$816,2,0)</f>
        <v xml:space="preserve">ATM Plaza Orense II (La Romana) </v>
      </c>
      <c r="D40" s="113" t="s">
        <v>2455</v>
      </c>
      <c r="E40" s="99">
        <v>335770854</v>
      </c>
    </row>
    <row r="41" spans="1:5" ht="18" x14ac:dyDescent="0.25">
      <c r="A41" s="99" t="str">
        <f>VLOOKUP(B41,'[1]LISTADO ATM'!$A$2:$C$817,3,0)</f>
        <v>ESTE</v>
      </c>
      <c r="B41" s="99">
        <v>824</v>
      </c>
      <c r="C41" s="112" t="str">
        <f>VLOOKUP(B41,'[1]LISTADO ATM'!$A$2:$B$816,2,0)</f>
        <v xml:space="preserve">ATM Multiplaza (Higuey) </v>
      </c>
      <c r="D41" s="113" t="s">
        <v>2455</v>
      </c>
      <c r="E41" s="77">
        <v>335771187</v>
      </c>
    </row>
    <row r="42" spans="1:5" ht="18" x14ac:dyDescent="0.25">
      <c r="A42" s="99" t="str">
        <f>VLOOKUP(B42,'[1]LISTADO ATM'!$A$2:$C$817,3,0)</f>
        <v>DISTRITO NACIONAL</v>
      </c>
      <c r="B42" s="99">
        <v>713</v>
      </c>
      <c r="C42" s="112" t="str">
        <f>VLOOKUP(B42,'[1]LISTADO ATM'!$A$2:$B$816,2,0)</f>
        <v xml:space="preserve">ATM Oficina Las Américas </v>
      </c>
      <c r="D42" s="113" t="s">
        <v>2455</v>
      </c>
      <c r="E42" s="99">
        <v>335770980</v>
      </c>
    </row>
    <row r="43" spans="1:5" ht="18.75" customHeight="1" x14ac:dyDescent="0.25">
      <c r="A43" s="99" t="str">
        <f>VLOOKUP(B43,'[1]LISTADO ATM'!$A$2:$C$817,3,0)</f>
        <v>NORTE</v>
      </c>
      <c r="B43" s="99">
        <v>4</v>
      </c>
      <c r="C43" s="112" t="str">
        <f>VLOOKUP(B43,'[1]LISTADO ATM'!$A$2:$B$816,2,0)</f>
        <v>ATM Avenida Rivas</v>
      </c>
      <c r="D43" s="113" t="s">
        <v>2455</v>
      </c>
      <c r="E43" s="99">
        <v>335771162</v>
      </c>
    </row>
    <row r="44" spans="1:5" ht="18.75" customHeight="1" x14ac:dyDescent="0.25">
      <c r="A44" s="99" t="str">
        <f>VLOOKUP(B44,'[1]LISTADO ATM'!$A$2:$C$817,3,0)</f>
        <v>DISTRITO NACIONAL</v>
      </c>
      <c r="B44" s="99">
        <v>527</v>
      </c>
      <c r="C44" s="112" t="str">
        <f>VLOOKUP(B44,'[1]LISTADO ATM'!$A$2:$B$816,2,0)</f>
        <v>ATM Oficina Zona Oriental II</v>
      </c>
      <c r="D44" s="113" t="s">
        <v>2455</v>
      </c>
      <c r="E44" s="99">
        <v>335771042</v>
      </c>
    </row>
    <row r="45" spans="1:5" ht="18" x14ac:dyDescent="0.25">
      <c r="A45" s="99" t="str">
        <f>VLOOKUP(B45,'[1]LISTADO ATM'!$A$2:$C$817,3,0)</f>
        <v>DISTRITO NACIONAL</v>
      </c>
      <c r="B45" s="99">
        <v>738</v>
      </c>
      <c r="C45" s="112" t="str">
        <f>VLOOKUP(B45,'[1]LISTADO ATM'!$A$2:$B$816,2,0)</f>
        <v xml:space="preserve">ATM Zona Franca Los Alcarrizos </v>
      </c>
      <c r="D45" s="113" t="s">
        <v>2455</v>
      </c>
      <c r="E45" s="99">
        <v>335770884</v>
      </c>
    </row>
    <row r="46" spans="1:5" ht="18.75" customHeight="1" x14ac:dyDescent="0.25">
      <c r="A46" s="112" t="str">
        <f>VLOOKUP(B46,'[1]LISTADO ATM'!$A$2:$C$817,3,0)</f>
        <v>NORTE</v>
      </c>
      <c r="B46" s="112">
        <v>746</v>
      </c>
      <c r="C46" s="112" t="str">
        <f>VLOOKUP(B46,'[1]LISTADO ATM'!$A$2:$B$816,2,0)</f>
        <v xml:space="preserve">ATM Oficina Las Terrenas </v>
      </c>
      <c r="D46" s="113" t="s">
        <v>2455</v>
      </c>
      <c r="E46" s="99">
        <v>335771121</v>
      </c>
    </row>
    <row r="47" spans="1:5" ht="18.75" customHeight="1" x14ac:dyDescent="0.25">
      <c r="A47" s="112" t="str">
        <f>VLOOKUP(B47,'[1]LISTADO ATM'!$A$2:$C$817,3,0)</f>
        <v>ESTE</v>
      </c>
      <c r="B47" s="112">
        <v>630</v>
      </c>
      <c r="C47" s="112" t="str">
        <f>VLOOKUP(B47,'[1]LISTADO ATM'!$A$2:$B$816,2,0)</f>
        <v xml:space="preserve">ATM Oficina Plaza Zaglul (SPM) </v>
      </c>
      <c r="D47" s="113" t="s">
        <v>2455</v>
      </c>
      <c r="E47" s="99">
        <v>335771145</v>
      </c>
    </row>
    <row r="48" spans="1:5" ht="18" x14ac:dyDescent="0.25">
      <c r="A48" s="112" t="str">
        <f>VLOOKUP(B48,'[1]LISTADO ATM'!$A$2:$C$817,3,0)</f>
        <v>NORTE</v>
      </c>
      <c r="B48" s="112">
        <v>383</v>
      </c>
      <c r="C48" s="112" t="str">
        <f>VLOOKUP(B48,'[1]LISTADO ATM'!$A$2:$B$816,2,0)</f>
        <v>ATM S/M Daniel (Dajabón)</v>
      </c>
      <c r="D48" s="113" t="s">
        <v>2455</v>
      </c>
      <c r="E48" s="99">
        <v>335771144</v>
      </c>
    </row>
    <row r="49" spans="1:5" ht="18" x14ac:dyDescent="0.25">
      <c r="A49" s="99" t="str">
        <f>VLOOKUP(B49,'[1]LISTADO ATM'!$A$2:$C$817,3,0)</f>
        <v>DISTRITO NACIONAL</v>
      </c>
      <c r="B49" s="99">
        <v>714</v>
      </c>
      <c r="C49" s="112" t="str">
        <f>VLOOKUP(B49,'[1]LISTADO ATM'!$A$2:$B$816,2,0)</f>
        <v xml:space="preserve">ATM Hospital de Herrera </v>
      </c>
      <c r="D49" s="113" t="s">
        <v>2455</v>
      </c>
      <c r="E49" s="99">
        <v>335771202</v>
      </c>
    </row>
    <row r="50" spans="1:5" ht="18" x14ac:dyDescent="0.25">
      <c r="A50" s="99" t="str">
        <f>VLOOKUP(B50,'[1]LISTADO ATM'!$A$2:$C$817,3,0)</f>
        <v>NORTE</v>
      </c>
      <c r="B50" s="99">
        <v>307</v>
      </c>
      <c r="C50" s="112" t="str">
        <f>VLOOKUP(B50,'[1]LISTADO ATM'!$A$2:$B$816,2,0)</f>
        <v>ATM Oficina Nagua II</v>
      </c>
      <c r="D50" s="113" t="s">
        <v>2455</v>
      </c>
      <c r="E50" s="99">
        <v>335771621</v>
      </c>
    </row>
    <row r="51" spans="1:5" ht="18" x14ac:dyDescent="0.25">
      <c r="A51" s="99" t="str">
        <f>VLOOKUP(B51,'[1]LISTADO ATM'!$A$2:$C$817,3,0)</f>
        <v>DISTRITO NACIONAL</v>
      </c>
      <c r="B51" s="99">
        <v>670</v>
      </c>
      <c r="C51" s="112" t="str">
        <f>VLOOKUP(B51,'[1]LISTADO ATM'!$A$2:$B$816,2,0)</f>
        <v>ATM Estación Texaco Algodón</v>
      </c>
      <c r="D51" s="113" t="s">
        <v>2455</v>
      </c>
      <c r="E51" s="99">
        <v>335771629</v>
      </c>
    </row>
    <row r="52" spans="1:5" ht="18" x14ac:dyDescent="0.25">
      <c r="A52" s="99" t="str">
        <f>VLOOKUP(B52,'[1]LISTADO ATM'!$A$2:$C$817,3,0)</f>
        <v>DISTRITO NACIONAL</v>
      </c>
      <c r="B52" s="99">
        <v>338</v>
      </c>
      <c r="C52" s="112" t="str">
        <f>VLOOKUP(B52,'[1]LISTADO ATM'!$A$2:$B$816,2,0)</f>
        <v>ATM S/M Aprezio Pantoja</v>
      </c>
      <c r="D52" s="113" t="s">
        <v>2455</v>
      </c>
      <c r="E52" s="99">
        <v>335771642</v>
      </c>
    </row>
    <row r="53" spans="1:5" ht="18" x14ac:dyDescent="0.25">
      <c r="A53" s="99" t="str">
        <f>VLOOKUP(B53,'[1]LISTADO ATM'!$A$2:$C$817,3,0)</f>
        <v>DISTRITO NACIONAL</v>
      </c>
      <c r="B53" s="99">
        <v>930</v>
      </c>
      <c r="C53" s="112" t="str">
        <f>VLOOKUP(B53,'[1]LISTADO ATM'!$A$2:$B$816,2,0)</f>
        <v>ATM Oficina Plaza Spring Center</v>
      </c>
      <c r="D53" s="113" t="s">
        <v>2455</v>
      </c>
      <c r="E53" s="99">
        <v>335771804</v>
      </c>
    </row>
    <row r="54" spans="1:5" ht="18" x14ac:dyDescent="0.25">
      <c r="A54" s="99" t="str">
        <f>VLOOKUP(B54,'[1]LISTADO ATM'!$A$2:$C$817,3,0)</f>
        <v>DISTRITO NACIONAL</v>
      </c>
      <c r="B54" s="99">
        <v>672</v>
      </c>
      <c r="C54" s="112" t="str">
        <f>VLOOKUP(B54,'[1]LISTADO ATM'!$A$2:$B$816,2,0)</f>
        <v>ATM Destacamento Policía Nacional La Victoria</v>
      </c>
      <c r="D54" s="113" t="s">
        <v>2455</v>
      </c>
      <c r="E54" s="99">
        <v>335772002</v>
      </c>
    </row>
    <row r="55" spans="1:5" ht="18.75" thickBot="1" x14ac:dyDescent="0.3">
      <c r="A55" s="114" t="s">
        <v>2428</v>
      </c>
      <c r="B55" s="118">
        <f>COUNT(B36:B54)</f>
        <v>19</v>
      </c>
      <c r="C55" s="115"/>
      <c r="D55" s="115"/>
      <c r="E55" s="115"/>
    </row>
    <row r="56" spans="1:5" ht="18.75" customHeight="1" thickBot="1" x14ac:dyDescent="0.3">
      <c r="B56" s="108"/>
      <c r="E56" s="108"/>
    </row>
    <row r="57" spans="1:5" ht="18.75" thickBot="1" x14ac:dyDescent="0.3">
      <c r="A57" s="129" t="s">
        <v>2431</v>
      </c>
      <c r="B57" s="130"/>
      <c r="C57" s="130"/>
      <c r="D57" s="130"/>
      <c r="E57" s="131"/>
    </row>
    <row r="58" spans="1:5" ht="18" x14ac:dyDescent="0.25">
      <c r="A58" s="91" t="s">
        <v>15</v>
      </c>
      <c r="B58" s="91" t="s">
        <v>2426</v>
      </c>
      <c r="C58" s="92" t="s">
        <v>46</v>
      </c>
      <c r="D58" s="92" t="s">
        <v>2433</v>
      </c>
      <c r="E58" s="92" t="s">
        <v>2427</v>
      </c>
    </row>
    <row r="59" spans="1:5" ht="18" x14ac:dyDescent="0.25">
      <c r="A59" s="112" t="str">
        <f>VLOOKUP(B59,'[1]LISTADO ATM'!$A$2:$C$817,3,0)</f>
        <v>DISTRITO NACIONAL</v>
      </c>
      <c r="B59" s="112">
        <v>719</v>
      </c>
      <c r="C59" s="112" t="str">
        <f>VLOOKUP(B59,'[1]LISTADO ATM'!$A$2:$B$816,2,0)</f>
        <v xml:space="preserve">ATM Ayuntamiento Municipal San Luís </v>
      </c>
      <c r="D59" s="112" t="s">
        <v>2459</v>
      </c>
      <c r="E59" s="99">
        <v>335769547</v>
      </c>
    </row>
    <row r="60" spans="1:5" ht="18" x14ac:dyDescent="0.25">
      <c r="A60" s="112" t="str">
        <f>VLOOKUP(B60,'[1]LISTADO ATM'!$A$2:$C$817,3,0)</f>
        <v>DISTRITO NACIONAL</v>
      </c>
      <c r="B60" s="112">
        <v>958</v>
      </c>
      <c r="C60" s="112" t="str">
        <f>VLOOKUP(B60,'[1]LISTADO ATM'!$A$2:$B$816,2,0)</f>
        <v xml:space="preserve">ATM Olé Aut. San Isidro </v>
      </c>
      <c r="D60" s="112" t="s">
        <v>2459</v>
      </c>
      <c r="E60" s="99">
        <v>335770494</v>
      </c>
    </row>
    <row r="61" spans="1:5" ht="18" x14ac:dyDescent="0.25">
      <c r="A61" s="112" t="str">
        <f>VLOOKUP(B61,'[1]LISTADO ATM'!$A$2:$C$817,3,0)</f>
        <v>DISTRITO NACIONAL</v>
      </c>
      <c r="B61" s="112">
        <v>642</v>
      </c>
      <c r="C61" s="112" t="str">
        <f>VLOOKUP(B61,'[1]LISTADO ATM'!$A$2:$B$816,2,0)</f>
        <v xml:space="preserve">ATM OMSA Sto. Dgo. </v>
      </c>
      <c r="D61" s="112" t="s">
        <v>2459</v>
      </c>
      <c r="E61" s="99">
        <v>335771188</v>
      </c>
    </row>
    <row r="62" spans="1:5" ht="18" x14ac:dyDescent="0.25">
      <c r="A62" s="112" t="str">
        <f>VLOOKUP(B62,'[1]LISTADO ATM'!$A$2:$C$817,3,0)</f>
        <v>ESTE</v>
      </c>
      <c r="B62" s="112">
        <v>867</v>
      </c>
      <c r="C62" s="112" t="str">
        <f>VLOOKUP(B62,'[1]LISTADO ATM'!$A$2:$B$816,2,0)</f>
        <v xml:space="preserve">ATM Estación Combustible Autopista El Coral </v>
      </c>
      <c r="D62" s="112" t="s">
        <v>2459</v>
      </c>
      <c r="E62" s="99">
        <v>335771160</v>
      </c>
    </row>
    <row r="63" spans="1:5" ht="18" x14ac:dyDescent="0.25">
      <c r="A63" s="112" t="str">
        <f>VLOOKUP(B63,'[1]LISTADO ATM'!$A$2:$C$817,3,0)</f>
        <v>DISTRITO NACIONAL</v>
      </c>
      <c r="B63" s="112">
        <v>860</v>
      </c>
      <c r="C63" s="112" t="str">
        <f>VLOOKUP(B63,'[1]LISTADO ATM'!$A$2:$B$816,2,0)</f>
        <v xml:space="preserve">ATM Oficina Bella Vista 27 de Febrero I </v>
      </c>
      <c r="D63" s="112" t="s">
        <v>2459</v>
      </c>
      <c r="E63" s="99">
        <v>335771784</v>
      </c>
    </row>
    <row r="64" spans="1:5" ht="18" x14ac:dyDescent="0.25">
      <c r="A64" s="112" t="str">
        <f>VLOOKUP(B64,'[1]LISTADO ATM'!$A$2:$C$817,3,0)</f>
        <v>DISTRITO NACIONAL</v>
      </c>
      <c r="B64" s="112">
        <v>567</v>
      </c>
      <c r="C64" s="112" t="str">
        <f>VLOOKUP(B64,'[1]LISTADO ATM'!$A$2:$B$816,2,0)</f>
        <v xml:space="preserve">ATM Oficina Máximo Gómez </v>
      </c>
      <c r="D64" s="112" t="s">
        <v>2459</v>
      </c>
      <c r="E64" s="99">
        <v>335771164</v>
      </c>
    </row>
    <row r="65" spans="1:5" ht="18" x14ac:dyDescent="0.25">
      <c r="A65" s="112" t="str">
        <f>VLOOKUP(B65,'[1]LISTADO ATM'!$A$2:$C$817,3,0)</f>
        <v>NORTE</v>
      </c>
      <c r="B65" s="112">
        <v>862</v>
      </c>
      <c r="C65" s="112" t="str">
        <f>VLOOKUP(B65,'[1]LISTADO ATM'!$A$2:$B$816,2,0)</f>
        <v xml:space="preserve">ATM S/M Doble A (Sabaneta) </v>
      </c>
      <c r="D65" s="112" t="s">
        <v>2459</v>
      </c>
      <c r="E65" s="99">
        <v>335771608</v>
      </c>
    </row>
    <row r="66" spans="1:5" ht="18" x14ac:dyDescent="0.25">
      <c r="A66" s="112" t="str">
        <f>VLOOKUP(B66,'[1]LISTADO ATM'!$A$2:$C$817,3,0)</f>
        <v>DISTRITO NACIONAL</v>
      </c>
      <c r="B66" s="112">
        <v>541</v>
      </c>
      <c r="C66" s="112" t="str">
        <f>VLOOKUP(B66,'[1]LISTADO ATM'!$A$2:$B$816,2,0)</f>
        <v xml:space="preserve">ATM Oficina Sambil II </v>
      </c>
      <c r="D66" s="112" t="s">
        <v>2459</v>
      </c>
      <c r="E66" s="99">
        <v>335771823</v>
      </c>
    </row>
    <row r="67" spans="1:5" ht="18" x14ac:dyDescent="0.25">
      <c r="A67" s="112" t="str">
        <f>VLOOKUP(B67,'[1]LISTADO ATM'!$A$2:$C$817,3,0)</f>
        <v>DISTRITO NACIONAL</v>
      </c>
      <c r="B67" s="112">
        <v>302</v>
      </c>
      <c r="C67" s="112" t="str">
        <f>VLOOKUP(B67,'[1]LISTADO ATM'!$A$2:$B$816,2,0)</f>
        <v xml:space="preserve">ATM S/M Aprezio Los Mameyes  </v>
      </c>
      <c r="D67" s="112" t="s">
        <v>2459</v>
      </c>
      <c r="E67" s="99">
        <v>335772022</v>
      </c>
    </row>
    <row r="68" spans="1:5" ht="18.75" thickBot="1" x14ac:dyDescent="0.3">
      <c r="A68" s="95" t="s">
        <v>2428</v>
      </c>
      <c r="B68" s="118">
        <f>COUNT(B59:B67)</f>
        <v>9</v>
      </c>
      <c r="C68" s="93"/>
      <c r="D68" s="93"/>
      <c r="E68" s="94"/>
    </row>
    <row r="69" spans="1:5" ht="15.75" thickBot="1" x14ac:dyDescent="0.3">
      <c r="B69" s="108"/>
      <c r="E69" s="108"/>
    </row>
    <row r="70" spans="1:5" ht="18.75" thickBot="1" x14ac:dyDescent="0.3">
      <c r="A70" s="136" t="s">
        <v>2429</v>
      </c>
      <c r="B70" s="137"/>
      <c r="E70" s="108"/>
    </row>
    <row r="71" spans="1:5" ht="18.75" thickBot="1" x14ac:dyDescent="0.3">
      <c r="A71" s="132">
        <f>+B55+B68</f>
        <v>28</v>
      </c>
      <c r="B71" s="133"/>
      <c r="E71" s="108"/>
    </row>
    <row r="72" spans="1:5" ht="15.75" thickBot="1" x14ac:dyDescent="0.3">
      <c r="B72" s="108"/>
      <c r="E72" s="108"/>
    </row>
    <row r="73" spans="1:5" ht="18.75" thickBot="1" x14ac:dyDescent="0.3">
      <c r="A73" s="129" t="s">
        <v>2432</v>
      </c>
      <c r="B73" s="130"/>
      <c r="C73" s="130"/>
      <c r="D73" s="130"/>
      <c r="E73" s="131"/>
    </row>
    <row r="74" spans="1:5" ht="18" x14ac:dyDescent="0.25">
      <c r="A74" s="91" t="s">
        <v>15</v>
      </c>
      <c r="B74" s="96" t="s">
        <v>2426</v>
      </c>
      <c r="C74" s="96" t="s">
        <v>46</v>
      </c>
      <c r="D74" s="134" t="s">
        <v>2433</v>
      </c>
      <c r="E74" s="135"/>
    </row>
    <row r="75" spans="1:5" ht="18" x14ac:dyDescent="0.25">
      <c r="A75" s="99" t="str">
        <f>VLOOKUP(B75,'[1]LISTADO ATM'!$A$2:$C$817,3,0)</f>
        <v>ESTE</v>
      </c>
      <c r="B75" s="99">
        <v>673</v>
      </c>
      <c r="C75" s="112" t="str">
        <f>VLOOKUP(B75,'[1]LISTADO ATM'!$A$2:$B$816,2,0)</f>
        <v>ATM Clínica Dr. Cruz Jiminián</v>
      </c>
      <c r="D75" s="127" t="s">
        <v>2476</v>
      </c>
      <c r="E75" s="128"/>
    </row>
    <row r="76" spans="1:5" ht="18" x14ac:dyDescent="0.25">
      <c r="A76" s="99" t="str">
        <f>VLOOKUP(B76,'[1]LISTADO ATM'!$A$2:$C$817,3,0)</f>
        <v>DISTRITO NACIONAL</v>
      </c>
      <c r="B76" s="99">
        <v>812</v>
      </c>
      <c r="C76" s="112" t="str">
        <f>VLOOKUP(B76,'[1]LISTADO ATM'!$A$2:$B$816,2,0)</f>
        <v xml:space="preserve">ATM Canasta del Pueblo </v>
      </c>
      <c r="D76" s="127" t="s">
        <v>2476</v>
      </c>
      <c r="E76" s="128"/>
    </row>
    <row r="77" spans="1:5" ht="18" x14ac:dyDescent="0.25">
      <c r="A77" s="99" t="str">
        <f>VLOOKUP(B77,'[1]LISTADO ATM'!$A$2:$C$817,3,0)</f>
        <v>NORTE</v>
      </c>
      <c r="B77" s="99">
        <v>936</v>
      </c>
      <c r="C77" s="112" t="str">
        <f>VLOOKUP(B77,'[1]LISTADO ATM'!$A$2:$B$816,2,0)</f>
        <v xml:space="preserve">ATM Autobanco Oficina La Vega I </v>
      </c>
      <c r="D77" s="127" t="s">
        <v>2476</v>
      </c>
      <c r="E77" s="128"/>
    </row>
    <row r="78" spans="1:5" ht="18" x14ac:dyDescent="0.25">
      <c r="A78" s="99" t="str">
        <f>VLOOKUP(B78,'[1]LISTADO ATM'!$A$2:$C$817,3,0)</f>
        <v>DISTRITO NACIONAL</v>
      </c>
      <c r="B78" s="99">
        <v>565</v>
      </c>
      <c r="C78" s="112" t="str">
        <f>VLOOKUP(B78,'[1]LISTADO ATM'!$A$2:$B$816,2,0)</f>
        <v xml:space="preserve">ATM S/M La Cadena Núñez de Cáceres </v>
      </c>
      <c r="D78" s="127" t="s">
        <v>2476</v>
      </c>
      <c r="E78" s="128"/>
    </row>
    <row r="79" spans="1:5" ht="18" x14ac:dyDescent="0.25">
      <c r="A79" s="99" t="str">
        <f>VLOOKUP(B79,'[1]LISTADO ATM'!$A$2:$C$817,3,0)</f>
        <v>DISTRITO NACIONAL</v>
      </c>
      <c r="B79" s="99">
        <v>425</v>
      </c>
      <c r="C79" s="112" t="str">
        <f>VLOOKUP(B79,'[1]LISTADO ATM'!$A$2:$B$816,2,0)</f>
        <v xml:space="preserve">ATM UNP Jumbo Luperón II </v>
      </c>
      <c r="D79" s="127" t="s">
        <v>2476</v>
      </c>
      <c r="E79" s="128"/>
    </row>
    <row r="80" spans="1:5" ht="18" x14ac:dyDescent="0.25">
      <c r="A80" s="99" t="str">
        <f>VLOOKUP(B80,'[1]LISTADO ATM'!$A$2:$C$817,3,0)</f>
        <v>NORTE</v>
      </c>
      <c r="B80" s="99">
        <v>633</v>
      </c>
      <c r="C80" s="112" t="str">
        <f>VLOOKUP(B80,'[1]LISTADO ATM'!$A$2:$B$816,2,0)</f>
        <v xml:space="preserve">ATM Autobanco Las Colinas </v>
      </c>
      <c r="D80" s="127" t="s">
        <v>2476</v>
      </c>
      <c r="E80" s="128"/>
    </row>
    <row r="81" spans="1:5" ht="18" x14ac:dyDescent="0.25">
      <c r="A81" s="99" t="str">
        <f>VLOOKUP(B81,'[1]LISTADO ATM'!$A$2:$C$817,3,0)</f>
        <v>DISTRITO NACIONAL</v>
      </c>
      <c r="B81" s="99">
        <v>701</v>
      </c>
      <c r="C81" s="112" t="str">
        <f>VLOOKUP(B81,'[1]LISTADO ATM'!$A$2:$B$816,2,0)</f>
        <v>ATM Autoservicio Los Alcarrizos</v>
      </c>
      <c r="D81" s="127" t="s">
        <v>2476</v>
      </c>
      <c r="E81" s="128"/>
    </row>
    <row r="82" spans="1:5" ht="18" x14ac:dyDescent="0.25">
      <c r="A82" s="99" t="str">
        <f>VLOOKUP(B82,'[1]LISTADO ATM'!$A$2:$C$817,3,0)</f>
        <v>DISTRITO NACIONAL</v>
      </c>
      <c r="B82" s="99">
        <v>20</v>
      </c>
      <c r="C82" s="112" t="str">
        <f>VLOOKUP(B82,'[1]LISTADO ATM'!$A$2:$B$816,2,0)</f>
        <v>ATM S/M Aprezio Las Palmas</v>
      </c>
      <c r="D82" s="127" t="s">
        <v>2527</v>
      </c>
      <c r="E82" s="128"/>
    </row>
    <row r="83" spans="1:5" ht="18" x14ac:dyDescent="0.25">
      <c r="A83" s="99" t="str">
        <f>VLOOKUP(B83,'[1]LISTADO ATM'!$A$2:$C$817,3,0)</f>
        <v>SUR</v>
      </c>
      <c r="B83" s="99">
        <v>45</v>
      </c>
      <c r="C83" s="112" t="str">
        <f>VLOOKUP(B83,'[1]LISTADO ATM'!$A$2:$B$816,2,0)</f>
        <v xml:space="preserve">ATM Oficina Tamayo </v>
      </c>
      <c r="D83" s="127" t="s">
        <v>2476</v>
      </c>
      <c r="E83" s="128"/>
    </row>
    <row r="84" spans="1:5" ht="18" x14ac:dyDescent="0.25">
      <c r="A84" s="99" t="str">
        <f>VLOOKUP(B84,'[1]LISTADO ATM'!$A$2:$C$817,3,0)</f>
        <v>ESTE</v>
      </c>
      <c r="B84" s="99">
        <v>330</v>
      </c>
      <c r="C84" s="112" t="str">
        <f>VLOOKUP(B84,'[1]LISTADO ATM'!$A$2:$B$816,2,0)</f>
        <v xml:space="preserve">ATM Oficina Boulevard (Higuey) </v>
      </c>
      <c r="D84" s="127" t="s">
        <v>2476</v>
      </c>
      <c r="E84" s="128"/>
    </row>
    <row r="85" spans="1:5" ht="18" x14ac:dyDescent="0.25">
      <c r="A85" s="99" t="str">
        <f>VLOOKUP(B85,'[1]LISTADO ATM'!$A$2:$C$817,3,0)</f>
        <v>NORTE</v>
      </c>
      <c r="B85" s="99">
        <v>807</v>
      </c>
      <c r="C85" s="112" t="str">
        <f>VLOOKUP(B85,'[1]LISTADO ATM'!$A$2:$B$816,2,0)</f>
        <v xml:space="preserve">ATM S/M Morel (Mao) </v>
      </c>
      <c r="D85" s="127" t="s">
        <v>2476</v>
      </c>
      <c r="E85" s="128"/>
    </row>
    <row r="86" spans="1:5" ht="18" x14ac:dyDescent="0.25">
      <c r="A86" s="99" t="str">
        <f>VLOOKUP(B86,'[1]LISTADO ATM'!$A$2:$C$817,3,0)</f>
        <v>ESTE</v>
      </c>
      <c r="B86" s="99">
        <v>838</v>
      </c>
      <c r="C86" s="112" t="str">
        <f>VLOOKUP(B86,'[1]LISTADO ATM'!$A$2:$B$816,2,0)</f>
        <v xml:space="preserve">ATM UNP Consuelo </v>
      </c>
      <c r="D86" s="127" t="s">
        <v>2476</v>
      </c>
      <c r="E86" s="128"/>
    </row>
    <row r="87" spans="1:5" ht="18" x14ac:dyDescent="0.25">
      <c r="A87" s="99" t="str">
        <f>VLOOKUP(B87,'[1]LISTADO ATM'!$A$2:$C$817,3,0)</f>
        <v>NORTE</v>
      </c>
      <c r="B87" s="99">
        <v>944</v>
      </c>
      <c r="C87" s="112" t="str">
        <f>VLOOKUP(B87,'[1]LISTADO ATM'!$A$2:$B$816,2,0)</f>
        <v xml:space="preserve">ATM UNP Mao </v>
      </c>
      <c r="D87" s="127" t="s">
        <v>2476</v>
      </c>
      <c r="E87" s="128"/>
    </row>
    <row r="88" spans="1:5" ht="18" x14ac:dyDescent="0.25">
      <c r="A88" s="99" t="str">
        <f>VLOOKUP(B88,'[1]LISTADO ATM'!$A$2:$C$817,3,0)</f>
        <v>NORTE</v>
      </c>
      <c r="B88" s="99">
        <v>872</v>
      </c>
      <c r="C88" s="112" t="str">
        <f>VLOOKUP(B88,'[1]LISTADO ATM'!$A$2:$B$816,2,0)</f>
        <v xml:space="preserve">ATM Zona Franca Pisano II (Santiago) </v>
      </c>
      <c r="D88" s="127" t="s">
        <v>2476</v>
      </c>
      <c r="E88" s="128"/>
    </row>
    <row r="89" spans="1:5" ht="18.75" thickBot="1" x14ac:dyDescent="0.3">
      <c r="A89" s="95" t="s">
        <v>2428</v>
      </c>
      <c r="B89" s="118">
        <f>COUNT(B75:B88)</f>
        <v>14</v>
      </c>
      <c r="C89" s="93"/>
      <c r="D89" s="93"/>
      <c r="E89" s="94"/>
    </row>
  </sheetData>
  <mergeCells count="25">
    <mergeCell ref="D85:E85"/>
    <mergeCell ref="D86:E86"/>
    <mergeCell ref="D87:E87"/>
    <mergeCell ref="D88:E88"/>
    <mergeCell ref="D81:E81"/>
    <mergeCell ref="D82:E82"/>
    <mergeCell ref="D83:E83"/>
    <mergeCell ref="D84:E84"/>
    <mergeCell ref="D76:E76"/>
    <mergeCell ref="D77:E77"/>
    <mergeCell ref="D78:E78"/>
    <mergeCell ref="D79:E79"/>
    <mergeCell ref="D80:E80"/>
    <mergeCell ref="A70:B70"/>
    <mergeCell ref="A71:B71"/>
    <mergeCell ref="A73:E73"/>
    <mergeCell ref="D74:E74"/>
    <mergeCell ref="D75:E75"/>
    <mergeCell ref="C32:E32"/>
    <mergeCell ref="A34:E34"/>
    <mergeCell ref="A57:E57"/>
    <mergeCell ref="A1:E1"/>
    <mergeCell ref="A2:E2"/>
    <mergeCell ref="A3:E3"/>
    <mergeCell ref="A8:E8"/>
  </mergeCells>
  <phoneticPr fontId="47" type="noConversion"/>
  <conditionalFormatting sqref="B37">
    <cfRule type="duplicateValues" dxfId="327" priority="166"/>
  </conditionalFormatting>
  <conditionalFormatting sqref="B69:B73 B33:B34 B36 B56:B57 B1:B4 B7:B8">
    <cfRule type="duplicateValues" dxfId="326" priority="165"/>
  </conditionalFormatting>
  <conditionalFormatting sqref="B69:B73">
    <cfRule type="duplicateValues" dxfId="325" priority="164"/>
  </conditionalFormatting>
  <conditionalFormatting sqref="B69:B73">
    <cfRule type="duplicateValues" dxfId="324" priority="163"/>
  </conditionalFormatting>
  <conditionalFormatting sqref="B38">
    <cfRule type="duplicateValues" dxfId="323" priority="162"/>
  </conditionalFormatting>
  <conditionalFormatting sqref="E39">
    <cfRule type="duplicateValues" dxfId="322" priority="160"/>
    <cfRule type="duplicateValues" dxfId="321" priority="161"/>
  </conditionalFormatting>
  <conditionalFormatting sqref="E39">
    <cfRule type="duplicateValues" dxfId="320" priority="159"/>
  </conditionalFormatting>
  <conditionalFormatting sqref="E61">
    <cfRule type="duplicateValues" dxfId="319" priority="157"/>
    <cfRule type="duplicateValues" dxfId="318" priority="158"/>
  </conditionalFormatting>
  <conditionalFormatting sqref="E61">
    <cfRule type="duplicateValues" dxfId="317" priority="156"/>
  </conditionalFormatting>
  <conditionalFormatting sqref="E61">
    <cfRule type="duplicateValues" dxfId="316" priority="155"/>
  </conditionalFormatting>
  <conditionalFormatting sqref="E61">
    <cfRule type="duplicateValues" dxfId="315" priority="153"/>
    <cfRule type="duplicateValues" dxfId="314" priority="154"/>
  </conditionalFormatting>
  <conditionalFormatting sqref="B1:B4">
    <cfRule type="duplicateValues" dxfId="313" priority="167"/>
  </conditionalFormatting>
  <conditionalFormatting sqref="B5:B6">
    <cfRule type="duplicateValues" dxfId="312" priority="152"/>
  </conditionalFormatting>
  <conditionalFormatting sqref="B5:B6">
    <cfRule type="duplicateValues" dxfId="311" priority="151"/>
  </conditionalFormatting>
  <conditionalFormatting sqref="B5:B6">
    <cfRule type="duplicateValues" dxfId="310" priority="149"/>
    <cfRule type="duplicateValues" dxfId="309" priority="150"/>
  </conditionalFormatting>
  <conditionalFormatting sqref="B5:B6">
    <cfRule type="duplicateValues" dxfId="308" priority="148"/>
  </conditionalFormatting>
  <conditionalFormatting sqref="B5:B6">
    <cfRule type="duplicateValues" dxfId="307" priority="147"/>
  </conditionalFormatting>
  <conditionalFormatting sqref="B5:B6">
    <cfRule type="duplicateValues" dxfId="306" priority="146"/>
  </conditionalFormatting>
  <conditionalFormatting sqref="E45">
    <cfRule type="duplicateValues" dxfId="305" priority="143"/>
    <cfRule type="duplicateValues" dxfId="304" priority="144"/>
  </conditionalFormatting>
  <conditionalFormatting sqref="E45">
    <cfRule type="duplicateValues" dxfId="303" priority="145"/>
  </conditionalFormatting>
  <conditionalFormatting sqref="E45">
    <cfRule type="duplicateValues" dxfId="302" priority="140"/>
    <cfRule type="duplicateValues" dxfId="301" priority="141"/>
  </conditionalFormatting>
  <conditionalFormatting sqref="E45">
    <cfRule type="duplicateValues" dxfId="300" priority="142"/>
  </conditionalFormatting>
  <conditionalFormatting sqref="B77">
    <cfRule type="duplicateValues" dxfId="299" priority="134"/>
  </conditionalFormatting>
  <conditionalFormatting sqref="B77">
    <cfRule type="duplicateValues" dxfId="298" priority="131"/>
    <cfRule type="duplicateValues" dxfId="297" priority="132"/>
    <cfRule type="duplicateValues" dxfId="296" priority="133"/>
  </conditionalFormatting>
  <conditionalFormatting sqref="B77">
    <cfRule type="duplicateValues" dxfId="295" priority="135"/>
  </conditionalFormatting>
  <conditionalFormatting sqref="B77">
    <cfRule type="duplicateValues" dxfId="294" priority="136"/>
    <cfRule type="duplicateValues" dxfId="293" priority="137"/>
  </conditionalFormatting>
  <conditionalFormatting sqref="B77">
    <cfRule type="duplicateValues" dxfId="292" priority="138"/>
  </conditionalFormatting>
  <conditionalFormatting sqref="B77">
    <cfRule type="duplicateValues" dxfId="291" priority="139"/>
  </conditionalFormatting>
  <conditionalFormatting sqref="B77">
    <cfRule type="duplicateValues" dxfId="290" priority="130"/>
  </conditionalFormatting>
  <conditionalFormatting sqref="B76">
    <cfRule type="duplicateValues" dxfId="289" priority="124"/>
  </conditionalFormatting>
  <conditionalFormatting sqref="B76">
    <cfRule type="duplicateValues" dxfId="288" priority="121"/>
    <cfRule type="duplicateValues" dxfId="287" priority="122"/>
    <cfRule type="duplicateValues" dxfId="286" priority="123"/>
  </conditionalFormatting>
  <conditionalFormatting sqref="B76">
    <cfRule type="duplicateValues" dxfId="285" priority="125"/>
  </conditionalFormatting>
  <conditionalFormatting sqref="B76">
    <cfRule type="duplicateValues" dxfId="284" priority="126"/>
    <cfRule type="duplicateValues" dxfId="283" priority="127"/>
  </conditionalFormatting>
  <conditionalFormatting sqref="B76">
    <cfRule type="duplicateValues" dxfId="282" priority="128"/>
  </conditionalFormatting>
  <conditionalFormatting sqref="B76">
    <cfRule type="duplicateValues" dxfId="281" priority="129"/>
  </conditionalFormatting>
  <conditionalFormatting sqref="B76">
    <cfRule type="duplicateValues" dxfId="280" priority="120"/>
  </conditionalFormatting>
  <conditionalFormatting sqref="E75">
    <cfRule type="duplicateValues" dxfId="279" priority="117"/>
    <cfRule type="duplicateValues" dxfId="278" priority="118"/>
  </conditionalFormatting>
  <conditionalFormatting sqref="E75">
    <cfRule type="duplicateValues" dxfId="277" priority="116"/>
  </conditionalFormatting>
  <conditionalFormatting sqref="E75">
    <cfRule type="duplicateValues" dxfId="276" priority="119"/>
  </conditionalFormatting>
  <conditionalFormatting sqref="E75">
    <cfRule type="duplicateValues" dxfId="275" priority="115"/>
  </conditionalFormatting>
  <conditionalFormatting sqref="E10">
    <cfRule type="duplicateValues" dxfId="274" priority="110"/>
  </conditionalFormatting>
  <conditionalFormatting sqref="E10">
    <cfRule type="duplicateValues" dxfId="273" priority="111"/>
    <cfRule type="duplicateValues" dxfId="272" priority="112"/>
  </conditionalFormatting>
  <conditionalFormatting sqref="E10">
    <cfRule type="duplicateValues" dxfId="271" priority="113"/>
  </conditionalFormatting>
  <conditionalFormatting sqref="E10">
    <cfRule type="duplicateValues" dxfId="270" priority="114"/>
  </conditionalFormatting>
  <conditionalFormatting sqref="E89 E55:E60 E68:E74 E1:E8 E32:E34 E36:E38">
    <cfRule type="duplicateValues" dxfId="269" priority="168"/>
    <cfRule type="duplicateValues" dxfId="268" priority="169"/>
  </conditionalFormatting>
  <conditionalFormatting sqref="E89 E55:E60 E68:E74 E1:E8 E32:E34 E36:E38">
    <cfRule type="duplicateValues" dxfId="267" priority="170"/>
  </conditionalFormatting>
  <conditionalFormatting sqref="E89 E1:E8 E68:E74 E32:E34 E36:E45 E49:E64">
    <cfRule type="duplicateValues" dxfId="266" priority="171"/>
  </conditionalFormatting>
  <conditionalFormatting sqref="B89 B68:B75 B1:B8 B32:B34 B36:B45 B49:B57">
    <cfRule type="duplicateValues" dxfId="265" priority="172"/>
  </conditionalFormatting>
  <conditionalFormatting sqref="B89 B1:B8 B68:B75 B32:B34 B36:B45 B49:B57">
    <cfRule type="duplicateValues" dxfId="264" priority="173"/>
    <cfRule type="duplicateValues" dxfId="263" priority="174"/>
    <cfRule type="duplicateValues" dxfId="262" priority="175"/>
  </conditionalFormatting>
  <conditionalFormatting sqref="B89 B68:B75 B1:B4 B7:B8 B32:B34 B36:B45 B49:B57">
    <cfRule type="duplicateValues" dxfId="261" priority="176"/>
  </conditionalFormatting>
  <conditionalFormatting sqref="B89 B1:B8 B68:B75 B32:B34 B36:B45 B49:B57">
    <cfRule type="duplicateValues" dxfId="260" priority="177"/>
  </conditionalFormatting>
  <conditionalFormatting sqref="E89 E68:E74 E1:E8 E32:E34 E36:E45 E49:E61">
    <cfRule type="duplicateValues" dxfId="259" priority="178"/>
  </conditionalFormatting>
  <conditionalFormatting sqref="E59:E60">
    <cfRule type="duplicateValues" dxfId="258" priority="180"/>
  </conditionalFormatting>
  <conditionalFormatting sqref="E59:E60">
    <cfRule type="duplicateValues" dxfId="257" priority="181"/>
    <cfRule type="duplicateValues" dxfId="256" priority="182"/>
  </conditionalFormatting>
  <conditionalFormatting sqref="E78">
    <cfRule type="duplicateValues" dxfId="255" priority="98"/>
    <cfRule type="duplicateValues" dxfId="254" priority="99"/>
  </conditionalFormatting>
  <conditionalFormatting sqref="E78">
    <cfRule type="duplicateValues" dxfId="253" priority="97"/>
  </conditionalFormatting>
  <conditionalFormatting sqref="E78">
    <cfRule type="duplicateValues" dxfId="252" priority="100"/>
  </conditionalFormatting>
  <conditionalFormatting sqref="E78">
    <cfRule type="duplicateValues" dxfId="251" priority="96"/>
  </conditionalFormatting>
  <conditionalFormatting sqref="E41">
    <cfRule type="duplicateValues" dxfId="250" priority="183"/>
    <cfRule type="duplicateValues" dxfId="249" priority="184"/>
  </conditionalFormatting>
  <conditionalFormatting sqref="E41">
    <cfRule type="duplicateValues" dxfId="248" priority="185"/>
  </conditionalFormatting>
  <conditionalFormatting sqref="E76:E77">
    <cfRule type="duplicateValues" dxfId="247" priority="186"/>
    <cfRule type="duplicateValues" dxfId="246" priority="187"/>
  </conditionalFormatting>
  <conditionalFormatting sqref="E76:E77">
    <cfRule type="duplicateValues" dxfId="245" priority="188"/>
  </conditionalFormatting>
  <conditionalFormatting sqref="E79">
    <cfRule type="duplicateValues" dxfId="244" priority="93"/>
    <cfRule type="duplicateValues" dxfId="243" priority="94"/>
  </conditionalFormatting>
  <conditionalFormatting sqref="E79">
    <cfRule type="duplicateValues" dxfId="242" priority="92"/>
  </conditionalFormatting>
  <conditionalFormatting sqref="E79">
    <cfRule type="duplicateValues" dxfId="241" priority="95"/>
  </conditionalFormatting>
  <conditionalFormatting sqref="E79">
    <cfRule type="duplicateValues" dxfId="240" priority="91"/>
  </conditionalFormatting>
  <conditionalFormatting sqref="E81">
    <cfRule type="duplicateValues" dxfId="239" priority="83"/>
    <cfRule type="duplicateValues" dxfId="238" priority="84"/>
  </conditionalFormatting>
  <conditionalFormatting sqref="E81">
    <cfRule type="duplicateValues" dxfId="237" priority="82"/>
  </conditionalFormatting>
  <conditionalFormatting sqref="E81">
    <cfRule type="duplicateValues" dxfId="236" priority="85"/>
  </conditionalFormatting>
  <conditionalFormatting sqref="E81">
    <cfRule type="duplicateValues" dxfId="235" priority="81"/>
  </conditionalFormatting>
  <conditionalFormatting sqref="E80">
    <cfRule type="duplicateValues" dxfId="234" priority="88"/>
    <cfRule type="duplicateValues" dxfId="233" priority="89"/>
  </conditionalFormatting>
  <conditionalFormatting sqref="E80">
    <cfRule type="duplicateValues" dxfId="232" priority="87"/>
  </conditionalFormatting>
  <conditionalFormatting sqref="E80">
    <cfRule type="duplicateValues" dxfId="231" priority="90"/>
  </conditionalFormatting>
  <conditionalFormatting sqref="E80">
    <cfRule type="duplicateValues" dxfId="230" priority="86"/>
  </conditionalFormatting>
  <conditionalFormatting sqref="B78">
    <cfRule type="duplicateValues" dxfId="229" priority="189"/>
  </conditionalFormatting>
  <conditionalFormatting sqref="B78">
    <cfRule type="duplicateValues" dxfId="228" priority="190"/>
    <cfRule type="duplicateValues" dxfId="227" priority="191"/>
    <cfRule type="duplicateValues" dxfId="226" priority="192"/>
  </conditionalFormatting>
  <conditionalFormatting sqref="B78">
    <cfRule type="duplicateValues" dxfId="225" priority="193"/>
    <cfRule type="duplicateValues" dxfId="224" priority="194"/>
  </conditionalFormatting>
  <conditionalFormatting sqref="B75">
    <cfRule type="duplicateValues" dxfId="223" priority="195"/>
  </conditionalFormatting>
  <conditionalFormatting sqref="B75">
    <cfRule type="duplicateValues" dxfId="222" priority="196"/>
    <cfRule type="duplicateValues" dxfId="221" priority="197"/>
  </conditionalFormatting>
  <conditionalFormatting sqref="E11">
    <cfRule type="duplicateValues" dxfId="220" priority="76"/>
  </conditionalFormatting>
  <conditionalFormatting sqref="E11">
    <cfRule type="duplicateValues" dxfId="219" priority="77"/>
  </conditionalFormatting>
  <conditionalFormatting sqref="E11">
    <cfRule type="duplicateValues" dxfId="218" priority="78"/>
    <cfRule type="duplicateValues" dxfId="217" priority="79"/>
  </conditionalFormatting>
  <conditionalFormatting sqref="E11">
    <cfRule type="duplicateValues" dxfId="216" priority="80"/>
  </conditionalFormatting>
  <conditionalFormatting sqref="E12">
    <cfRule type="duplicateValues" dxfId="215" priority="70"/>
  </conditionalFormatting>
  <conditionalFormatting sqref="E12">
    <cfRule type="duplicateValues" dxfId="214" priority="71"/>
  </conditionalFormatting>
  <conditionalFormatting sqref="E12">
    <cfRule type="duplicateValues" dxfId="213" priority="72"/>
    <cfRule type="duplicateValues" dxfId="212" priority="73"/>
  </conditionalFormatting>
  <conditionalFormatting sqref="E12">
    <cfRule type="duplicateValues" dxfId="211" priority="74"/>
  </conditionalFormatting>
  <conditionalFormatting sqref="E13">
    <cfRule type="duplicateValues" dxfId="210" priority="67"/>
    <cfRule type="duplicateValues" dxfId="209" priority="68"/>
  </conditionalFormatting>
  <conditionalFormatting sqref="E13">
    <cfRule type="duplicateValues" dxfId="208" priority="69"/>
  </conditionalFormatting>
  <conditionalFormatting sqref="E46:E48">
    <cfRule type="duplicateValues" dxfId="207" priority="198"/>
    <cfRule type="duplicateValues" dxfId="206" priority="199"/>
  </conditionalFormatting>
  <conditionalFormatting sqref="E46:E48">
    <cfRule type="duplicateValues" dxfId="205" priority="200"/>
  </conditionalFormatting>
  <conditionalFormatting sqref="B46:B48">
    <cfRule type="duplicateValues" dxfId="204" priority="201"/>
  </conditionalFormatting>
  <conditionalFormatting sqref="E14">
    <cfRule type="duplicateValues" dxfId="203" priority="62"/>
  </conditionalFormatting>
  <conditionalFormatting sqref="E14">
    <cfRule type="duplicateValues" dxfId="202" priority="63"/>
  </conditionalFormatting>
  <conditionalFormatting sqref="E14">
    <cfRule type="duplicateValues" dxfId="201" priority="64"/>
    <cfRule type="duplicateValues" dxfId="200" priority="65"/>
  </conditionalFormatting>
  <conditionalFormatting sqref="E14">
    <cfRule type="duplicateValues" dxfId="199" priority="66"/>
  </conditionalFormatting>
  <conditionalFormatting sqref="E15:E16">
    <cfRule type="duplicateValues" dxfId="198" priority="57"/>
  </conditionalFormatting>
  <conditionalFormatting sqref="E15:E16">
    <cfRule type="duplicateValues" dxfId="197" priority="58"/>
  </conditionalFormatting>
  <conditionalFormatting sqref="E15:E16">
    <cfRule type="duplicateValues" dxfId="196" priority="59"/>
    <cfRule type="duplicateValues" dxfId="195" priority="60"/>
  </conditionalFormatting>
  <conditionalFormatting sqref="E15:E16">
    <cfRule type="duplicateValues" dxfId="194" priority="61"/>
  </conditionalFormatting>
  <conditionalFormatting sqref="E17">
    <cfRule type="duplicateValues" dxfId="193" priority="53"/>
  </conditionalFormatting>
  <conditionalFormatting sqref="E17">
    <cfRule type="duplicateValues" dxfId="192" priority="54"/>
    <cfRule type="duplicateValues" dxfId="191" priority="55"/>
  </conditionalFormatting>
  <conditionalFormatting sqref="E17">
    <cfRule type="duplicateValues" dxfId="190" priority="56"/>
  </conditionalFormatting>
  <conditionalFormatting sqref="E84">
    <cfRule type="duplicateValues" dxfId="189" priority="47"/>
    <cfRule type="duplicateValues" dxfId="188" priority="48"/>
  </conditionalFormatting>
  <conditionalFormatting sqref="E84">
    <cfRule type="duplicateValues" dxfId="187" priority="46"/>
  </conditionalFormatting>
  <conditionalFormatting sqref="E84">
    <cfRule type="duplicateValues" dxfId="186" priority="45"/>
  </conditionalFormatting>
  <conditionalFormatting sqref="E83">
    <cfRule type="duplicateValues" dxfId="185" priority="51"/>
    <cfRule type="duplicateValues" dxfId="184" priority="52"/>
  </conditionalFormatting>
  <conditionalFormatting sqref="E83">
    <cfRule type="duplicateValues" dxfId="183" priority="50"/>
  </conditionalFormatting>
  <conditionalFormatting sqref="E83">
    <cfRule type="duplicateValues" dxfId="182" priority="49"/>
  </conditionalFormatting>
  <conditionalFormatting sqref="B69:B73 B56:B57 B33:B34 B1:B4 B7:B8 B36:B45 B49:B54">
    <cfRule type="duplicateValues" dxfId="181" priority="206"/>
  </conditionalFormatting>
  <conditionalFormatting sqref="B69:B73 B56:B57 B33:B34 B1:B4 B7:B8 B36:B45 B49:B54">
    <cfRule type="duplicateValues" dxfId="180" priority="207"/>
    <cfRule type="duplicateValues" dxfId="179" priority="208"/>
  </conditionalFormatting>
  <conditionalFormatting sqref="B69:B73 B56:B57 B33:B34 B1:B4 B7:B8 B75 B36:B45 B49:B54">
    <cfRule type="duplicateValues" dxfId="178" priority="209"/>
  </conditionalFormatting>
  <conditionalFormatting sqref="E85">
    <cfRule type="duplicateValues" dxfId="177" priority="43"/>
    <cfRule type="duplicateValues" dxfId="176" priority="44"/>
  </conditionalFormatting>
  <conditionalFormatting sqref="E85">
    <cfRule type="duplicateValues" dxfId="175" priority="42"/>
  </conditionalFormatting>
  <conditionalFormatting sqref="E85">
    <cfRule type="duplicateValues" dxfId="174" priority="41"/>
  </conditionalFormatting>
  <conditionalFormatting sqref="E86">
    <cfRule type="duplicateValues" dxfId="173" priority="39"/>
    <cfRule type="duplicateValues" dxfId="172" priority="40"/>
  </conditionalFormatting>
  <conditionalFormatting sqref="E86">
    <cfRule type="duplicateValues" dxfId="171" priority="38"/>
  </conditionalFormatting>
  <conditionalFormatting sqref="E86">
    <cfRule type="duplicateValues" dxfId="170" priority="37"/>
  </conditionalFormatting>
  <conditionalFormatting sqref="E87">
    <cfRule type="duplicateValues" dxfId="169" priority="35"/>
    <cfRule type="duplicateValues" dxfId="168" priority="36"/>
  </conditionalFormatting>
  <conditionalFormatting sqref="E87">
    <cfRule type="duplicateValues" dxfId="167" priority="34"/>
  </conditionalFormatting>
  <conditionalFormatting sqref="E87">
    <cfRule type="duplicateValues" dxfId="166" priority="33"/>
  </conditionalFormatting>
  <conditionalFormatting sqref="E36:E38">
    <cfRule type="duplicateValues" dxfId="165" priority="210"/>
  </conditionalFormatting>
  <conditionalFormatting sqref="E36:E38">
    <cfRule type="duplicateValues" dxfId="164" priority="211"/>
    <cfRule type="duplicateValues" dxfId="163" priority="212"/>
  </conditionalFormatting>
  <conditionalFormatting sqref="E25">
    <cfRule type="duplicateValues" dxfId="162" priority="28"/>
  </conditionalFormatting>
  <conditionalFormatting sqref="E25">
    <cfRule type="duplicateValues" dxfId="161" priority="29"/>
  </conditionalFormatting>
  <conditionalFormatting sqref="E25">
    <cfRule type="duplicateValues" dxfId="160" priority="30"/>
    <cfRule type="duplicateValues" dxfId="159" priority="31"/>
  </conditionalFormatting>
  <conditionalFormatting sqref="E25">
    <cfRule type="duplicateValues" dxfId="158" priority="32"/>
  </conditionalFormatting>
  <conditionalFormatting sqref="E27">
    <cfRule type="duplicateValues" dxfId="157" priority="21"/>
    <cfRule type="duplicateValues" dxfId="156" priority="22"/>
  </conditionalFormatting>
  <conditionalFormatting sqref="E27">
    <cfRule type="duplicateValues" dxfId="155" priority="20"/>
  </conditionalFormatting>
  <conditionalFormatting sqref="E26:E27">
    <cfRule type="duplicateValues" dxfId="154" priority="23"/>
  </conditionalFormatting>
  <conditionalFormatting sqref="E26:E27">
    <cfRule type="duplicateValues" dxfId="153" priority="24"/>
  </conditionalFormatting>
  <conditionalFormatting sqref="E26">
    <cfRule type="duplicateValues" dxfId="152" priority="25"/>
    <cfRule type="duplicateValues" dxfId="151" priority="26"/>
  </conditionalFormatting>
  <conditionalFormatting sqref="E26">
    <cfRule type="duplicateValues" dxfId="150" priority="27"/>
  </conditionalFormatting>
  <conditionalFormatting sqref="E40">
    <cfRule type="duplicateValues" dxfId="149" priority="213"/>
    <cfRule type="duplicateValues" dxfId="148" priority="214"/>
  </conditionalFormatting>
  <conditionalFormatting sqref="E40">
    <cfRule type="duplicateValues" dxfId="147" priority="215"/>
  </conditionalFormatting>
  <conditionalFormatting sqref="E28">
    <cfRule type="duplicateValues" dxfId="146" priority="15"/>
  </conditionalFormatting>
  <conditionalFormatting sqref="E28">
    <cfRule type="duplicateValues" dxfId="145" priority="16"/>
  </conditionalFormatting>
  <conditionalFormatting sqref="E28">
    <cfRule type="duplicateValues" dxfId="144" priority="17"/>
    <cfRule type="duplicateValues" dxfId="143" priority="18"/>
  </conditionalFormatting>
  <conditionalFormatting sqref="E28">
    <cfRule type="duplicateValues" dxfId="142" priority="19"/>
  </conditionalFormatting>
  <conditionalFormatting sqref="E29">
    <cfRule type="duplicateValues" dxfId="141" priority="8"/>
  </conditionalFormatting>
  <conditionalFormatting sqref="E29">
    <cfRule type="duplicateValues" dxfId="140" priority="9"/>
  </conditionalFormatting>
  <conditionalFormatting sqref="E29">
    <cfRule type="duplicateValues" dxfId="139" priority="10"/>
    <cfRule type="duplicateValues" dxfId="138" priority="11"/>
  </conditionalFormatting>
  <conditionalFormatting sqref="E62:E64">
    <cfRule type="duplicateValues" dxfId="137" priority="220"/>
    <cfRule type="duplicateValues" dxfId="136" priority="221"/>
  </conditionalFormatting>
  <conditionalFormatting sqref="E62:E64">
    <cfRule type="duplicateValues" dxfId="135" priority="222"/>
  </conditionalFormatting>
  <conditionalFormatting sqref="E88">
    <cfRule type="duplicateValues" dxfId="134" priority="5"/>
    <cfRule type="duplicateValues" dxfId="133" priority="6"/>
  </conditionalFormatting>
  <conditionalFormatting sqref="E88">
    <cfRule type="duplicateValues" dxfId="132" priority="4"/>
  </conditionalFormatting>
  <conditionalFormatting sqref="E88">
    <cfRule type="duplicateValues" dxfId="131" priority="3"/>
  </conditionalFormatting>
  <conditionalFormatting sqref="E10 E12:E31">
    <cfRule type="duplicateValues" dxfId="130" priority="337966"/>
    <cfRule type="duplicateValues" dxfId="129" priority="337967"/>
  </conditionalFormatting>
  <conditionalFormatting sqref="E10 E12:E31">
    <cfRule type="duplicateValues" dxfId="128" priority="337970"/>
  </conditionalFormatting>
  <conditionalFormatting sqref="B10:B31">
    <cfRule type="duplicateValues" dxfId="127" priority="337972"/>
  </conditionalFormatting>
  <conditionalFormatting sqref="E29:E31">
    <cfRule type="duplicateValues" dxfId="126" priority="338072"/>
  </conditionalFormatting>
  <conditionalFormatting sqref="E30:E31">
    <cfRule type="duplicateValues" dxfId="125" priority="338073"/>
    <cfRule type="duplicateValues" dxfId="124" priority="338074"/>
  </conditionalFormatting>
  <conditionalFormatting sqref="E30:E31">
    <cfRule type="duplicateValues" dxfId="123" priority="338075"/>
  </conditionalFormatting>
  <conditionalFormatting sqref="E49:E54 E42:E45">
    <cfRule type="duplicateValues" dxfId="122" priority="338186"/>
    <cfRule type="duplicateValues" dxfId="121" priority="338187"/>
  </conditionalFormatting>
  <conditionalFormatting sqref="E49:E54 E42:E45">
    <cfRule type="duplicateValues" dxfId="120" priority="338190"/>
  </conditionalFormatting>
  <conditionalFormatting sqref="B49:B54 B36:B45">
    <cfRule type="duplicateValues" dxfId="119" priority="338192"/>
  </conditionalFormatting>
  <conditionalFormatting sqref="E65:E67">
    <cfRule type="duplicateValues" dxfId="118" priority="338273"/>
    <cfRule type="duplicateValues" dxfId="117" priority="338274"/>
  </conditionalFormatting>
  <conditionalFormatting sqref="E65:E67">
    <cfRule type="duplicateValues" dxfId="116" priority="338275"/>
  </conditionalFormatting>
  <conditionalFormatting sqref="B65:B67">
    <cfRule type="duplicateValues" dxfId="115" priority="338276"/>
  </conditionalFormatting>
  <conditionalFormatting sqref="E82">
    <cfRule type="duplicateValues" dxfId="114" priority="338406"/>
    <cfRule type="duplicateValues" dxfId="113" priority="338407"/>
  </conditionalFormatting>
  <conditionalFormatting sqref="E82">
    <cfRule type="duplicateValues" dxfId="112" priority="338408"/>
  </conditionalFormatting>
  <conditionalFormatting sqref="E89 E1:E82">
    <cfRule type="duplicateValues" dxfId="111" priority="338450"/>
  </conditionalFormatting>
  <conditionalFormatting sqref="B68:B89 B59:B64 B32:B34 B1:B8 B36:B45 B49:B57">
    <cfRule type="duplicateValues" dxfId="110" priority="338452"/>
  </conditionalFormatting>
  <conditionalFormatting sqref="B79:B88">
    <cfRule type="duplicateValues" dxfId="109" priority="338459"/>
  </conditionalFormatting>
  <conditionalFormatting sqref="B79:B88">
    <cfRule type="duplicateValues" dxfId="108" priority="338460"/>
    <cfRule type="duplicateValues" dxfId="107" priority="338461"/>
    <cfRule type="duplicateValues" dxfId="106" priority="338462"/>
  </conditionalFormatting>
  <conditionalFormatting sqref="B79:B88">
    <cfRule type="duplicateValues" dxfId="105" priority="338463"/>
    <cfRule type="duplicateValues" dxfId="104" priority="338464"/>
  </conditionalFormatting>
  <conditionalFormatting sqref="B59:B89 B1:B8 B36:B57 B10:B34">
    <cfRule type="duplicateValues" dxfId="103" priority="338465"/>
  </conditionalFormatting>
  <conditionalFormatting sqref="B59:B89">
    <cfRule type="duplicateValues" dxfId="102" priority="338470"/>
  </conditionalFormatting>
  <conditionalFormatting sqref="B1:B89">
    <cfRule type="duplicateValues" dxfId="101" priority="338472"/>
  </conditionalFormatting>
  <conditionalFormatting sqref="B1:B1048576">
    <cfRule type="duplicateValues" dxfId="10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7" t="s">
        <v>2437</v>
      </c>
      <c r="B1" s="148"/>
      <c r="C1" s="148"/>
      <c r="D1" s="148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7" t="s">
        <v>2447</v>
      </c>
      <c r="B25" s="148"/>
      <c r="C25" s="148"/>
      <c r="D25" s="148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99" priority="119152"/>
  </conditionalFormatting>
  <conditionalFormatting sqref="A7:A11">
    <cfRule type="duplicateValues" dxfId="98" priority="119156"/>
    <cfRule type="duplicateValues" dxfId="97" priority="119157"/>
  </conditionalFormatting>
  <conditionalFormatting sqref="A7:A11">
    <cfRule type="duplicateValues" dxfId="96" priority="119160"/>
    <cfRule type="duplicateValues" dxfId="95" priority="119161"/>
  </conditionalFormatting>
  <conditionalFormatting sqref="B37:B39">
    <cfRule type="duplicateValues" dxfId="94" priority="219"/>
    <cfRule type="duplicateValues" dxfId="93" priority="220"/>
  </conditionalFormatting>
  <conditionalFormatting sqref="B37:B39">
    <cfRule type="duplicateValues" dxfId="92" priority="218"/>
  </conditionalFormatting>
  <conditionalFormatting sqref="B37:B39">
    <cfRule type="duplicateValues" dxfId="91" priority="217"/>
  </conditionalFormatting>
  <conditionalFormatting sqref="B37:B39">
    <cfRule type="duplicateValues" dxfId="90" priority="215"/>
    <cfRule type="duplicateValues" dxfId="89" priority="216"/>
  </conditionalFormatting>
  <conditionalFormatting sqref="B3">
    <cfRule type="duplicateValues" dxfId="88" priority="193"/>
    <cfRule type="duplicateValues" dxfId="87" priority="194"/>
  </conditionalFormatting>
  <conditionalFormatting sqref="B3">
    <cfRule type="duplicateValues" dxfId="86" priority="192"/>
  </conditionalFormatting>
  <conditionalFormatting sqref="B3">
    <cfRule type="duplicateValues" dxfId="85" priority="191"/>
  </conditionalFormatting>
  <conditionalFormatting sqref="B3">
    <cfRule type="duplicateValues" dxfId="84" priority="189"/>
    <cfRule type="duplicateValues" dxfId="83" priority="190"/>
  </conditionalFormatting>
  <conditionalFormatting sqref="A4:A6">
    <cfRule type="duplicateValues" dxfId="82" priority="188"/>
  </conditionalFormatting>
  <conditionalFormatting sqref="A4:A6">
    <cfRule type="duplicateValues" dxfId="81" priority="186"/>
    <cfRule type="duplicateValues" dxfId="80" priority="187"/>
  </conditionalFormatting>
  <conditionalFormatting sqref="A4:A6">
    <cfRule type="duplicateValues" dxfId="79" priority="184"/>
    <cfRule type="duplicateValues" dxfId="78" priority="185"/>
  </conditionalFormatting>
  <conditionalFormatting sqref="A3:A6">
    <cfRule type="duplicateValues" dxfId="77" priority="165"/>
  </conditionalFormatting>
  <conditionalFormatting sqref="A3:A6">
    <cfRule type="duplicateValues" dxfId="76" priority="163"/>
    <cfRule type="duplicateValues" dxfId="75" priority="164"/>
  </conditionalFormatting>
  <conditionalFormatting sqref="A3:A6">
    <cfRule type="duplicateValues" dxfId="74" priority="161"/>
    <cfRule type="duplicateValues" dxfId="73" priority="162"/>
  </conditionalFormatting>
  <conditionalFormatting sqref="B4:B6">
    <cfRule type="duplicateValues" dxfId="72" priority="158"/>
    <cfRule type="duplicateValues" dxfId="71" priority="159"/>
  </conditionalFormatting>
  <conditionalFormatting sqref="B4:B6">
    <cfRule type="duplicateValues" dxfId="70" priority="157"/>
  </conditionalFormatting>
  <conditionalFormatting sqref="B4:B6">
    <cfRule type="duplicateValues" dxfId="69" priority="156"/>
  </conditionalFormatting>
  <conditionalFormatting sqref="B4:B6">
    <cfRule type="duplicateValues" dxfId="68" priority="154"/>
    <cfRule type="duplicateValues" dxfId="67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9" t="s">
        <v>58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68.5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67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67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73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6" priority="51"/>
  </conditionalFormatting>
  <conditionalFormatting sqref="E9:E1048576 E1:E2">
    <cfRule type="duplicateValues" dxfId="65" priority="99232"/>
  </conditionalFormatting>
  <conditionalFormatting sqref="E4">
    <cfRule type="duplicateValues" dxfId="64" priority="44"/>
  </conditionalFormatting>
  <conditionalFormatting sqref="E5:E8">
    <cfRule type="duplicateValues" dxfId="63" priority="42"/>
  </conditionalFormatting>
  <conditionalFormatting sqref="B12">
    <cfRule type="duplicateValues" dxfId="62" priority="16"/>
    <cfRule type="duplicateValues" dxfId="61" priority="17"/>
    <cfRule type="duplicateValues" dxfId="60" priority="18"/>
  </conditionalFormatting>
  <conditionalFormatting sqref="B12">
    <cfRule type="duplicateValues" dxfId="59" priority="15"/>
  </conditionalFormatting>
  <conditionalFormatting sqref="B12">
    <cfRule type="duplicateValues" dxfId="58" priority="13"/>
    <cfRule type="duplicateValues" dxfId="57" priority="14"/>
  </conditionalFormatting>
  <conditionalFormatting sqref="B12">
    <cfRule type="duplicateValues" dxfId="56" priority="10"/>
    <cfRule type="duplicateValues" dxfId="55" priority="11"/>
    <cfRule type="duplicateValues" dxfId="54" priority="12"/>
  </conditionalFormatting>
  <conditionalFormatting sqref="B12">
    <cfRule type="duplicateValues" dxfId="53" priority="9"/>
  </conditionalFormatting>
  <conditionalFormatting sqref="B12">
    <cfRule type="duplicateValues" dxfId="52" priority="7"/>
    <cfRule type="duplicateValues" dxfId="51" priority="8"/>
  </conditionalFormatting>
  <conditionalFormatting sqref="B12">
    <cfRule type="duplicateValues" dxfId="50" priority="6"/>
  </conditionalFormatting>
  <conditionalFormatting sqref="B12">
    <cfRule type="duplicateValues" dxfId="49" priority="3"/>
    <cfRule type="duplicateValues" dxfId="48" priority="4"/>
    <cfRule type="duplicateValues" dxfId="47" priority="5"/>
  </conditionalFormatting>
  <conditionalFormatting sqref="B12">
    <cfRule type="duplicateValues" dxfId="46" priority="2"/>
  </conditionalFormatting>
  <conditionalFormatting sqref="B12">
    <cfRule type="duplicateValues" dxfId="4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2021-01-26T19:24:10Z</dcterms:modified>
</cp:coreProperties>
</file>