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7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REPORTE!$A$4:$Q$91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18" i="1"/>
  <c r="A20" i="1"/>
  <c r="A14" i="1"/>
  <c r="A21" i="1"/>
  <c r="A19" i="1"/>
  <c r="A15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8" i="1"/>
  <c r="G18" i="1"/>
  <c r="H18" i="1"/>
  <c r="I18" i="1"/>
  <c r="J18" i="1"/>
  <c r="K18" i="1"/>
  <c r="F20" i="1"/>
  <c r="G20" i="1"/>
  <c r="H20" i="1"/>
  <c r="I20" i="1"/>
  <c r="J20" i="1"/>
  <c r="K20" i="1"/>
  <c r="F14" i="1"/>
  <c r="G14" i="1"/>
  <c r="H14" i="1"/>
  <c r="I14" i="1"/>
  <c r="J14" i="1"/>
  <c r="K14" i="1"/>
  <c r="F21" i="1"/>
  <c r="G21" i="1"/>
  <c r="H21" i="1"/>
  <c r="I21" i="1"/>
  <c r="J21" i="1"/>
  <c r="K21" i="1"/>
  <c r="F19" i="1"/>
  <c r="G19" i="1"/>
  <c r="H19" i="1"/>
  <c r="I19" i="1"/>
  <c r="J19" i="1"/>
  <c r="K19" i="1"/>
  <c r="F15" i="1"/>
  <c r="G15" i="1"/>
  <c r="H15" i="1"/>
  <c r="I15" i="1"/>
  <c r="J15" i="1"/>
  <c r="K15" i="1"/>
  <c r="A106" i="1"/>
  <c r="A107" i="1"/>
  <c r="A108" i="1"/>
  <c r="A103" i="1"/>
  <c r="A109" i="1"/>
  <c r="A110" i="1"/>
  <c r="A111" i="1"/>
  <c r="A112" i="1"/>
  <c r="A113" i="1"/>
  <c r="A114" i="1"/>
  <c r="A115" i="1"/>
  <c r="A102" i="1"/>
  <c r="A116" i="1"/>
  <c r="A117" i="1"/>
  <c r="A104" i="1"/>
  <c r="A118" i="1"/>
  <c r="A119" i="1"/>
  <c r="A120" i="1"/>
  <c r="A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3" i="1"/>
  <c r="G103" i="1"/>
  <c r="H103" i="1"/>
  <c r="I103" i="1"/>
  <c r="J103" i="1"/>
  <c r="K103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02" i="1"/>
  <c r="G102" i="1"/>
  <c r="H102" i="1"/>
  <c r="I102" i="1"/>
  <c r="J102" i="1"/>
  <c r="K102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04" i="1"/>
  <c r="G104" i="1"/>
  <c r="H104" i="1"/>
  <c r="I104" i="1"/>
  <c r="J104" i="1"/>
  <c r="K104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05" i="1"/>
  <c r="G105" i="1"/>
  <c r="H105" i="1"/>
  <c r="I105" i="1"/>
  <c r="J105" i="1"/>
  <c r="K105" i="1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B39" i="16"/>
  <c r="C38" i="16"/>
  <c r="A38" i="16"/>
  <c r="C37" i="16"/>
  <c r="A37" i="16"/>
  <c r="C36" i="16"/>
  <c r="A36" i="16"/>
  <c r="C35" i="16"/>
  <c r="A35" i="16"/>
  <c r="C34" i="16"/>
  <c r="A34" i="16"/>
  <c r="B30" i="16"/>
  <c r="A42" i="16" s="1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B13" i="16"/>
  <c r="C12" i="16"/>
  <c r="A12" i="16"/>
  <c r="C11" i="16"/>
  <c r="A11" i="16"/>
  <c r="C10" i="16"/>
  <c r="A10" i="16"/>
  <c r="A71" i="1" l="1"/>
  <c r="A28" i="1"/>
  <c r="A69" i="1"/>
  <c r="A70" i="1"/>
  <c r="A72" i="1"/>
  <c r="A24" i="1"/>
  <c r="A36" i="1"/>
  <c r="A74" i="1"/>
  <c r="A68" i="1"/>
  <c r="A62" i="1"/>
  <c r="A88" i="1"/>
  <c r="A51" i="1"/>
  <c r="A97" i="1"/>
  <c r="A25" i="1"/>
  <c r="A89" i="1"/>
  <c r="A67" i="1"/>
  <c r="A93" i="1"/>
  <c r="A87" i="1"/>
  <c r="A59" i="1"/>
  <c r="A75" i="1"/>
  <c r="A32" i="1"/>
  <c r="F71" i="1"/>
  <c r="G71" i="1"/>
  <c r="H71" i="1"/>
  <c r="I71" i="1"/>
  <c r="J71" i="1"/>
  <c r="K71" i="1"/>
  <c r="F28" i="1"/>
  <c r="G28" i="1"/>
  <c r="H28" i="1"/>
  <c r="I28" i="1"/>
  <c r="J28" i="1"/>
  <c r="K28" i="1"/>
  <c r="F69" i="1"/>
  <c r="G69" i="1"/>
  <c r="H69" i="1"/>
  <c r="I69" i="1"/>
  <c r="J69" i="1"/>
  <c r="K69" i="1"/>
  <c r="F70" i="1"/>
  <c r="G70" i="1"/>
  <c r="H70" i="1"/>
  <c r="I70" i="1"/>
  <c r="J70" i="1"/>
  <c r="K70" i="1"/>
  <c r="F72" i="1"/>
  <c r="G72" i="1"/>
  <c r="H72" i="1"/>
  <c r="I72" i="1"/>
  <c r="J72" i="1"/>
  <c r="K72" i="1"/>
  <c r="F24" i="1"/>
  <c r="G24" i="1"/>
  <c r="H24" i="1"/>
  <c r="I24" i="1"/>
  <c r="J24" i="1"/>
  <c r="K24" i="1"/>
  <c r="F36" i="1"/>
  <c r="G36" i="1"/>
  <c r="H36" i="1"/>
  <c r="I36" i="1"/>
  <c r="J36" i="1"/>
  <c r="K36" i="1"/>
  <c r="F74" i="1"/>
  <c r="G74" i="1"/>
  <c r="H74" i="1"/>
  <c r="I74" i="1"/>
  <c r="J74" i="1"/>
  <c r="K74" i="1"/>
  <c r="F68" i="1"/>
  <c r="G68" i="1"/>
  <c r="H68" i="1"/>
  <c r="I68" i="1"/>
  <c r="J68" i="1"/>
  <c r="K68" i="1"/>
  <c r="F62" i="1"/>
  <c r="G62" i="1"/>
  <c r="H62" i="1"/>
  <c r="I62" i="1"/>
  <c r="J62" i="1"/>
  <c r="K62" i="1"/>
  <c r="F88" i="1"/>
  <c r="G88" i="1"/>
  <c r="H88" i="1"/>
  <c r="I88" i="1"/>
  <c r="J88" i="1"/>
  <c r="K88" i="1"/>
  <c r="F51" i="1"/>
  <c r="G51" i="1"/>
  <c r="H51" i="1"/>
  <c r="I51" i="1"/>
  <c r="J51" i="1"/>
  <c r="K51" i="1"/>
  <c r="F97" i="1"/>
  <c r="G97" i="1"/>
  <c r="H97" i="1"/>
  <c r="I97" i="1"/>
  <c r="J97" i="1"/>
  <c r="K97" i="1"/>
  <c r="F25" i="1"/>
  <c r="G25" i="1"/>
  <c r="H25" i="1"/>
  <c r="I25" i="1"/>
  <c r="J25" i="1"/>
  <c r="K25" i="1"/>
  <c r="F89" i="1"/>
  <c r="G89" i="1"/>
  <c r="H89" i="1"/>
  <c r="I89" i="1"/>
  <c r="J89" i="1"/>
  <c r="K89" i="1"/>
  <c r="F67" i="1"/>
  <c r="G67" i="1"/>
  <c r="H67" i="1"/>
  <c r="I67" i="1"/>
  <c r="J67" i="1"/>
  <c r="K67" i="1"/>
  <c r="F93" i="1"/>
  <c r="G93" i="1"/>
  <c r="H93" i="1"/>
  <c r="I93" i="1"/>
  <c r="J93" i="1"/>
  <c r="K93" i="1"/>
  <c r="F87" i="1"/>
  <c r="G87" i="1"/>
  <c r="H87" i="1"/>
  <c r="I87" i="1"/>
  <c r="J87" i="1"/>
  <c r="K87" i="1"/>
  <c r="F59" i="1"/>
  <c r="G59" i="1"/>
  <c r="H59" i="1"/>
  <c r="I59" i="1"/>
  <c r="J59" i="1"/>
  <c r="K59" i="1"/>
  <c r="F75" i="1"/>
  <c r="G75" i="1"/>
  <c r="H75" i="1"/>
  <c r="I75" i="1"/>
  <c r="J75" i="1"/>
  <c r="K75" i="1"/>
  <c r="F32" i="1"/>
  <c r="G32" i="1"/>
  <c r="H32" i="1"/>
  <c r="I32" i="1"/>
  <c r="J32" i="1"/>
  <c r="K32" i="1"/>
  <c r="F7" i="1" l="1"/>
  <c r="G7" i="1"/>
  <c r="H7" i="1"/>
  <c r="I7" i="1"/>
  <c r="J7" i="1"/>
  <c r="K7" i="1"/>
  <c r="F46" i="1"/>
  <c r="G46" i="1"/>
  <c r="H46" i="1"/>
  <c r="I46" i="1"/>
  <c r="J46" i="1"/>
  <c r="K46" i="1"/>
  <c r="F60" i="1"/>
  <c r="G60" i="1"/>
  <c r="H60" i="1"/>
  <c r="I60" i="1"/>
  <c r="J60" i="1"/>
  <c r="K60" i="1"/>
  <c r="F45" i="1"/>
  <c r="G45" i="1"/>
  <c r="H45" i="1"/>
  <c r="I45" i="1"/>
  <c r="J45" i="1"/>
  <c r="K45" i="1"/>
  <c r="F61" i="1"/>
  <c r="G61" i="1"/>
  <c r="H61" i="1"/>
  <c r="I61" i="1"/>
  <c r="J61" i="1"/>
  <c r="K61" i="1"/>
  <c r="F49" i="1"/>
  <c r="G49" i="1"/>
  <c r="H49" i="1"/>
  <c r="I49" i="1"/>
  <c r="J49" i="1"/>
  <c r="K49" i="1"/>
  <c r="F95" i="1"/>
  <c r="G95" i="1"/>
  <c r="H95" i="1"/>
  <c r="I95" i="1"/>
  <c r="J95" i="1"/>
  <c r="K95" i="1"/>
  <c r="A7" i="1"/>
  <c r="A46" i="1"/>
  <c r="A60" i="1"/>
  <c r="A45" i="1"/>
  <c r="A61" i="1"/>
  <c r="A49" i="1"/>
  <c r="A95" i="1"/>
  <c r="A5" i="1" l="1"/>
  <c r="F5" i="1"/>
  <c r="G5" i="1"/>
  <c r="H5" i="1"/>
  <c r="I5" i="1"/>
  <c r="J5" i="1"/>
  <c r="K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K55" i="1"/>
  <c r="J55" i="1"/>
  <c r="I55" i="1"/>
  <c r="H55" i="1"/>
  <c r="G55" i="1"/>
  <c r="F55" i="1"/>
  <c r="A55" i="1"/>
  <c r="A34" i="1" l="1"/>
  <c r="A40" i="1"/>
  <c r="A80" i="1"/>
  <c r="A73" i="1"/>
  <c r="A8" i="1"/>
  <c r="A9" i="1"/>
  <c r="A85" i="1"/>
  <c r="A76" i="1"/>
  <c r="A83" i="1"/>
  <c r="A42" i="1"/>
  <c r="A33" i="1"/>
  <c r="F34" i="1"/>
  <c r="G34" i="1"/>
  <c r="H34" i="1"/>
  <c r="I34" i="1"/>
  <c r="J34" i="1"/>
  <c r="K34" i="1"/>
  <c r="F40" i="1"/>
  <c r="G40" i="1"/>
  <c r="H40" i="1"/>
  <c r="I40" i="1"/>
  <c r="J40" i="1"/>
  <c r="K40" i="1"/>
  <c r="F80" i="1"/>
  <c r="G80" i="1"/>
  <c r="H80" i="1"/>
  <c r="I80" i="1"/>
  <c r="J80" i="1"/>
  <c r="K80" i="1"/>
  <c r="F73" i="1"/>
  <c r="G73" i="1"/>
  <c r="H73" i="1"/>
  <c r="I73" i="1"/>
  <c r="J73" i="1"/>
  <c r="K73" i="1"/>
  <c r="F8" i="1"/>
  <c r="G8" i="1"/>
  <c r="H8" i="1"/>
  <c r="I8" i="1"/>
  <c r="J8" i="1"/>
  <c r="K8" i="1"/>
  <c r="F9" i="1"/>
  <c r="G9" i="1"/>
  <c r="H9" i="1"/>
  <c r="I9" i="1"/>
  <c r="J9" i="1"/>
  <c r="K9" i="1"/>
  <c r="F85" i="1"/>
  <c r="G85" i="1"/>
  <c r="H85" i="1"/>
  <c r="I85" i="1"/>
  <c r="J85" i="1"/>
  <c r="K85" i="1"/>
  <c r="F76" i="1"/>
  <c r="G76" i="1"/>
  <c r="H76" i="1"/>
  <c r="I76" i="1"/>
  <c r="J76" i="1"/>
  <c r="K76" i="1"/>
  <c r="F83" i="1"/>
  <c r="G83" i="1"/>
  <c r="H83" i="1"/>
  <c r="I83" i="1"/>
  <c r="J83" i="1"/>
  <c r="K83" i="1"/>
  <c r="F42" i="1"/>
  <c r="G42" i="1"/>
  <c r="H42" i="1"/>
  <c r="I42" i="1"/>
  <c r="J42" i="1"/>
  <c r="K42" i="1"/>
  <c r="F33" i="1"/>
  <c r="G33" i="1"/>
  <c r="H33" i="1"/>
  <c r="I33" i="1"/>
  <c r="J33" i="1"/>
  <c r="K33" i="1"/>
  <c r="F48" i="1" l="1"/>
  <c r="G48" i="1"/>
  <c r="H48" i="1"/>
  <c r="I48" i="1"/>
  <c r="J48" i="1"/>
  <c r="K48" i="1"/>
  <c r="F90" i="1"/>
  <c r="G90" i="1"/>
  <c r="H90" i="1"/>
  <c r="I90" i="1"/>
  <c r="J90" i="1"/>
  <c r="K90" i="1"/>
  <c r="F91" i="1"/>
  <c r="G91" i="1"/>
  <c r="H91" i="1"/>
  <c r="I91" i="1"/>
  <c r="J91" i="1"/>
  <c r="K91" i="1"/>
  <c r="F30" i="1"/>
  <c r="G30" i="1"/>
  <c r="H30" i="1"/>
  <c r="I30" i="1"/>
  <c r="J30" i="1"/>
  <c r="K30" i="1"/>
  <c r="F52" i="1"/>
  <c r="G52" i="1"/>
  <c r="H52" i="1"/>
  <c r="I52" i="1"/>
  <c r="J52" i="1"/>
  <c r="K52" i="1"/>
  <c r="F98" i="1"/>
  <c r="G98" i="1"/>
  <c r="H98" i="1"/>
  <c r="I98" i="1"/>
  <c r="J98" i="1"/>
  <c r="K98" i="1"/>
  <c r="F77" i="1"/>
  <c r="G77" i="1"/>
  <c r="H77" i="1"/>
  <c r="I77" i="1"/>
  <c r="J77" i="1"/>
  <c r="K77" i="1"/>
  <c r="F16" i="1"/>
  <c r="G16" i="1"/>
  <c r="H16" i="1"/>
  <c r="I16" i="1"/>
  <c r="J16" i="1"/>
  <c r="K16" i="1"/>
  <c r="F22" i="1"/>
  <c r="G22" i="1"/>
  <c r="H22" i="1"/>
  <c r="I22" i="1"/>
  <c r="J22" i="1"/>
  <c r="K22" i="1"/>
  <c r="F23" i="1"/>
  <c r="G23" i="1"/>
  <c r="H23" i="1"/>
  <c r="I23" i="1"/>
  <c r="J23" i="1"/>
  <c r="K23" i="1"/>
  <c r="F92" i="1"/>
  <c r="G92" i="1"/>
  <c r="H92" i="1"/>
  <c r="I92" i="1"/>
  <c r="J92" i="1"/>
  <c r="K92" i="1"/>
  <c r="F96" i="1"/>
  <c r="G96" i="1"/>
  <c r="H96" i="1"/>
  <c r="I96" i="1"/>
  <c r="J96" i="1"/>
  <c r="K96" i="1"/>
  <c r="A48" i="1"/>
  <c r="A90" i="1"/>
  <c r="A91" i="1"/>
  <c r="A30" i="1"/>
  <c r="A52" i="1"/>
  <c r="A98" i="1"/>
  <c r="A77" i="1"/>
  <c r="A16" i="1"/>
  <c r="A22" i="1"/>
  <c r="A23" i="1"/>
  <c r="A92" i="1"/>
  <c r="A96" i="1"/>
  <c r="A29" i="1" l="1"/>
  <c r="A53" i="1"/>
  <c r="A43" i="1"/>
  <c r="A50" i="1"/>
  <c r="A41" i="1"/>
  <c r="A39" i="1"/>
  <c r="A35" i="1"/>
  <c r="A27" i="1"/>
  <c r="A101" i="1"/>
  <c r="A86" i="1"/>
  <c r="A6" i="1"/>
  <c r="A58" i="1"/>
  <c r="A84" i="1"/>
  <c r="F29" i="1"/>
  <c r="G29" i="1"/>
  <c r="H29" i="1"/>
  <c r="I29" i="1"/>
  <c r="J29" i="1"/>
  <c r="K29" i="1"/>
  <c r="F53" i="1"/>
  <c r="G53" i="1"/>
  <c r="H53" i="1"/>
  <c r="I53" i="1"/>
  <c r="J53" i="1"/>
  <c r="K53" i="1"/>
  <c r="F43" i="1"/>
  <c r="G43" i="1"/>
  <c r="H43" i="1"/>
  <c r="I43" i="1"/>
  <c r="J43" i="1"/>
  <c r="K43" i="1"/>
  <c r="F50" i="1"/>
  <c r="G50" i="1"/>
  <c r="H50" i="1"/>
  <c r="I50" i="1"/>
  <c r="J50" i="1"/>
  <c r="K50" i="1"/>
  <c r="F41" i="1"/>
  <c r="G41" i="1"/>
  <c r="H41" i="1"/>
  <c r="I41" i="1"/>
  <c r="J41" i="1"/>
  <c r="K41" i="1"/>
  <c r="F39" i="1"/>
  <c r="G39" i="1"/>
  <c r="H39" i="1"/>
  <c r="I39" i="1"/>
  <c r="J39" i="1"/>
  <c r="K39" i="1"/>
  <c r="F35" i="1"/>
  <c r="G35" i="1"/>
  <c r="H35" i="1"/>
  <c r="I35" i="1"/>
  <c r="J35" i="1"/>
  <c r="K35" i="1"/>
  <c r="F27" i="1"/>
  <c r="G27" i="1"/>
  <c r="H27" i="1"/>
  <c r="I27" i="1"/>
  <c r="J27" i="1"/>
  <c r="K27" i="1"/>
  <c r="F101" i="1"/>
  <c r="G101" i="1"/>
  <c r="H101" i="1"/>
  <c r="I101" i="1"/>
  <c r="J101" i="1"/>
  <c r="K101" i="1"/>
  <c r="F86" i="1"/>
  <c r="G86" i="1"/>
  <c r="H86" i="1"/>
  <c r="I86" i="1"/>
  <c r="J86" i="1"/>
  <c r="K86" i="1"/>
  <c r="F6" i="1"/>
  <c r="G6" i="1"/>
  <c r="H6" i="1"/>
  <c r="I6" i="1"/>
  <c r="J6" i="1"/>
  <c r="K6" i="1"/>
  <c r="F58" i="1"/>
  <c r="G58" i="1"/>
  <c r="H58" i="1"/>
  <c r="I58" i="1"/>
  <c r="J58" i="1"/>
  <c r="K58" i="1"/>
  <c r="F84" i="1"/>
  <c r="G84" i="1"/>
  <c r="H84" i="1"/>
  <c r="I84" i="1"/>
  <c r="J84" i="1"/>
  <c r="K84" i="1"/>
  <c r="A38" i="1" l="1"/>
  <c r="A78" i="1"/>
  <c r="A81" i="1"/>
  <c r="A66" i="1"/>
  <c r="A57" i="1"/>
  <c r="A56" i="1"/>
  <c r="A94" i="1"/>
  <c r="A100" i="1"/>
  <c r="F38" i="1"/>
  <c r="G38" i="1"/>
  <c r="H38" i="1"/>
  <c r="I38" i="1"/>
  <c r="J38" i="1"/>
  <c r="K38" i="1"/>
  <c r="F78" i="1"/>
  <c r="G78" i="1"/>
  <c r="H78" i="1"/>
  <c r="I78" i="1"/>
  <c r="J78" i="1"/>
  <c r="K78" i="1"/>
  <c r="F81" i="1"/>
  <c r="G81" i="1"/>
  <c r="H81" i="1"/>
  <c r="I81" i="1"/>
  <c r="J81" i="1"/>
  <c r="K81" i="1"/>
  <c r="F66" i="1"/>
  <c r="G66" i="1"/>
  <c r="H66" i="1"/>
  <c r="I66" i="1"/>
  <c r="J66" i="1"/>
  <c r="K66" i="1"/>
  <c r="F57" i="1"/>
  <c r="G57" i="1"/>
  <c r="H57" i="1"/>
  <c r="I57" i="1"/>
  <c r="J57" i="1"/>
  <c r="K57" i="1"/>
  <c r="F56" i="1"/>
  <c r="G56" i="1"/>
  <c r="H56" i="1"/>
  <c r="I56" i="1"/>
  <c r="J56" i="1"/>
  <c r="K56" i="1"/>
  <c r="F94" i="1"/>
  <c r="G94" i="1"/>
  <c r="H94" i="1"/>
  <c r="I94" i="1"/>
  <c r="J94" i="1"/>
  <c r="K94" i="1"/>
  <c r="F100" i="1"/>
  <c r="G100" i="1"/>
  <c r="H100" i="1"/>
  <c r="I100" i="1"/>
  <c r="J100" i="1"/>
  <c r="K100" i="1"/>
  <c r="A47" i="1" l="1"/>
  <c r="F47" i="1"/>
  <c r="G47" i="1"/>
  <c r="H47" i="1"/>
  <c r="I47" i="1"/>
  <c r="J47" i="1"/>
  <c r="K47" i="1"/>
  <c r="A37" i="1" l="1"/>
  <c r="F37" i="1"/>
  <c r="G37" i="1"/>
  <c r="H37" i="1"/>
  <c r="I37" i="1"/>
  <c r="J37" i="1"/>
  <c r="K37" i="1"/>
  <c r="A82" i="1" l="1"/>
  <c r="F82" i="1"/>
  <c r="G82" i="1"/>
  <c r="H82" i="1"/>
  <c r="I82" i="1"/>
  <c r="J82" i="1"/>
  <c r="K82" i="1"/>
  <c r="A17" i="1" l="1"/>
  <c r="A79" i="1"/>
  <c r="F17" i="1"/>
  <c r="G17" i="1"/>
  <c r="H17" i="1"/>
  <c r="I17" i="1"/>
  <c r="J17" i="1"/>
  <c r="K17" i="1"/>
  <c r="F79" i="1"/>
  <c r="G79" i="1"/>
  <c r="H79" i="1"/>
  <c r="I79" i="1"/>
  <c r="J79" i="1"/>
  <c r="K79" i="1"/>
  <c r="F99" i="1" l="1"/>
  <c r="G99" i="1"/>
  <c r="H99" i="1"/>
  <c r="I99" i="1"/>
  <c r="J99" i="1"/>
  <c r="K99" i="1"/>
  <c r="F44" i="1"/>
  <c r="G44" i="1"/>
  <c r="H44" i="1"/>
  <c r="I44" i="1"/>
  <c r="J44" i="1"/>
  <c r="K44" i="1"/>
  <c r="A99" i="1"/>
  <c r="A44" i="1"/>
  <c r="A65" i="1" l="1"/>
  <c r="F65" i="1"/>
  <c r="G65" i="1"/>
  <c r="H65" i="1"/>
  <c r="I65" i="1"/>
  <c r="J65" i="1"/>
  <c r="K65" i="1"/>
  <c r="F26" i="1" l="1"/>
  <c r="G26" i="1"/>
  <c r="H26" i="1"/>
  <c r="I26" i="1"/>
  <c r="J26" i="1"/>
  <c r="K26" i="1"/>
  <c r="A26" i="1"/>
  <c r="F31" i="1" l="1"/>
  <c r="G31" i="1"/>
  <c r="H31" i="1"/>
  <c r="I31" i="1"/>
  <c r="J31" i="1"/>
  <c r="K31" i="1"/>
  <c r="A31" i="1"/>
  <c r="A54" i="1" l="1"/>
  <c r="F54" i="1"/>
  <c r="G54" i="1"/>
  <c r="H54" i="1"/>
  <c r="I54" i="1"/>
  <c r="J54" i="1"/>
  <c r="K54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<sst xmlns="http://schemas.openxmlformats.org/spreadsheetml/2006/main" count="13470" uniqueCount="2603">
  <si>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</si>
  <si>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</si>
  <si>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</si>
  <si>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</si>
  <si>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</si>
  <si>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</si>
  <si>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</si>
  <si>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</si>
  <si>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</si>
  <si>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</si>
  <si>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</si>
  <si>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</si>
  <si>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</si>
  <si>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</si>
  <si>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</si>
  <si>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</si>
  <si>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</si>
  <si>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</si>
  <si>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</si>
  <si>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</si>
  <si>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</si>
  <si>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</si>
  <si>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</si>
  <si>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</si>
  <si>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</si>
  <si>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</si>
  <si>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</si>
  <si>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</si>
  <si>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</si>
  <si>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</si>
  <si>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</si>
  <si>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</si>
  <si>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</si>
  <si>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</si>
  <si>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</si>
  <si>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</si>
  <si>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</si>
  <si>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</si>
  <si>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</si>
  <si>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</si>
  <si>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</si>
  <si>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</si>
  <si>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</si>
  <si>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</si>
  <si>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</si>
  <si>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</si>
  <si>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</si>
  <si>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</si>
  <si>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</si>
  <si>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</si>
  <si>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</si>
  <si>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</si>
  <si>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</si>
  <si>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</si>
  <si>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</si>
  <si>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</si>
  <si>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</si>
  <si>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</si>
  <si>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</si>
  <si>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</si>
  <si>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</si>
  <si>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</si>
  <si>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</si>
  <si>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</si>
  <si>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</si>
  <si>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</si>
  <si>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</si>
  <si>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</si>
  <si>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</si>
  <si>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</si>
  <si>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</si>
  <si>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</si>
  <si>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</si>
  <si>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</si>
  <si>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</si>
  <si>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</si>
  <si>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</si>
  <si>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</si>
  <si>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</si>
  <si>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</si>
  <si>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</si>
  <si>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</si>
  <si>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</si>
  <si>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</si>
  <si>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</si>
  <si>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</si>
  <si>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</si>
  <si>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</si>
  <si>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</si>
  <si>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</si>
  <si>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</si>
  <si>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</si>
  <si>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</si>
  <si>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</si>
  <si>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</si>
  <si>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</si>
  <si>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</si>
  <si>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</si>
  <si>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</si>
  <si>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</si>
  <si>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</si>
  <si>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</si>
  <si>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</si>
  <si>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</si>
  <si>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</si>
  <si>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</si>
  <si>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</si>
  <si>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</si>
  <si>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</si>
  <si>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</si>
  <si>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</si>
  <si>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</si>
  <si>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</si>
  <si>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</si>
  <si>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</si>
  <si>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</si>
  <si>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</si>
  <si>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</si>
  <si>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</si>
  <si>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</si>
  <si>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</si>
  <si>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</si>
  <si>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</si>
  <si>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</si>
  <si>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</si>
  <si>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</si>
  <si>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</si>
  <si>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</si>
  <si>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</si>
  <si>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</si>
  <si>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</si>
  <si>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</si>
  <si>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</si>
  <si>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</si>
  <si>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</si>
  <si>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</si>
  <si>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</si>
  <si>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</si>
  <si>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</si>
  <si>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</si>
  <si>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</si>
  <si>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</si>
  <si>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</si>
  <si>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</si>
  <si>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</si>
  <si>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</si>
  <si>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</si>
  <si>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</si>
  <si>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</si>
  <si>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</si>
  <si>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</si>
  <si>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</si>
  <si>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</si>
  <si>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</si>
  <si>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</si>
  <si>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</si>
  <si>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</si>
  <si>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</si>
  <si>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</si>
  <si>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</si>
  <si>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</si>
  <si>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</si>
  <si>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</si>
  <si>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</si>
  <si>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</si>
  <si>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</si>
  <si>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</si>
  <si>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</si>
  <si>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</si>
  <si>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</si>
  <si>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</si>
  <si>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</si>
  <si>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</si>
  <si>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</si>
  <si>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</si>
  <si>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</si>
  <si>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</si>
  <si>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</si>
  <si>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</si>
  <si>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</si>
  <si>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</si>
  <si>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</si>
  <si>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</si>
  <si>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</si>
  <si>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</si>
  <si>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</si>
  <si>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</si>
  <si>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</si>
  <si>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</si>
  <si>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</si>
  <si>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</si>
  <si>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</si>
  <si>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</si>
  <si>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</si>
  <si>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</si>
  <si>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</si>
  <si>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</si>
  <si>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</si>
  <si>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</si>
  <si>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</si>
  <si>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</si>
  <si>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</si>
  <si>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</si>
  <si>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</si>
  <si>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</si>
  <si>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</si>
  <si>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</si>
  <si>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</si>
  <si>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</si>
  <si>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</si>
  <si>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</si>
  <si>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</si>
  <si>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</si>
  <si>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</si>
  <si>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</si>
  <si>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</si>
  <si>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</si>
  <si>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</si>
  <si>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</si>
  <si>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</si>
  <si>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</si>
  <si>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</si>
  <si>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</si>
  <si>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</si>
  <si>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</si>
  <si>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</si>
  <si>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</si>
  <si>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</si>
  <si>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</si>
  <si>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</si>
  <si>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</si>
  <si>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</si>
  <si>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</si>
  <si>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</si>
  <si>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</si>
  <si>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</si>
  <si>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</si>
  <si>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</si>
  <si>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</si>
  <si>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</si>
  <si>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</si>
  <si>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</si>
  <si>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</si>
  <si>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</si>
  <si>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</si>
  <si>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</si>
  <si>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</si>
  <si>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</si>
  <si>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</si>
  <si>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</si>
  <si>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</si>
  <si>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</si>
  <si>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</si>
  <si>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</si>
  <si>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</si>
  <si>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</si>
  <si>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</si>
  <si>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</si>
  <si>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</si>
  <si>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</si>
  <si>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</si>
  <si>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</si>
  <si>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</si>
  <si>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</si>
  <si>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</si>
  <si>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</si>
  <si>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</si>
  <si>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</si>
  <si>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</si>
  <si>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</si>
  <si>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</si>
  <si>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</si>
  <si>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</si>
  <si>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</si>
  <si>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</si>
  <si>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</si>
  <si>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</si>
  <si>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</si>
  <si>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</si>
  <si>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</si>
  <si>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</si>
  <si>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</si>
  <si>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</si>
  <si>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</si>
  <si>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</si>
  <si>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</si>
  <si>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</si>
  <si>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</si>
  <si>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</si>
  <si>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</si>
  <si>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</si>
  <si>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</si>
  <si>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</si>
  <si>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</si>
  <si>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</si>
  <si>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</si>
  <si>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</si>
  <si>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</si>
  <si>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</si>
  <si>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</si>
  <si>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</si>
  <si>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</si>
  <si>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</si>
  <si>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</si>
  <si>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</si>
  <si>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</si>
  <si>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</si>
  <si>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</si>
  <si>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</si>
  <si>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</si>
  <si>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</si>
  <si>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</si>
  <si>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</si>
  <si>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</si>
  <si>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</si>
  <si>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</si>
  <si>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</si>
  <si>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</si>
  <si>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</si>
  <si>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</si>
  <si>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</si>
  <si>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</si>
  <si>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</si>
  <si>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</si>
  <si>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</si>
  <si>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</si>
  <si>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</si>
  <si>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</si>
  <si>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</si>
  <si>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</si>
  <si>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</si>
  <si>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</si>
  <si>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</si>
  <si>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</si>
  <si>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</si>
  <si>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</si>
  <si>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</si>
  <si>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</si>
  <si>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</si>
  <si>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</si>
  <si>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</si>
  <si>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</si>
  <si>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</si>
  <si>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</si>
  <si>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</si>
  <si>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</si>
  <si>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</si>
  <si>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</si>
  <si>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</si>
  <si>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</si>
  <si>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</si>
  <si>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</si>
  <si>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</si>
  <si>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</si>
  <si>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</si>
  <si>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</si>
  <si>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</si>
  <si>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</si>
  <si>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</si>
  <si>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</si>
  <si>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</si>
  <si>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</si>
  <si>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</si>
  <si>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</si>
  <si>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</si>
  <si>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</si>
  <si>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</si>
  <si>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</si>
  <si>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</si>
  <si>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</si>
  <si>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</si>
  <si>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</si>
  <si>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</si>
  <si>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</si>
  <si>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</si>
  <si>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</si>
  <si>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</si>
  <si>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</si>
  <si>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</si>
  <si>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</si>
  <si>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</si>
  <si>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</si>
  <si>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</si>
  <si>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</si>
  <si>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</si>
  <si>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</si>
  <si>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</si>
  <si>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</si>
  <si>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</si>
  <si>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</si>
  <si>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</si>
  <si>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</si>
  <si>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</si>
  <si>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</si>
  <si>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</si>
  <si>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</si>
  <si>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</si>
  <si>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</si>
  <si>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</si>
  <si>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</si>
  <si>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</si>
  <si>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</si>
  <si>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</si>
  <si>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</si>
  <si>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</si>
  <si>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</si>
  <si>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</si>
  <si>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</si>
  <si>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</si>
  <si>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</si>
  <si>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</si>
  <si>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</si>
  <si>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</si>
  <si>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</si>
  <si>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</si>
  <si>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</si>
  <si>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</si>
  <si>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</si>
  <si>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</si>
  <si>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</si>
  <si>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</si>
  <si>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</si>
  <si>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</si>
  <si>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</si>
  <si>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</si>
  <si>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</si>
  <si>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</si>
  <si>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</si>
  <si>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</si>
  <si>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</si>
  <si>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</si>
  <si>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</si>
  <si>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</si>
  <si>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</si>
  <si>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</si>
  <si>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</si>
  <si>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</si>
  <si>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</si>
  <si>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</si>
  <si>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</si>
  <si>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</si>
  <si>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</si>
  <si>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</si>
  <si>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</si>
  <si>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</si>
  <si>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</si>
  <si>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</si>
  <si>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</si>
  <si>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</si>
  <si>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</si>
  <si>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</si>
  <si>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</si>
  <si>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</si>
  <si>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</si>
  <si>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</si>
  <si>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</si>
  <si>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</si>
  <si>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</si>
  <si>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</si>
  <si>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</si>
  <si>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</si>
  <si>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</si>
  <si>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</si>
  <si>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</si>
  <si>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</si>
  <si>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</si>
  <si>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</si>
  <si>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</si>
  <si>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</si>
  <si>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</si>
  <si>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</si>
  <si>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</si>
  <si>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</si>
  <si>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</si>
  <si>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</si>
  <si>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</si>
  <si>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</si>
  <si>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</si>
  <si>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</si>
  <si>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</si>
  <si>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</si>
  <si>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</si>
  <si>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</si>
  <si>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</si>
  <si>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</si>
  <si>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</si>
  <si>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</si>
  <si>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</si>
  <si>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</si>
  <si>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</si>
  <si>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</si>
  <si>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</si>
  <si>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</si>
  <si>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</si>
  <si>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</si>
  <si>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</si>
  <si>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</si>
  <si>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</si>
  <si>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</si>
  <si>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</si>
  <si>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</si>
  <si>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</si>
  <si>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</si>
  <si>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</si>
  <si>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</si>
  <si>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</si>
  <si>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</si>
  <si>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</si>
  <si>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</si>
  <si>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</si>
  <si>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</si>
  <si>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</si>
  <si>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</si>
  <si>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</si>
  <si>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</si>
  <si>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</si>
  <si>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</si>
  <si>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</si>
  <si>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</si>
  <si>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</si>
  <si>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</si>
  <si>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</si>
  <si>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</si>
  <si>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</si>
  <si>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</si>
  <si>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</si>
  <si>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</si>
  <si>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</si>
  <si>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</si>
  <si>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</si>
  <si>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</si>
  <si>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</si>
  <si>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</si>
  <si>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</si>
  <si>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</si>
  <si>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</si>
  <si>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</si>
  <si>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</si>
  <si>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</si>
  <si>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</si>
  <si>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</si>
  <si>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</si>
  <si>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</si>
  <si>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</si>
  <si>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</si>
  <si>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</si>
  <si>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</si>
  <si>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</si>
  <si>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</si>
  <si>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</si>
  <si>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</si>
  <si>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</si>
  <si>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</si>
  <si>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</si>
  <si>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</si>
  <si>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</si>
  <si>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</si>
  <si>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</si>
  <si>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</si>
  <si>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</si>
  <si>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</si>
  <si>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</si>
  <si>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</si>
  <si>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</si>
  <si>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</si>
  <si>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</si>
  <si>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</si>
  <si>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</si>
  <si>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</si>
  <si>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</si>
  <si>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</si>
  <si>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</si>
  <si>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</si>
  <si>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</si>
  <si>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</si>
  <si>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</si>
  <si>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</si>
  <si>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</si>
  <si>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</si>
  <si>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</si>
  <si>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</si>
  <si>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</si>
  <si>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</si>
  <si>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</si>
  <si>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</si>
  <si>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</si>
  <si>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</si>
  <si>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</si>
  <si>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</si>
  <si>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</si>
  <si>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</si>
  <si>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</si>
  <si>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</si>
  <si>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</si>
  <si>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</si>
  <si>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</si>
  <si>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</si>
  <si>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</si>
  <si>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</si>
  <si>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</si>
  <si>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</si>
  <si>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</si>
  <si>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</si>
  <si>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</si>
  <si>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</si>
  <si>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</si>
  <si>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</si>
  <si>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</si>
  <si>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</si>
  <si>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</si>
  <si>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</si>
  <si>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</si>
  <si>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</si>
  <si>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</si>
  <si>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</si>
  <si>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</si>
  <si>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</si>
  <si>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</si>
  <si>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</si>
  <si>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</si>
  <si>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</si>
  <si>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</si>
  <si>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</si>
  <si>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</si>
  <si>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</si>
  <si>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</si>
  <si>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</si>
  <si>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</si>
  <si>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</si>
  <si>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</si>
  <si>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</si>
  <si>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</si>
  <si>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</si>
  <si>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</si>
  <si>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</si>
  <si>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</si>
  <si>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</si>
  <si>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</si>
  <si>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</si>
  <si>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</si>
  <si>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</si>
  <si>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</si>
  <si>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</si>
  <si>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</si>
  <si>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</si>
  <si>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</si>
  <si>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</si>
  <si>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</si>
  <si>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</si>
  <si>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</si>
  <si>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</si>
  <si>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</si>
  <si>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</si>
  <si>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</si>
  <si>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</si>
  <si>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</si>
  <si>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</si>
  <si>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</si>
  <si>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</si>
  <si>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</si>
  <si>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</si>
  <si>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</si>
  <si>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</si>
  <si>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</si>
  <si>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</si>
  <si>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</si>
  <si>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</si>
  <si>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</si>
  <si>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</si>
  <si>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</si>
  <si>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</si>
  <si>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</si>
  <si>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</si>
  <si>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</si>
  <si>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</si>
  <si>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</si>
  <si>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</si>
  <si>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</si>
  <si>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</si>
  <si>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</si>
  <si>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</si>
  <si>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</si>
  <si>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</si>
  <si>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</si>
  <si>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</si>
  <si>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</si>
  <si>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</si>
  <si>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</si>
  <si>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</si>
  <si>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</si>
  <si>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</si>
  <si>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</si>
  <si>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</si>
  <si>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</si>
  <si>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</si>
  <si>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</si>
  <si>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</si>
  <si>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</si>
  <si>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</si>
  <si>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</si>
  <si>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</si>
  <si>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</si>
  <si>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</si>
  <si>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</si>
  <si>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</si>
  <si>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</si>
  <si>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</si>
  <si>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</si>
  <si>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</si>
  <si>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</si>
  <si>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</si>
  <si>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</si>
  <si>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</si>
  <si>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</si>
  <si>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</si>
  <si>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</si>
  <si>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</si>
  <si>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</si>
  <si>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</si>
  <si>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</si>
  <si>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</si>
  <si>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</si>
  <si>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</si>
  <si>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</si>
  <si>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</si>
  <si>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</si>
  <si>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</si>
  <si>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</si>
  <si>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</si>
  <si>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</si>
  <si>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</si>
  <si>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</si>
  <si>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</si>
  <si>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</si>
  <si>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</si>
  <si>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</si>
  <si>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</si>
  <si>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</si>
  <si>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</si>
  <si>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</si>
  <si>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</si>
  <si>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</si>
  <si>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</si>
  <si>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</si>
  <si>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</si>
  <si>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</si>
  <si>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</si>
  <si>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</si>
  <si>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</si>
  <si>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</si>
  <si>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</si>
  <si>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</si>
  <si>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</si>
  <si>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</si>
  <si>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</si>
  <si>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</si>
  <si>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</si>
  <si>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</si>
  <si>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</si>
  <si>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</si>
  <si>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</si>
  <si>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</si>
  <si>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</si>
  <si>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</si>
  <si>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</si>
  <si>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</si>
  <si>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</si>
  <si>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</si>
  <si>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</si>
  <si>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</si>
  <si>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</si>
  <si>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</si>
  <si>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</si>
  <si>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</si>
  <si>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</si>
  <si>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</si>
  <si>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</si>
  <si>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</si>
  <si>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</si>
  <si>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</si>
  <si>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</si>
  <si>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</si>
  <si>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</si>
  <si>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</si>
  <si>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</si>
  <si>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</si>
  <si>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</si>
  <si>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</si>
  <si>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</si>
  <si>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</si>
  <si>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</si>
  <si>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</si>
  <si>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</si>
  <si>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</si>
  <si>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</si>
  <si>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</si>
  <si>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</si>
  <si>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</si>
  <si>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</si>
  <si>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</si>
  <si>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</si>
  <si>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</si>
  <si>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</si>
  <si>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</si>
  <si>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</si>
  <si>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</si>
  <si>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</si>
  <si>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</si>
  <si>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</si>
  <si>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</si>
  <si>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</si>
  <si>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</si>
  <si>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</si>
  <si>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</si>
  <si>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</si>
  <si>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</si>
  <si>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</si>
  <si>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</si>
  <si>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</si>
  <si>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</si>
  <si>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</si>
  <si>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</si>
  <si>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</si>
  <si>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</si>
  <si>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</si>
  <si>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</si>
  <si>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</si>
  <si>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</si>
  <si>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</si>
  <si>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</si>
  <si>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</si>
  <si>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</si>
  <si>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</si>
  <si>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</si>
  <si>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</si>
  <si>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</si>
  <si>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</si>
  <si>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</si>
  <si>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</si>
  <si>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</si>
  <si>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</si>
  <si>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</si>
  <si>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</si>
  <si>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</si>
  <si>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</si>
  <si>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</si>
  <si>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</si>
  <si>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</si>
  <si>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</si>
  <si>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</si>
  <si>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</si>
  <si>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</si>
  <si>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</si>
  <si>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</si>
  <si>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</si>
  <si>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</si>
  <si>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</si>
  <si>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</si>
  <si>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</si>
  <si>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</si>
  <si>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</si>
  <si>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</si>
  <si>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</si>
  <si>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</si>
  <si>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</si>
  <si>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</si>
  <si>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</si>
  <si>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</si>
  <si>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</si>
  <si>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</si>
  <si>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</si>
  <si>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</si>
  <si>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</si>
  <si>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</si>
  <si>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</si>
  <si>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</si>
  <si>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</si>
  <si>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</si>
  <si>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</si>
  <si>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</si>
  <si>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</si>
  <si>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</si>
  <si>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</si>
  <si>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</si>
  <si>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</si>
  <si>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</si>
  <si>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</si>
  <si>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</si>
  <si>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</si>
  <si>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</si>
  <si>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</si>
  <si>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</si>
  <si>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</si>
  <si>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</si>
  <si>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</si>
  <si>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</si>
  <si>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</si>
  <si>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</si>
  <si>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</si>
  <si>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</si>
  <si>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</si>
  <si>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</si>
  <si>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</si>
  <si>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</si>
  <si>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</si>
  <si>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</si>
  <si>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</si>
  <si>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</si>
  <si>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</si>
  <si>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</si>
  <si>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</si>
  <si>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</si>
  <si>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</si>
  <si>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</si>
  <si>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</si>
  <si>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</si>
  <si>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</si>
  <si>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</si>
  <si>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</si>
  <si>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</si>
  <si>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</si>
  <si>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</si>
  <si>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</si>
  <si>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</si>
  <si>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</si>
  <si>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</si>
  <si>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</si>
  <si>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</si>
  <si>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</si>
  <si>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</si>
  <si>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</si>
  <si>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</si>
  <si>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</si>
  <si>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</si>
  <si>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</si>
  <si>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</si>
  <si>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</si>
  <si>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</si>
  <si>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</si>
  <si>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</si>
  <si>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</si>
  <si>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</si>
  <si>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</si>
  <si>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</si>
  <si>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</si>
  <si>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</si>
  <si>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</si>
  <si>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</si>
  <si>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</si>
  <si>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</si>
  <si>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</si>
  <si>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</si>
  <si>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</si>
  <si>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</si>
  <si>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</si>
  <si>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</si>
  <si>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</si>
  <si>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</si>
  <si>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</si>
  <si>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</si>
  <si>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</si>
  <si>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</si>
  <si>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</si>
  <si>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</si>
  <si>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</si>
  <si>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</si>
  <si>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</si>
  <si>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</si>
  <si>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</si>
  <si>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</si>
  <si>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</si>
  <si>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</si>
  <si>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</si>
  <si>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</si>
  <si>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</si>
  <si>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</si>
  <si>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</si>
  <si>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</si>
  <si>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</si>
  <si>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</si>
  <si>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</si>
  <si>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</si>
  <si>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</si>
  <si>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</si>
  <si>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</si>
  <si>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</si>
  <si>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</si>
  <si>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</si>
  <si>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</si>
  <si>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</si>
  <si>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</si>
  <si>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</si>
  <si>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</si>
  <si>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</si>
  <si>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</si>
  <si>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</si>
  <si>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</si>
  <si>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</si>
  <si>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</si>
  <si>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</si>
  <si>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</si>
  <si>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</si>
  <si>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</si>
  <si>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</si>
  <si>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</si>
  <si>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</si>
  <si>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</si>
  <si>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</si>
  <si>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</si>
  <si>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</si>
  <si>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</si>
  <si>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</si>
  <si>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</si>
  <si>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</si>
  <si>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</si>
  <si>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</si>
  <si>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</si>
  <si>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</si>
  <si>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</si>
  <si>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</si>
  <si>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</si>
  <si>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</si>
  <si>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</si>
  <si>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</si>
  <si>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</si>
  <si>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</si>
  <si>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</si>
  <si>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</si>
  <si>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</si>
  <si>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</si>
  <si>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</si>
  <si>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</si>
  <si>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</si>
  <si>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</si>
  <si>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</si>
  <si>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</si>
  <si>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</si>
  <si>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</si>
  <si>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</si>
  <si>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</si>
  <si>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</si>
  <si>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</si>
  <si>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</si>
  <si>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</si>
  <si>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</si>
  <si>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</si>
  <si>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</si>
  <si>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</si>
  <si>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</si>
  <si>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</si>
  <si>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</si>
  <si>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</si>
  <si>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</si>
  <si>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</si>
  <si>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</si>
  <si>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</si>
  <si>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</si>
  <si>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</si>
  <si>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</si>
  <si>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</si>
  <si>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</si>
  <si>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</si>
  <si>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</si>
  <si>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</si>
  <si>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</si>
  <si>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</si>
  <si>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</si>
  <si>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</si>
  <si>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</si>
  <si>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</si>
  <si>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</si>
  <si>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</si>
  <si>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</si>
  <si>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</si>
  <si>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</si>
  <si>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</si>
  <si>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</si>
  <si>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</si>
  <si>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</si>
  <si>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</si>
  <si>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</si>
  <si>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</si>
  <si>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</si>
  <si>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</si>
  <si>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</si>
  <si>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</si>
  <si>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</si>
  <si>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</si>
  <si>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</si>
  <si>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</si>
  <si>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</si>
  <si>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</si>
  <si>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</si>
  <si>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</si>
  <si>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</si>
  <si>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</si>
  <si>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</si>
  <si>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</si>
  <si>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</si>
  <si>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</si>
  <si>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</si>
  <si>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</si>
  <si>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</si>
  <si>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</si>
  <si>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</si>
  <si>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</si>
  <si>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</si>
  <si>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</si>
  <si>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</si>
  <si>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</si>
  <si>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</si>
  <si>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</si>
  <si>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</si>
  <si>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</si>
  <si>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</si>
  <si>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</si>
  <si>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</si>
  <si>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</si>
  <si>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</si>
  <si>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</si>
  <si>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</si>
  <si>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</si>
  <si>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</si>
  <si>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</si>
  <si>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</si>
  <si>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</si>
  <si>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</si>
  <si>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</si>
  <si>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</si>
  <si>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</si>
  <si>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</si>
  <si>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</si>
  <si>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</si>
  <si>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</si>
  <si>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</si>
  <si>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</si>
  <si>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</si>
  <si>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</si>
  <si>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</si>
  <si>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</si>
  <si>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</si>
  <si>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</si>
  <si>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</si>
  <si>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</si>
  <si>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</si>
  <si>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</si>
  <si>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</si>
  <si>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</si>
  <si>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</si>
  <si>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</si>
  <si>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</si>
  <si>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</si>
  <si>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</si>
  <si>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</si>
  <si>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</si>
  <si>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</si>
  <si>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</si>
  <si>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</si>
  <si>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</si>
  <si>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</si>
  <si>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</si>
  <si>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</si>
  <si>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</si>
  <si>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</si>
  <si>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</si>
  <si>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</si>
  <si>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</si>
  <si>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</si>
  <si>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</si>
  <si>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</si>
  <si>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</si>
  <si>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</si>
  <si>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</si>
  <si>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</si>
  <si>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</si>
  <si>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</si>
  <si>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</si>
  <si>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</si>
  <si>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</si>
  <si>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</si>
  <si>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</si>
  <si>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</si>
  <si>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</si>
  <si>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</si>
  <si>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</si>
  <si>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</si>
  <si>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</si>
  <si>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</si>
  <si>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</si>
  <si>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</si>
  <si>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</si>
  <si>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</si>
  <si>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</si>
  <si>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</si>
  <si>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</si>
  <si>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</si>
  <si>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</si>
  <si>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</si>
  <si>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</si>
  <si>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</si>
  <si>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</si>
  <si>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</si>
  <si>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</si>
  <si>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</si>
  <si>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</si>
  <si>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</si>
  <si>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</si>
  <si>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</si>
  <si>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</si>
  <si>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</si>
  <si>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</si>
  <si>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</si>
  <si>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</si>
  <si>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</si>
  <si>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</si>
  <si>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</si>
  <si>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</si>
  <si>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</si>
  <si>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</si>
  <si>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</si>
  <si>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</si>
  <si>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</si>
  <si>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</si>
  <si>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</si>
  <si>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</si>
  <si>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</si>
  <si>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</si>
  <si>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</si>
  <si>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</si>
  <si>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</si>
  <si>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</si>
  <si>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</si>
  <si>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</si>
  <si>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</si>
  <si>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</si>
  <si>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</si>
  <si>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</si>
  <si>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</si>
  <si>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</si>
  <si>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</si>
  <si>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</si>
  <si>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</si>
  <si>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</si>
  <si>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</si>
  <si>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</si>
  <si>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</si>
  <si>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</si>
  <si>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</si>
  <si>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</si>
  <si>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</si>
  <si>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</si>
  <si>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</si>
  <si>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</si>
  <si>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</si>
  <si>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</si>
  <si>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</si>
  <si>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</si>
  <si>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</si>
  <si>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</si>
  <si>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</si>
  <si>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</si>
  <si>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</si>
  <si>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</si>
  <si>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</si>
  <si>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</si>
  <si>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</si>
  <si>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</si>
  <si>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</si>
  <si>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</si>
  <si>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</si>
  <si>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</si>
  <si>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</si>
  <si>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</si>
  <si>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</si>
  <si>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</si>
  <si>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</si>
  <si>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</si>
  <si>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</si>
  <si>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</si>
  <si>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</si>
  <si>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</si>
  <si>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</si>
  <si>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</si>
  <si>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</si>
  <si>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</si>
  <si>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</si>
  <si>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</si>
  <si>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</si>
  <si>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</si>
  <si>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</si>
  <si>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</si>
  <si>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</si>
  <si>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</si>
  <si>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</si>
  <si>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</si>
  <si>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</si>
  <si>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</si>
  <si>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</si>
  <si>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</si>
  <si>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</si>
  <si>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</si>
  <si>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</si>
  <si>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</si>
  <si>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</si>
  <si>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</si>
  <si>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</si>
  <si>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</si>
  <si>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</si>
  <si>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</si>
  <si>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</si>
  <si>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</si>
  <si>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</si>
  <si>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</si>
  <si>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</si>
  <si>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</si>
  <si>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</si>
  <si>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</si>
  <si>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</si>
  <si>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</si>
  <si>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</si>
  <si>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</si>
  <si>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</si>
  <si>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</si>
  <si>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</si>
  <si>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</si>
  <si>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</si>
  <si>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</si>
  <si>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</si>
  <si>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</si>
  <si>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</si>
  <si>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</si>
  <si>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</si>
  <si>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</si>
  <si>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</si>
  <si>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</si>
  <si>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</si>
  <si>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</si>
  <si>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</si>
  <si>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</si>
  <si>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</si>
  <si>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</si>
  <si>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</si>
  <si>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</si>
  <si>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</si>
  <si>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</si>
  <si>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</si>
  <si>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</si>
  <si>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</si>
  <si>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</si>
  <si>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</si>
  <si>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</si>
  <si>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</si>
  <si>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</si>
  <si>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</si>
  <si>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</si>
  <si>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</si>
  <si>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</si>
  <si>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</si>
  <si>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</si>
  <si>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</si>
  <si>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</si>
  <si>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</si>
  <si>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</si>
  <si>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</si>
  <si>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</si>
  <si>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</si>
  <si>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</si>
  <si>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</si>
  <si>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</si>
  <si>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</si>
  <si>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</si>
  <si>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</si>
  <si>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</si>
  <si>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</si>
  <si>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</si>
  <si>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</si>
  <si>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</si>
  <si>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</si>
  <si>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</si>
  <si>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</si>
  <si>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</si>
  <si>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</si>
  <si>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</si>
  <si>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</si>
  <si>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</si>
  <si>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</si>
  <si>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</si>
  <si>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</si>
  <si>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</si>
  <si>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</si>
  <si>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</si>
  <si>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</si>
  <si>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</si>
  <si>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</si>
  <si>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</si>
  <si>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</si>
  <si>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</si>
  <si>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</si>
  <si>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</si>
  <si>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</si>
  <si>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</si>
  <si>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</si>
  <si>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</si>
  <si>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</si>
  <si>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</si>
  <si>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</si>
  <si>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</si>
  <si>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</si>
  <si>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</si>
  <si>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</si>
  <si>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</si>
  <si>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</si>
  <si>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</si>
  <si>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</si>
  <si>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</si>
  <si>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</si>
  <si>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</si>
  <si>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</si>
  <si>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</si>
  <si>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</si>
  <si>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</si>
  <si>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</si>
  <si>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</si>
  <si>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</si>
  <si>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</si>
  <si>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</si>
  <si>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</si>
  <si>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</si>
  <si>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</si>
  <si>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</si>
  <si>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</si>
  <si>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</si>
  <si>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</si>
  <si>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</si>
  <si>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</si>
  <si>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</si>
  <si>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</si>
  <si>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</si>
  <si>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</si>
  <si>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</si>
  <si>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</si>
  <si>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</si>
  <si>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</si>
  <si>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</si>
  <si>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</si>
  <si>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</si>
  <si>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</si>
  <si>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</si>
  <si>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</si>
  <si>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</si>
  <si>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</si>
  <si>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</si>
  <si>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</si>
  <si>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</si>
  <si>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</si>
  <si>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</si>
  <si>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</si>
  <si>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</si>
  <si>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</si>
  <si>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</si>
  <si>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</si>
  <si>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</si>
  <si>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</si>
  <si>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</si>
  <si>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</si>
  <si>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</si>
  <si>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</si>
  <si>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</si>
  <si>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</si>
  <si>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</si>
  <si>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</si>
  <si>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</si>
  <si>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</si>
  <si>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</si>
  <si>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</si>
  <si>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</si>
  <si>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</si>
  <si>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</si>
  <si>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</si>
  <si>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</si>
  <si>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</si>
  <si>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</si>
  <si>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</si>
  <si>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</si>
  <si>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</si>
  <si>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</si>
  <si>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</si>
  <si>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</si>
  <si>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</si>
  <si>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</si>
  <si>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</si>
  <si>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</si>
  <si>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</si>
  <si>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</si>
  <si>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</si>
  <si>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</si>
  <si>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</si>
  <si>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</si>
  <si>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</si>
  <si>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</si>
  <si>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</si>
  <si>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</si>
  <si>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</si>
  <si>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</si>
  <si>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</si>
  <si>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</si>
  <si>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</si>
  <si>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</si>
  <si>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</si>
  <si>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</si>
  <si>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</si>
  <si>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</si>
  <si>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</si>
  <si>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</si>
  <si>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</si>
  <si>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</si>
  <si>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</si>
  <si>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</si>
  <si>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</si>
  <si>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</si>
  <si>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</si>
  <si>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</si>
  <si>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</si>
  <si>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</si>
  <si>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</si>
  <si>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</si>
  <si>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</si>
  <si>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</si>
  <si>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</si>
  <si>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</si>
  <si>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</si>
  <si>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</si>
  <si>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</si>
  <si>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</si>
  <si>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</si>
  <si>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</si>
  <si>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</si>
  <si>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</si>
  <si>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</si>
  <si>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</si>
  <si>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</si>
  <si>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</si>
  <si>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</si>
  <si>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</si>
  <si>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</si>
  <si>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</si>
  <si>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</si>
  <si>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</si>
  <si>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</si>
  <si>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</si>
  <si>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</si>
  <si>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</si>
  <si>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</si>
  <si>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</si>
  <si>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</si>
  <si>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</si>
  <si>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</si>
  <si>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</si>
  <si>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</si>
  <si>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</si>
  <si>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</si>
  <si>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</si>
  <si>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</si>
  <si>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</si>
  <si>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</si>
  <si>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</si>
  <si>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</si>
  <si>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</si>
  <si>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</si>
  <si>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</si>
  <si>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</si>
  <si>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</si>
  <si>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</si>
  <si>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</si>
  <si>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</si>
  <si>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</si>
  <si>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</si>
  <si>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</si>
  <si>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</si>
  <si>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</si>
  <si>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</si>
  <si>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</si>
  <si>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</si>
  <si>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</si>
  <si>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</si>
  <si>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</si>
  <si>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</si>
  <si>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</si>
  <si>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</si>
  <si>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</si>
  <si>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</si>
  <si>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</si>
  <si>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</si>
  <si>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</si>
  <si>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</si>
  <si>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</si>
  <si>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</si>
  <si>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</si>
  <si>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</si>
  <si>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</si>
  <si>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</si>
  <si>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</si>
  <si>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</si>
  <si>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</si>
  <si>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</si>
  <si>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</si>
  <si>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</si>
  <si>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</si>
  <si>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</si>
  <si>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</si>
  <si>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</si>
  <si>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</si>
  <si>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</si>
  <si>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</si>
  <si>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</si>
  <si>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</si>
  <si>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</si>
  <si>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</si>
  <si>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</si>
  <si>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</si>
  <si>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</si>
  <si>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</si>
  <si>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</si>
  <si>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</si>
  <si>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</si>
  <si>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</si>
  <si>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</si>
  <si>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</si>
  <si>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</si>
  <si>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</si>
  <si>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</si>
  <si>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</si>
  <si>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</si>
  <si>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</si>
  <si>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</si>
  <si>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</si>
  <si>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</si>
  <si>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</si>
  <si>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</si>
  <si>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</si>
  <si>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</si>
  <si>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</si>
  <si>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</si>
  <si>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</si>
  <si>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</si>
  <si>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</si>
  <si>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</si>
  <si>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</si>
  <si>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</si>
  <si>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</si>
  <si>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</si>
  <si>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</si>
  <si>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</si>
  <si>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</si>
  <si>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</si>
  <si>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</si>
  <si>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</si>
  <si>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</si>
  <si>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</si>
  <si>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</si>
  <si>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</si>
  <si>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</si>
  <si>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</si>
  <si>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</si>
  <si>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</si>
  <si>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</si>
  <si>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</si>
  <si>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</si>
  <si>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</si>
  <si>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</si>
  <si>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</si>
  <si>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</si>
  <si>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</si>
  <si>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</si>
  <si>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</si>
  <si>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</si>
  <si>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</si>
  <si>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</si>
  <si>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</si>
  <si>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</si>
  <si>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</si>
  <si>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</si>
  <si>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</si>
  <si>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</si>
  <si>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</si>
  <si>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</si>
  <si>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</si>
  <si>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</si>
  <si>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</si>
  <si>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</si>
  <si>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</si>
  <si>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</si>
  <si>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</si>
  <si>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</si>
  <si>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</si>
  <si>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</si>
  <si>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</si>
  <si>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</si>
  <si>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</si>
  <si>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</si>
  <si>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</si>
  <si>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</si>
  <si>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</si>
  <si>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</si>
  <si>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</si>
  <si>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</si>
  <si>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</si>
  <si>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</si>
  <si>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</si>
  <si>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</si>
  <si>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</si>
  <si>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</si>
  <si>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</si>
  <si>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</si>
  <si>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</si>
  <si>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</si>
  <si>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</si>
  <si>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</si>
  <si>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</si>
  <si>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</si>
  <si>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</si>
  <si>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</si>
  <si>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</si>
  <si>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</si>
  <si>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</si>
  <si>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</si>
  <si>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</si>
  <si>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</si>
  <si>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</si>
  <si>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</si>
  <si>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</si>
  <si>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</si>
  <si>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</si>
  <si>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</si>
  <si>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</si>
  <si>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</si>
  <si>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</si>
  <si>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</si>
  <si>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</si>
  <si>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</si>
  <si>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</si>
  <si>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</si>
  <si>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</si>
  <si>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</si>
  <si>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</si>
  <si>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</si>
  <si>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</si>
  <si>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</si>
  <si>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</si>
  <si>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</si>
  <si>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</si>
  <si>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</si>
  <si>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</si>
  <si>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</si>
  <si>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</si>
  <si>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</si>
  <si>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</si>
  <si>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</si>
  <si>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</si>
  <si>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</si>
  <si>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</si>
  <si>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</si>
  <si>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</si>
  <si>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</si>
  <si>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</si>
  <si>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</si>
  <si>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</si>
  <si>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</si>
  <si>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</si>
  <si>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</si>
  <si>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</si>
  <si>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</si>
  <si>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</si>
  <si>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</si>
  <si>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</si>
  <si>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</si>
  <si>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</si>
  <si>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</si>
  <si>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</si>
  <si>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</si>
  <si>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</si>
  <si>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</si>
  <si>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</si>
  <si>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</si>
  <si>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</si>
  <si>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</si>
  <si>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</si>
  <si>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</si>
  <si>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</si>
  <si>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</si>
  <si>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</si>
  <si>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</si>
  <si>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</si>
  <si>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</si>
  <si>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</si>
  <si>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</si>
  <si>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</si>
  <si>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</si>
  <si>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</si>
  <si>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</si>
  <si>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</si>
  <si>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</si>
  <si>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</si>
  <si>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</si>
  <si>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</si>
  <si>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</si>
  <si>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</si>
  <si>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</si>
  <si>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</si>
  <si>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</si>
  <si>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</si>
  <si>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</si>
  <si>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</si>
  <si>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</si>
  <si>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</si>
  <si>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</si>
  <si>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</si>
  <si>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</si>
  <si>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</si>
  <si>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</si>
  <si>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</si>
  <si>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</si>
  <si>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</si>
  <si>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</si>
  <si>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</si>
  <si>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</si>
  <si>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</si>
  <si>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</si>
  <si>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</si>
  <si>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</si>
  <si>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</si>
  <si>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</si>
  <si>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</si>
  <si>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</si>
  <si>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</si>
  <si>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</si>
  <si>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</si>
  <si>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</si>
  <si>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</si>
  <si>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</si>
  <si>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</si>
  <si>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</si>
  <si>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</si>
  <si>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</si>
  <si>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</si>
  <si>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</si>
  <si>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</si>
  <si>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</si>
  <si>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</si>
  <si>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</si>
  <si>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</si>
  <si>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</si>
  <si>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</si>
  <si>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</si>
  <si>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</si>
  <si>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</si>
  <si>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</si>
  <si>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</si>
  <si>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</si>
  <si>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</si>
  <si>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</si>
  <si>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</si>
  <si>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</si>
  <si>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</si>
  <si>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</si>
  <si>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</si>
  <si>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</si>
  <si>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</si>
  <si>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</si>
  <si>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</si>
  <si>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</si>
  <si>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</si>
  <si>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</si>
  <si>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</si>
  <si>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</si>
  <si>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</si>
  <si>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</si>
  <si>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</si>
  <si>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</si>
  <si>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</si>
  <si>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</si>
  <si>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</si>
  <si>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</si>
  <si>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</si>
  <si>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</si>
  <si>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</si>
  <si>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</si>
  <si>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</si>
  <si>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</si>
  <si>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</si>
  <si>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</si>
  <si>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</si>
  <si>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</si>
  <si>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</si>
  <si>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</si>
  <si>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</si>
  <si>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</si>
  <si>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</si>
  <si>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</si>
  <si>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</si>
  <si>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</si>
  <si>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</si>
  <si>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</si>
  <si>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</si>
  <si>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</si>
  <si>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</si>
  <si>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</si>
  <si>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</si>
  <si>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</si>
  <si>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</si>
  <si>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</si>
  <si>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</si>
  <si>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</si>
  <si>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</si>
  <si>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</si>
  <si>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</si>
  <si>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</si>
  <si>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</si>
  <si>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</si>
  <si>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</si>
  <si>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</si>
  <si>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</si>
  <si>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</si>
  <si>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</si>
  <si>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</si>
  <si>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</si>
  <si>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</si>
  <si>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</si>
  <si>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</si>
  <si>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</si>
  <si>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</si>
  <si>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</si>
  <si>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</si>
  <si>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</si>
  <si>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</si>
  <si>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</si>
  <si>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</si>
  <si>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</si>
  <si>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</si>
  <si>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</si>
  <si>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</si>
  <si>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</si>
  <si>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</si>
  <si>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</si>
  <si>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</si>
  <si>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</si>
  <si>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</si>
  <si>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</si>
  <si>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</si>
  <si>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</si>
  <si>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</si>
  <si>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</si>
  <si>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</si>
  <si>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</si>
  <si>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</si>
  <si>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</si>
  <si>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</si>
  <si>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</si>
  <si>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</si>
  <si>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</si>
  <si>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</si>
  <si>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</si>
  <si>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</si>
  <si>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</si>
  <si>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</si>
  <si>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</si>
  <si>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</si>
  <si>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</si>
  <si>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</si>
  <si>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</si>
  <si>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</si>
  <si>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</si>
  <si>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</si>
  <si>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</si>
  <si>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</si>
  <si>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</si>
  <si>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</si>
  <si>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</si>
  <si>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</si>
  <si>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</si>
  <si>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</si>
  <si>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</si>
  <si>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</si>
  <si>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</si>
  <si>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</si>
  <si>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</si>
  <si>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</si>
  <si>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</si>
  <si>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</si>
  <si>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</si>
  <si>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</si>
  <si>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</si>
  <si>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</si>
  <si>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</si>
  <si>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</si>
  <si>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</si>
  <si>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</si>
  <si>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</si>
  <si>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</si>
  <si>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</si>
  <si>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</si>
  <si>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</si>
  <si>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</si>
  <si>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</si>
  <si>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</si>
  <si>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</si>
  <si>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</si>
  <si>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</si>
  <si>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</si>
  <si>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</si>
  <si>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</si>
  <si>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</si>
  <si>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</si>
  <si>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</si>
  <si>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</si>
  <si>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</si>
  <si>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</si>
  <si>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</si>
  <si>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</si>
  <si>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</si>
  <si>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</si>
  <si>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</si>
  <si>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</si>
  <si>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</si>
  <si>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</si>
  <si>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</si>
  <si>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</si>
  <si>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</si>
  <si>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</si>
  <si>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</si>
  <si>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</si>
  <si>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</si>
  <si>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</si>
  <si>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</si>
  <si>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</si>
  <si>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</si>
  <si>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</si>
  <si>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</si>
  <si>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</si>
  <si>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</si>
  <si>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</si>
  <si>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</si>
  <si>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</si>
  <si>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</si>
  <si>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</si>
  <si>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</si>
  <si>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</si>
  <si>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</si>
  <si>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</si>
  <si>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</si>
  <si>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</si>
  <si>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</si>
  <si>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</si>
  <si>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</si>
  <si>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</si>
  <si>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</si>
  <si>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</si>
  <si>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</si>
  <si>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</si>
  <si>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</si>
  <si>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</si>
  <si>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</si>
  <si>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</si>
  <si>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</si>
  <si>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</si>
  <si>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</si>
  <si>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</si>
  <si>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</si>
  <si>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</si>
  <si>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</si>
  <si>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</si>
  <si>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</si>
  <si>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</si>
  <si>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</si>
  <si>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</si>
  <si>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</si>
  <si>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</si>
  <si>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</si>
  <si>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</si>
  <si>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</si>
  <si>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</si>
  <si>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</si>
  <si>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</si>
  <si>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</si>
  <si>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</si>
  <si>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</si>
  <si>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</si>
  <si>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</si>
  <si>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</si>
  <si>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</si>
  <si>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</si>
  <si>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</si>
  <si>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</si>
  <si>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</si>
  <si>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</si>
  <si>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</si>
  <si>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</si>
  <si>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</si>
  <si>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</si>
  <si>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</si>
  <si>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</si>
  <si>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</si>
  <si>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</si>
  <si>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</si>
  <si>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</si>
  <si>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</si>
  <si>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</si>
  <si>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</si>
  <si>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</si>
  <si>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</si>
  <si>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</si>
  <si>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</si>
  <si>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</si>
  <si>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</si>
  <si>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</si>
  <si>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</si>
  <si>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</si>
  <si>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</si>
  <si>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</si>
  <si>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</si>
  <si>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</si>
  <si>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</si>
  <si>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</si>
  <si>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</si>
  <si>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</si>
  <si>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</si>
  <si>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</si>
  <si>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</si>
  <si>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</si>
  <si>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</si>
  <si>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</si>
  <si>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</si>
  <si>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</si>
  <si>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</si>
  <si>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</si>
  <si>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</si>
  <si>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</si>
  <si>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</si>
  <si>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</si>
  <si>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</si>
  <si>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</si>
  <si>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</si>
  <si>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</si>
  <si>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</si>
  <si>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</si>
  <si>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</si>
  <si>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</si>
  <si>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</si>
  <si>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</si>
  <si>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</si>
  <si>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</si>
  <si>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</si>
  <si>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</si>
  <si>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</si>
  <si>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</si>
  <si>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</si>
  <si>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</si>
  <si>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</si>
  <si>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</si>
  <si>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</si>
  <si>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</si>
  <si>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</si>
  <si>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</si>
  <si>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</si>
  <si>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</si>
  <si>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</si>
  <si>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</si>
  <si>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</si>
  <si>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</si>
  <si>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</si>
  <si>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</si>
  <si>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</si>
  <si>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</si>
  <si>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</si>
  <si>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</si>
  <si>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</si>
  <si>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</si>
  <si>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</si>
  <si>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</si>
  <si>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</si>
  <si>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</si>
  <si>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</si>
  <si>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</si>
  <si>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</si>
  <si>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</si>
  <si>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</si>
  <si>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</si>
  <si>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</si>
  <si>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</si>
  <si>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</si>
  <si>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</si>
  <si>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</si>
  <si>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</si>
  <si>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</si>
  <si>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</si>
  <si>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</si>
  <si>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</si>
  <si>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</si>
  <si>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</si>
  <si>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</si>
  <si>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</si>
  <si>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</si>
  <si>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</si>
  <si>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</si>
  <si>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</si>
  <si>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</si>
  <si>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</si>
  <si>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</si>
  <si>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</si>
  <si>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</si>
  <si>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</si>
  <si>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</si>
  <si>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</si>
  <si>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</si>
  <si>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</si>
  <si>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</si>
  <si>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</si>
  <si>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</si>
  <si>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</si>
  <si>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</si>
  <si>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</si>
  <si>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</si>
  <si>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</si>
  <si>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</si>
  <si>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</si>
  <si>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</si>
  <si>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</si>
  <si>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</si>
  <si>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</si>
  <si>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</si>
  <si>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</si>
  <si>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</si>
  <si>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</si>
  <si>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</si>
  <si>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</si>
  <si>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</si>
  <si>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</si>
  <si>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</si>
  <si>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</si>
  <si>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</si>
  <si>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</si>
  <si>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</si>
  <si>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</si>
  <si>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</si>
  <si>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</si>
  <si>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</si>
  <si>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</si>
  <si>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</si>
  <si>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</si>
  <si>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</si>
  <si>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</si>
  <si>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</si>
  <si>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</si>
  <si>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</si>
  <si>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</si>
  <si>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</si>
  <si>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</si>
  <si>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</si>
  <si>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</si>
  <si>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</si>
  <si>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</si>
  <si>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</si>
  <si>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</si>
  <si>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</si>
  <si>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</si>
  <si>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</si>
  <si>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</si>
  <si>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</si>
  <si>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</si>
  <si>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</si>
  <si>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</si>
  <si>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</si>
  <si>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</si>
  <si>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</si>
  <si>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</si>
  <si>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</si>
  <si>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</si>
  <si>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</si>
  <si>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</si>
  <si>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</si>
  <si>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</si>
  <si>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</si>
  <si>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</si>
  <si>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</si>
  <si>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</si>
  <si>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</si>
  <si>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</si>
  <si>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</si>
  <si>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</si>
  <si>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</si>
  <si>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</si>
  <si>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</si>
  <si>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</si>
  <si>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</si>
  <si>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</si>
  <si>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</si>
  <si>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</si>
  <si>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</si>
  <si>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</si>
  <si>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</si>
  <si>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</si>
  <si>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</si>
  <si>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</si>
  <si>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</si>
  <si>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</si>
  <si>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</si>
  <si>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</si>
  <si>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</si>
  <si>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</si>
  <si>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</si>
  <si>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</si>
  <si>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</si>
  <si>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</si>
  <si>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</si>
  <si>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</si>
  <si>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</si>
  <si>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</si>
  <si>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</si>
  <si>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</si>
  <si>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</si>
  <si>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</si>
  <si>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</si>
  <si>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</si>
  <si>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</si>
  <si>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</si>
  <si>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</si>
  <si>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</si>
  <si>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</si>
  <si>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</si>
  <si>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</si>
  <si>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</si>
  <si>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</si>
  <si>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</si>
  <si>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</si>
  <si>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</si>
  <si>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</si>
  <si>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</si>
  <si>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</si>
  <si>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</si>
  <si>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</si>
  <si>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</si>
  <si>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</si>
  <si>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</si>
  <si>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</si>
  <si>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</si>
  <si>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</si>
  <si>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</si>
  <si>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</si>
  <si>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</si>
  <si>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</si>
  <si>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</si>
  <si>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</si>
  <si>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</si>
  <si>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</si>
  <si>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</si>
  <si>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</si>
  <si>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</si>
  <si>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</si>
  <si>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</si>
  <si>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</si>
  <si>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</si>
  <si>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</si>
  <si>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</si>
  <si>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</si>
  <si>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</si>
  <si>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</si>
  <si>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</si>
  <si>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</si>
  <si>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</si>
  <si>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</si>
  <si>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</si>
  <si>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</si>
  <si>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</si>
  <si>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</si>
  <si>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</si>
  <si>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</si>
  <si>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</si>
  <si>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</si>
  <si>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</si>
  <si>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</si>
  <si>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</si>
  <si>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</si>
  <si>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</si>
  <si>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</si>
  <si>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</si>
  <si>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</si>
  <si>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</si>
  <si>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</si>
  <si>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</si>
  <si>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</si>
  <si>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</si>
  <si>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</si>
  <si>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</si>
  <si>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</si>
  <si>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</si>
  <si>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</si>
  <si>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</si>
  <si>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</si>
  <si>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</si>
  <si>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</si>
  <si>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</si>
  <si>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</si>
  <si>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</si>
  <si>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</si>
  <si>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</si>
  <si>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</si>
  <si>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</si>
  <si>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</si>
  <si>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</si>
  <si>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</si>
  <si>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</si>
  <si>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</si>
  <si>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</si>
  <si>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</si>
  <si>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</si>
  <si>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</si>
  <si>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</si>
  <si>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</si>
  <si>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</si>
  <si>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</si>
  <si>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</si>
  <si>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</si>
  <si>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</si>
  <si>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</si>
  <si>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</si>
  <si>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</si>
  <si>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</si>
  <si>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</si>
  <si>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</si>
  <si>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</si>
  <si>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</si>
  <si>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</si>
  <si>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</si>
  <si>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</si>
  <si>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</si>
  <si>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</si>
  <si>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</si>
  <si>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</si>
  <si>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</si>
  <si>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</si>
  <si>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</si>
  <si>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</si>
  <si>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</si>
  <si>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</si>
  <si>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</si>
  <si>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</si>
  <si>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</si>
  <si>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</si>
  <si>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</si>
  <si>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</si>
  <si>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</si>
  <si>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</si>
  <si>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</si>
  <si>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</si>
  <si>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</si>
  <si>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</si>
  <si>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</si>
  <si>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</si>
  <si>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</si>
  <si>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</si>
  <si>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</si>
  <si>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</si>
  <si>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</si>
  <si>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</si>
  <si>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</si>
  <si>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</si>
  <si>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</si>
  <si>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</si>
  <si>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</si>
  <si>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</si>
  <si>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</si>
  <si>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</si>
  <si>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</si>
  <si>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</si>
  <si>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</si>
  <si>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</si>
  <si>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</si>
  <si>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</si>
  <si>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</si>
  <si>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</si>
  <si>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</si>
  <si>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</si>
  <si>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</si>
  <si>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</si>
  <si>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</si>
  <si>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</si>
  <si>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</si>
  <si>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</si>
  <si>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</si>
  <si>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</si>
  <si>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</si>
  <si>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</si>
  <si>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</si>
  <si>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</si>
  <si>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</si>
  <si>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</si>
  <si>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</si>
  <si>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</si>
  <si>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</si>
  <si>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</si>
  <si>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335771179</t>
  </si>
  <si>
    <t>335771723</t>
  </si>
  <si>
    <t>335771642</t>
  </si>
  <si>
    <t>335771629</t>
  </si>
  <si>
    <t>335771608</t>
  </si>
  <si>
    <t>335771600</t>
  </si>
  <si>
    <t>335771598</t>
  </si>
  <si>
    <t>335771528</t>
  </si>
  <si>
    <t>335771521</t>
  </si>
  <si>
    <t>2 Gavetas Vacias y 1 Fallando</t>
  </si>
  <si>
    <t>335772107</t>
  </si>
  <si>
    <t>335772099</t>
  </si>
  <si>
    <t>335772091</t>
  </si>
  <si>
    <t>335772082</t>
  </si>
  <si>
    <t>335772059</t>
  </si>
  <si>
    <t>335772044</t>
  </si>
  <si>
    <t>335772043</t>
  </si>
  <si>
    <t>335772013</t>
  </si>
  <si>
    <t>335771985</t>
  </si>
  <si>
    <t>335771981</t>
  </si>
  <si>
    <t>335771977</t>
  </si>
  <si>
    <t>335771964</t>
  </si>
  <si>
    <t>335771804</t>
  </si>
  <si>
    <t>335772477</t>
  </si>
  <si>
    <t>335772476</t>
  </si>
  <si>
    <t>335772474</t>
  </si>
  <si>
    <t>335772463</t>
  </si>
  <si>
    <t>335772437</t>
  </si>
  <si>
    <t>335772432</t>
  </si>
  <si>
    <t>335772394</t>
  </si>
  <si>
    <t>335772305</t>
  </si>
  <si>
    <t>335772297</t>
  </si>
  <si>
    <t>335772282</t>
  </si>
  <si>
    <t>335772234</t>
  </si>
  <si>
    <t>335772233</t>
  </si>
  <si>
    <t>26/1/2021 17:00 PM</t>
  </si>
  <si>
    <t>335772551</t>
  </si>
  <si>
    <t>335772550</t>
  </si>
  <si>
    <t>335772546</t>
  </si>
  <si>
    <t>335772545</t>
  </si>
  <si>
    <t>335772522</t>
  </si>
  <si>
    <t>335772519</t>
  </si>
  <si>
    <t>335772507</t>
  </si>
  <si>
    <t>335772497</t>
  </si>
  <si>
    <t>335772489</t>
  </si>
  <si>
    <t>335772487</t>
  </si>
  <si>
    <t>335772484</t>
  </si>
  <si>
    <t>27/1/2021 6:00 AM</t>
  </si>
  <si>
    <t>27 Enero de 2021</t>
  </si>
  <si>
    <t>335772562</t>
  </si>
  <si>
    <t>335772561</t>
  </si>
  <si>
    <t>335772559</t>
  </si>
  <si>
    <t>335772558</t>
  </si>
  <si>
    <t>335772576</t>
  </si>
  <si>
    <t>335772575</t>
  </si>
  <si>
    <t>335772572</t>
  </si>
  <si>
    <t>335772569</t>
  </si>
  <si>
    <t>335772567</t>
  </si>
  <si>
    <t>335772566</t>
  </si>
  <si>
    <t xml:space="preserve">GAVETA DE RECHAZO LLENA </t>
  </si>
  <si>
    <t>En Servicio</t>
  </si>
  <si>
    <t>Closed</t>
  </si>
  <si>
    <t>335772953</t>
  </si>
  <si>
    <t>335772952</t>
  </si>
  <si>
    <t>335772948</t>
  </si>
  <si>
    <t>335772944</t>
  </si>
  <si>
    <t>335772933</t>
  </si>
  <si>
    <t>335772921</t>
  </si>
  <si>
    <t>335772919</t>
  </si>
  <si>
    <t>335772906</t>
  </si>
  <si>
    <t>335772901</t>
  </si>
  <si>
    <t>335772891</t>
  </si>
  <si>
    <t>335772853</t>
  </si>
  <si>
    <t>335772826</t>
  </si>
  <si>
    <t>335772822</t>
  </si>
  <si>
    <t>335772819</t>
  </si>
  <si>
    <t>335772786</t>
  </si>
  <si>
    <t>335772769</t>
  </si>
  <si>
    <t>335772757</t>
  </si>
  <si>
    <t>335772620</t>
  </si>
  <si>
    <t>335772606</t>
  </si>
  <si>
    <t>335772605</t>
  </si>
  <si>
    <t>335772588</t>
  </si>
  <si>
    <t>PRINTER ERROR</t>
  </si>
  <si>
    <t>SIN ACTIVIDAD DE RETIRO</t>
  </si>
  <si>
    <t>GAVETA DE DEPOSITO LLENA</t>
  </si>
  <si>
    <t>Cepeda, Ricardo Alberto</t>
  </si>
  <si>
    <t>1 Gaveta Vacia y 2 Fallando</t>
  </si>
  <si>
    <t>Observados</t>
  </si>
  <si>
    <t>335773074</t>
  </si>
  <si>
    <t>335773067</t>
  </si>
  <si>
    <t>335773023</t>
  </si>
  <si>
    <t>335772940</t>
  </si>
  <si>
    <t>335772842</t>
  </si>
  <si>
    <t>335772840</t>
  </si>
  <si>
    <t>335772805</t>
  </si>
  <si>
    <t>335772801</t>
  </si>
  <si>
    <t>335772656</t>
  </si>
  <si>
    <t>Doñe Ramirez, Luis Manuel</t>
  </si>
  <si>
    <t xml:space="preserve">Martinez Perez, Jeffrey </t>
  </si>
  <si>
    <t>CARGA EXITOSA</t>
  </si>
  <si>
    <t>REINICIO EXITOSO</t>
  </si>
  <si>
    <t>REINICIO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</si>
</sst>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50" fillId="5" borderId="61" xfId="0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9"/>
      <tableStyleElement type="headerRow" dxfId="228"/>
      <tableStyleElement type="totalRow" dxfId="227"/>
      <tableStyleElement type="firstColumn" dxfId="226"/>
      <tableStyleElement type="lastColumn" dxfId="225"/>
      <tableStyleElement type="firstRowStripe" dxfId="224"/>
      <tableStyleElement type="firstColumnStripe" dxfId="22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0"/>
  <sheetViews>
    <sheetView tabSelected="1" topLeftCell="D1" zoomScale="80" zoomScaleNormal="80" workbookViewId="0">
      <pane ySplit="4" topLeftCell="A5" activePane="bottomLeft" state="frozen"/>
      <selection pane="bottomLeft" activeCell="L24" sqref="L24"/>
    </sheetView>
  </sheetViews>
  <sheetFormatPr baseColWidth="10" defaultColWidth="26.140625" defaultRowHeight="15" x14ac:dyDescent="0.25"/>
  <cols>
    <col min="1" max="1" width="25.85546875" style="70" bestFit="1" customWidth="1"/>
    <col min="2" max="2" width="21.140625" style="120" bestFit="1" customWidth="1"/>
    <col min="3" max="3" width="17.85546875" style="47" bestFit="1" customWidth="1"/>
    <col min="4" max="4" width="29.140625" style="70" bestFit="1" customWidth="1"/>
    <col min="5" max="5" width="13.5703125" style="119" bestFit="1" customWidth="1"/>
    <col min="6" max="6" width="12.140625" style="48" customWidth="1"/>
    <col min="7" max="7" width="63" style="48" customWidth="1"/>
    <col min="8" max="11" width="6.85546875" style="48" customWidth="1"/>
    <col min="12" max="12" width="52.42578125" style="48" customWidth="1"/>
    <col min="13" max="13" width="20.140625" style="70" bestFit="1" customWidth="1"/>
    <col min="14" max="14" width="18.85546875" style="85" bestFit="1" customWidth="1"/>
    <col min="15" max="15" width="43" style="85" customWidth="1"/>
    <col min="16" max="16" width="32.5703125" style="74" customWidth="1"/>
    <col min="17" max="17" width="52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3" t="s">
        <v>2161</v>
      </c>
      <c r="B1" s="123"/>
      <c r="C1" s="123"/>
      <c r="D1" s="123"/>
      <c r="E1" s="124"/>
      <c r="F1" s="124"/>
      <c r="G1" s="124"/>
      <c r="H1" s="124"/>
      <c r="I1" s="124"/>
      <c r="J1" s="124"/>
      <c r="K1" s="124"/>
      <c r="L1" s="123"/>
      <c r="M1" s="123"/>
      <c r="N1" s="123"/>
      <c r="O1" s="123"/>
      <c r="P1" s="123"/>
      <c r="Q1" s="123"/>
    </row>
    <row r="2" spans="1:17" ht="18" x14ac:dyDescent="0.25">
      <c r="A2" s="121" t="s">
        <v>2158</v>
      </c>
      <c r="B2" s="121"/>
      <c r="C2" s="121"/>
      <c r="D2" s="121"/>
      <c r="E2" s="122"/>
      <c r="F2" s="122"/>
      <c r="G2" s="122"/>
      <c r="H2" s="122"/>
      <c r="I2" s="122"/>
      <c r="J2" s="122"/>
      <c r="K2" s="122"/>
      <c r="L2" s="121"/>
      <c r="M2" s="121"/>
      <c r="N2" s="121"/>
      <c r="O2" s="121"/>
      <c r="P2" s="121"/>
      <c r="Q2" s="121"/>
    </row>
    <row r="3" spans="1:17" ht="18.75" thickBot="1" x14ac:dyDescent="0.3">
      <c r="A3" s="125" t="s">
        <v>2548</v>
      </c>
      <c r="B3" s="125"/>
      <c r="C3" s="125"/>
      <c r="D3" s="125"/>
      <c r="E3" s="126"/>
      <c r="F3" s="126"/>
      <c r="G3" s="126"/>
      <c r="H3" s="126"/>
      <c r="I3" s="126"/>
      <c r="J3" s="126"/>
      <c r="K3" s="126"/>
      <c r="L3" s="125"/>
      <c r="M3" s="125"/>
      <c r="N3" s="125"/>
      <c r="O3" s="125"/>
      <c r="P3" s="125"/>
      <c r="Q3" s="12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02" t="str">
        <f>VLOOKUP(E5,'LISTADO ATM'!$A$2:$C$895,3,0)</f>
        <v>DISTRITO NACIONAL</v>
      </c>
      <c r="B5" s="111" t="s">
        <v>2550</v>
      </c>
      <c r="C5" s="103">
        <v>44223.205821759257</v>
      </c>
      <c r="D5" s="102" t="s">
        <v>2189</v>
      </c>
      <c r="E5" s="99">
        <v>570</v>
      </c>
      <c r="F5" s="84" t="str">
        <f>VLOOKUP(E5,VIP!$A$2:$O11371,2,0)</f>
        <v>DRBR478</v>
      </c>
      <c r="G5" s="98" t="str">
        <f>VLOOKUP(E5,'LISTADO ATM'!$A$2:$B$894,2,0)</f>
        <v xml:space="preserve">ATM S/M Liverpool Villa Mella </v>
      </c>
      <c r="H5" s="98" t="str">
        <f>VLOOKUP(E5,VIP!$A$2:$O16292,7,FALSE)</f>
        <v>Si</v>
      </c>
      <c r="I5" s="98" t="str">
        <f>VLOOKUP(E5,VIP!$A$2:$O8257,8,FALSE)</f>
        <v>Si</v>
      </c>
      <c r="J5" s="98" t="str">
        <f>VLOOKUP(E5,VIP!$A$2:$O8207,8,FALSE)</f>
        <v>Si</v>
      </c>
      <c r="K5" s="98" t="str">
        <f>VLOOKUP(E5,VIP!$A$2:$O11781,6,0)</f>
        <v>NO</v>
      </c>
      <c r="L5" s="106" t="s">
        <v>2228</v>
      </c>
      <c r="M5" s="117" t="s">
        <v>2560</v>
      </c>
      <c r="N5" s="157" t="s">
        <v>2561</v>
      </c>
      <c r="O5" s="102" t="s">
        <v>2483</v>
      </c>
      <c r="P5" s="102"/>
      <c r="Q5" s="157">
        <v>44223.381944444445</v>
      </c>
    </row>
    <row r="6" spans="1:17" ht="18" x14ac:dyDescent="0.25">
      <c r="A6" s="102" t="str">
        <f>VLOOKUP(E6,'LISTADO ATM'!$A$2:$C$895,3,0)</f>
        <v>NORTE</v>
      </c>
      <c r="B6" s="111" t="s">
        <v>2520</v>
      </c>
      <c r="C6" s="103">
        <v>44222.539456018516</v>
      </c>
      <c r="D6" s="102" t="s">
        <v>2190</v>
      </c>
      <c r="E6" s="99">
        <v>606</v>
      </c>
      <c r="F6" s="84" t="str">
        <f>VLOOKUP(E6,VIP!$A$2:$O11429,2,0)</f>
        <v>DRBR704</v>
      </c>
      <c r="G6" s="98" t="str">
        <f>VLOOKUP(E6,'LISTADO ATM'!$A$2:$B$894,2,0)</f>
        <v xml:space="preserve">ATM UNP Manolo Tavarez Justo </v>
      </c>
      <c r="H6" s="98" t="str">
        <f>VLOOKUP(E6,VIP!$A$2:$O16350,7,FALSE)</f>
        <v>Si</v>
      </c>
      <c r="I6" s="98" t="str">
        <f>VLOOKUP(E6,VIP!$A$2:$O8315,8,FALSE)</f>
        <v>Si</v>
      </c>
      <c r="J6" s="98" t="str">
        <f>VLOOKUP(E6,VIP!$A$2:$O8265,8,FALSE)</f>
        <v>Si</v>
      </c>
      <c r="K6" s="98" t="str">
        <f>VLOOKUP(E6,VIP!$A$2:$O11839,6,0)</f>
        <v>NO</v>
      </c>
      <c r="L6" s="106" t="s">
        <v>2228</v>
      </c>
      <c r="M6" s="117" t="s">
        <v>2560</v>
      </c>
      <c r="N6" s="104" t="s">
        <v>2481</v>
      </c>
      <c r="O6" s="102" t="s">
        <v>2490</v>
      </c>
      <c r="P6" s="102"/>
      <c r="Q6" s="157">
        <v>44223.379166666666</v>
      </c>
    </row>
    <row r="7" spans="1:17" ht="18" x14ac:dyDescent="0.25">
      <c r="A7" s="102" t="str">
        <f>VLOOKUP(E7,'LISTADO ATM'!$A$2:$C$895,3,0)</f>
        <v>SUR</v>
      </c>
      <c r="B7" s="111" t="s">
        <v>2553</v>
      </c>
      <c r="C7" s="103">
        <v>44223.310879629629</v>
      </c>
      <c r="D7" s="102" t="s">
        <v>2189</v>
      </c>
      <c r="E7" s="99">
        <v>780</v>
      </c>
      <c r="F7" s="84" t="str">
        <f>VLOOKUP(E7,VIP!$A$2:$O11371,2,0)</f>
        <v>DRBR041</v>
      </c>
      <c r="G7" s="98" t="str">
        <f>VLOOKUP(E7,'LISTADO ATM'!$A$2:$B$894,2,0)</f>
        <v xml:space="preserve">ATM Oficina Barahona I </v>
      </c>
      <c r="H7" s="98" t="str">
        <f>VLOOKUP(E7,VIP!$A$2:$O16292,7,FALSE)</f>
        <v>Si</v>
      </c>
      <c r="I7" s="98" t="str">
        <f>VLOOKUP(E7,VIP!$A$2:$O8257,8,FALSE)</f>
        <v>Si</v>
      </c>
      <c r="J7" s="98" t="str">
        <f>VLOOKUP(E7,VIP!$A$2:$O8207,8,FALSE)</f>
        <v>Si</v>
      </c>
      <c r="K7" s="98" t="str">
        <f>VLOOKUP(E7,VIP!$A$2:$O11781,6,0)</f>
        <v>SI</v>
      </c>
      <c r="L7" s="106" t="s">
        <v>2228</v>
      </c>
      <c r="M7" s="117" t="s">
        <v>2560</v>
      </c>
      <c r="N7" s="104" t="s">
        <v>2481</v>
      </c>
      <c r="O7" s="102" t="s">
        <v>2483</v>
      </c>
      <c r="P7" s="102"/>
      <c r="Q7" s="157">
        <v>44223.381944444445</v>
      </c>
    </row>
    <row r="8" spans="1:17" ht="18" x14ac:dyDescent="0.25">
      <c r="A8" s="102" t="str">
        <f>VLOOKUP(E8,'LISTADO ATM'!$A$2:$C$895,3,0)</f>
        <v>NORTE</v>
      </c>
      <c r="B8" s="111" t="s">
        <v>2540</v>
      </c>
      <c r="C8" s="103">
        <v>44222.769699074073</v>
      </c>
      <c r="D8" s="102" t="s">
        <v>2190</v>
      </c>
      <c r="E8" s="99">
        <v>854</v>
      </c>
      <c r="F8" s="84" t="str">
        <f>VLOOKUP(E8,VIP!$A$2:$O11455,2,0)</f>
        <v>DRBR854</v>
      </c>
      <c r="G8" s="98" t="str">
        <f>VLOOKUP(E8,'LISTADO ATM'!$A$2:$B$894,2,0)</f>
        <v xml:space="preserve">ATM Centro Comercial Blanco Batista </v>
      </c>
      <c r="H8" s="98" t="str">
        <f>VLOOKUP(E8,VIP!$A$2:$O16376,7,FALSE)</f>
        <v>Si</v>
      </c>
      <c r="I8" s="98" t="str">
        <f>VLOOKUP(E8,VIP!$A$2:$O8341,8,FALSE)</f>
        <v>Si</v>
      </c>
      <c r="J8" s="98" t="str">
        <f>VLOOKUP(E8,VIP!$A$2:$O8291,8,FALSE)</f>
        <v>Si</v>
      </c>
      <c r="K8" s="98" t="str">
        <f>VLOOKUP(E8,VIP!$A$2:$O11865,6,0)</f>
        <v>NO</v>
      </c>
      <c r="L8" s="106" t="s">
        <v>2228</v>
      </c>
      <c r="M8" s="117" t="s">
        <v>2560</v>
      </c>
      <c r="N8" s="104" t="s">
        <v>2481</v>
      </c>
      <c r="O8" s="102" t="s">
        <v>2490</v>
      </c>
      <c r="P8" s="102"/>
      <c r="Q8" s="157">
        <v>44223.384722222225</v>
      </c>
    </row>
    <row r="9" spans="1:17" ht="18" x14ac:dyDescent="0.25">
      <c r="A9" s="102" t="str">
        <f>VLOOKUP(E9,'LISTADO ATM'!$A$2:$C$895,3,0)</f>
        <v>DISTRITO NACIONAL</v>
      </c>
      <c r="B9" s="111" t="s">
        <v>2541</v>
      </c>
      <c r="C9" s="103">
        <v>44222.768101851849</v>
      </c>
      <c r="D9" s="102" t="s">
        <v>2189</v>
      </c>
      <c r="E9" s="99">
        <v>21</v>
      </c>
      <c r="F9" s="84" t="str">
        <f>VLOOKUP(E9,VIP!$A$2:$O11456,2,0)</f>
        <v>DRBR021</v>
      </c>
      <c r="G9" s="98" t="str">
        <f>VLOOKUP(E9,'LISTADO ATM'!$A$2:$B$894,2,0)</f>
        <v xml:space="preserve">ATM Oficina Mella </v>
      </c>
      <c r="H9" s="98" t="str">
        <f>VLOOKUP(E9,VIP!$A$2:$O16377,7,FALSE)</f>
        <v>Si</v>
      </c>
      <c r="I9" s="98" t="str">
        <f>VLOOKUP(E9,VIP!$A$2:$O8342,8,FALSE)</f>
        <v>No</v>
      </c>
      <c r="J9" s="98" t="str">
        <f>VLOOKUP(E9,VIP!$A$2:$O8292,8,FALSE)</f>
        <v>No</v>
      </c>
      <c r="K9" s="98" t="str">
        <f>VLOOKUP(E9,VIP!$A$2:$O11866,6,0)</f>
        <v>NO</v>
      </c>
      <c r="L9" s="106" t="s">
        <v>2254</v>
      </c>
      <c r="M9" s="117" t="s">
        <v>2560</v>
      </c>
      <c r="N9" s="104" t="s">
        <v>2481</v>
      </c>
      <c r="O9" s="102" t="s">
        <v>2483</v>
      </c>
      <c r="P9" s="102"/>
      <c r="Q9" s="157">
        <v>44223.395833333336</v>
      </c>
    </row>
    <row r="10" spans="1:17" ht="18" x14ac:dyDescent="0.25">
      <c r="A10" s="102" t="str">
        <f>VLOOKUP(E10,'LISTADO ATM'!$A$2:$C$895,3,0)</f>
        <v>NORTE</v>
      </c>
      <c r="B10" s="111">
        <v>335773103</v>
      </c>
      <c r="C10" s="103">
        <v>44223.445671296293</v>
      </c>
      <c r="D10" s="102" t="s">
        <v>2494</v>
      </c>
      <c r="E10" s="99">
        <v>397</v>
      </c>
      <c r="F10" s="84" t="str">
        <f>VLOOKUP(E10,VIP!$A$2:$O11447,2,0)</f>
        <v>DRBR397</v>
      </c>
      <c r="G10" s="98" t="str">
        <f>VLOOKUP(E10,'LISTADO ATM'!$A$2:$B$894,2,0)</f>
        <v xml:space="preserve">ATM Autobanco San Francisco de Macoris </v>
      </c>
      <c r="H10" s="98" t="str">
        <f>VLOOKUP(E10,VIP!$A$2:$O16368,7,FALSE)</f>
        <v>Si</v>
      </c>
      <c r="I10" s="98" t="str">
        <f>VLOOKUP(E10,VIP!$A$2:$O8333,8,FALSE)</f>
        <v>Si</v>
      </c>
      <c r="J10" s="98" t="str">
        <f>VLOOKUP(E10,VIP!$A$2:$O8283,8,FALSE)</f>
        <v>Si</v>
      </c>
      <c r="K10" s="98" t="str">
        <f>VLOOKUP(E10,VIP!$A$2:$O11857,6,0)</f>
        <v>NO</v>
      </c>
      <c r="L10" s="106" t="s">
        <v>2487</v>
      </c>
      <c r="M10" s="117" t="s">
        <v>2560</v>
      </c>
      <c r="N10" s="157" t="s">
        <v>2561</v>
      </c>
      <c r="O10" s="102" t="s">
        <v>2598</v>
      </c>
      <c r="P10" s="117" t="s">
        <v>2600</v>
      </c>
      <c r="Q10" s="117" t="s">
        <v>2487</v>
      </c>
    </row>
    <row r="11" spans="1:17" ht="18" x14ac:dyDescent="0.25">
      <c r="A11" s="102" t="str">
        <f>VLOOKUP(E11,'LISTADO ATM'!$A$2:$C$895,3,0)</f>
        <v>NORTE</v>
      </c>
      <c r="B11" s="111" t="s">
        <v>2589</v>
      </c>
      <c r="C11" s="103">
        <v>44223.442442129628</v>
      </c>
      <c r="D11" s="102" t="s">
        <v>2494</v>
      </c>
      <c r="E11" s="99">
        <v>53</v>
      </c>
      <c r="F11" s="84" t="str">
        <f>VLOOKUP(E11,VIP!$A$2:$O11448,2,0)</f>
        <v>DRBR053</v>
      </c>
      <c r="G11" s="98" t="str">
        <f>VLOOKUP(E11,'LISTADO ATM'!$A$2:$B$894,2,0)</f>
        <v xml:space="preserve">ATM Oficina Constanza </v>
      </c>
      <c r="H11" s="98" t="str">
        <f>VLOOKUP(E11,VIP!$A$2:$O16369,7,FALSE)</f>
        <v>Si</v>
      </c>
      <c r="I11" s="98" t="str">
        <f>VLOOKUP(E11,VIP!$A$2:$O8334,8,FALSE)</f>
        <v>Si</v>
      </c>
      <c r="J11" s="98" t="str">
        <f>VLOOKUP(E11,VIP!$A$2:$O8284,8,FALSE)</f>
        <v>Si</v>
      </c>
      <c r="K11" s="98" t="str">
        <f>VLOOKUP(E11,VIP!$A$2:$O11858,6,0)</f>
        <v>NO</v>
      </c>
      <c r="L11" s="106" t="s">
        <v>2487</v>
      </c>
      <c r="M11" s="117" t="s">
        <v>2560</v>
      </c>
      <c r="N11" s="157" t="s">
        <v>2561</v>
      </c>
      <c r="O11" s="102" t="s">
        <v>2598</v>
      </c>
      <c r="P11" s="117" t="s">
        <v>2600</v>
      </c>
      <c r="Q11" s="117" t="s">
        <v>2487</v>
      </c>
    </row>
    <row r="12" spans="1:17" ht="18" x14ac:dyDescent="0.25">
      <c r="A12" s="102" t="str">
        <f>VLOOKUP(E12,'LISTADO ATM'!$A$2:$C$895,3,0)</f>
        <v>NORTE</v>
      </c>
      <c r="B12" s="111" t="s">
        <v>2590</v>
      </c>
      <c r="C12" s="103">
        <v>44223.441192129627</v>
      </c>
      <c r="D12" s="102" t="s">
        <v>2494</v>
      </c>
      <c r="E12" s="99">
        <v>73</v>
      </c>
      <c r="F12" s="84" t="str">
        <f>VLOOKUP(E12,VIP!$A$2:$O11449,2,0)</f>
        <v>DRBR073</v>
      </c>
      <c r="G12" s="98" t="str">
        <f>VLOOKUP(E12,'LISTADO ATM'!$A$2:$B$894,2,0)</f>
        <v xml:space="preserve">ATM Oficina Playa Dorada </v>
      </c>
      <c r="H12" s="98" t="str">
        <f>VLOOKUP(E12,VIP!$A$2:$O16370,7,FALSE)</f>
        <v>Si</v>
      </c>
      <c r="I12" s="98" t="str">
        <f>VLOOKUP(E12,VIP!$A$2:$O8335,8,FALSE)</f>
        <v>Si</v>
      </c>
      <c r="J12" s="98" t="str">
        <f>VLOOKUP(E12,VIP!$A$2:$O8285,8,FALSE)</f>
        <v>Si</v>
      </c>
      <c r="K12" s="98" t="str">
        <f>VLOOKUP(E12,VIP!$A$2:$O11859,6,0)</f>
        <v>NO</v>
      </c>
      <c r="L12" s="106" t="s">
        <v>2487</v>
      </c>
      <c r="M12" s="117" t="s">
        <v>2560</v>
      </c>
      <c r="N12" s="157" t="s">
        <v>2561</v>
      </c>
      <c r="O12" s="102" t="s">
        <v>2598</v>
      </c>
      <c r="P12" s="117" t="s">
        <v>2600</v>
      </c>
      <c r="Q12" s="117" t="s">
        <v>2487</v>
      </c>
    </row>
    <row r="13" spans="1:17" ht="18" x14ac:dyDescent="0.25">
      <c r="A13" s="102" t="str">
        <f>VLOOKUP(E13,'LISTADO ATM'!$A$2:$C$895,3,0)</f>
        <v>NORTE</v>
      </c>
      <c r="B13" s="111" t="s">
        <v>2591</v>
      </c>
      <c r="C13" s="103">
        <v>44223.432824074072</v>
      </c>
      <c r="D13" s="102" t="s">
        <v>2494</v>
      </c>
      <c r="E13" s="99">
        <v>307</v>
      </c>
      <c r="F13" s="84" t="str">
        <f>VLOOKUP(E13,VIP!$A$2:$O11450,2,0)</f>
        <v>DRBR307</v>
      </c>
      <c r="G13" s="98" t="str">
        <f>VLOOKUP(E13,'LISTADO ATM'!$A$2:$B$894,2,0)</f>
        <v>ATM Oficina Nagua II</v>
      </c>
      <c r="H13" s="98" t="str">
        <f>VLOOKUP(E13,VIP!$A$2:$O16371,7,FALSE)</f>
        <v>Si</v>
      </c>
      <c r="I13" s="98" t="str">
        <f>VLOOKUP(E13,VIP!$A$2:$O8336,8,FALSE)</f>
        <v>Si</v>
      </c>
      <c r="J13" s="98" t="str">
        <f>VLOOKUP(E13,VIP!$A$2:$O8286,8,FALSE)</f>
        <v>Si</v>
      </c>
      <c r="K13" s="98" t="str">
        <f>VLOOKUP(E13,VIP!$A$2:$O11860,6,0)</f>
        <v>SI</v>
      </c>
      <c r="L13" s="106" t="s">
        <v>2487</v>
      </c>
      <c r="M13" s="117" t="s">
        <v>2560</v>
      </c>
      <c r="N13" s="157" t="s">
        <v>2561</v>
      </c>
      <c r="O13" s="102" t="s">
        <v>2495</v>
      </c>
      <c r="P13" s="117" t="s">
        <v>2600</v>
      </c>
      <c r="Q13" s="117" t="s">
        <v>2487</v>
      </c>
    </row>
    <row r="14" spans="1:17" ht="18" x14ac:dyDescent="0.25">
      <c r="A14" s="102" t="str">
        <f>VLOOKUP(E14,'LISTADO ATM'!$A$2:$C$895,3,0)</f>
        <v>DISTRITO NACIONAL</v>
      </c>
      <c r="B14" s="111" t="s">
        <v>2594</v>
      </c>
      <c r="C14" s="103">
        <v>44223.380393518521</v>
      </c>
      <c r="D14" s="102" t="s">
        <v>2494</v>
      </c>
      <c r="E14" s="99">
        <v>617</v>
      </c>
      <c r="F14" s="84" t="str">
        <f>VLOOKUP(E14,VIP!$A$2:$O11453,2,0)</f>
        <v>DRBR617</v>
      </c>
      <c r="G14" s="98" t="str">
        <f>VLOOKUP(E14,'LISTADO ATM'!$A$2:$B$894,2,0)</f>
        <v xml:space="preserve">ATM Guardia Presidencial </v>
      </c>
      <c r="H14" s="98" t="str">
        <f>VLOOKUP(E14,VIP!$A$2:$O16374,7,FALSE)</f>
        <v>Si</v>
      </c>
      <c r="I14" s="98" t="str">
        <f>VLOOKUP(E14,VIP!$A$2:$O8339,8,FALSE)</f>
        <v>Si</v>
      </c>
      <c r="J14" s="98" t="str">
        <f>VLOOKUP(E14,VIP!$A$2:$O8289,8,FALSE)</f>
        <v>Si</v>
      </c>
      <c r="K14" s="98" t="str">
        <f>VLOOKUP(E14,VIP!$A$2:$O11863,6,0)</f>
        <v>NO</v>
      </c>
      <c r="L14" s="106" t="s">
        <v>2487</v>
      </c>
      <c r="M14" s="117" t="s">
        <v>2560</v>
      </c>
      <c r="N14" s="157" t="s">
        <v>2561</v>
      </c>
      <c r="O14" s="102" t="s">
        <v>2495</v>
      </c>
      <c r="P14" s="117" t="s">
        <v>2600</v>
      </c>
      <c r="Q14" s="117" t="s">
        <v>2487</v>
      </c>
    </row>
    <row r="15" spans="1:17" ht="18" x14ac:dyDescent="0.25">
      <c r="A15" s="102" t="str">
        <f>VLOOKUP(E15,'LISTADO ATM'!$A$2:$C$895,3,0)</f>
        <v>SUR</v>
      </c>
      <c r="B15" s="111" t="s">
        <v>2597</v>
      </c>
      <c r="C15" s="103">
        <v>44223.341354166667</v>
      </c>
      <c r="D15" s="102" t="s">
        <v>2494</v>
      </c>
      <c r="E15" s="99">
        <v>825</v>
      </c>
      <c r="F15" s="84" t="str">
        <f>VLOOKUP(E15,VIP!$A$2:$O11456,2,0)</f>
        <v>DRBR825</v>
      </c>
      <c r="G15" s="98" t="str">
        <f>VLOOKUP(E15,'LISTADO ATM'!$A$2:$B$894,2,0)</f>
        <v xml:space="preserve">ATM Estacion Eco Cibeles (Las Matas de Farfán) </v>
      </c>
      <c r="H15" s="98" t="str">
        <f>VLOOKUP(E15,VIP!$A$2:$O16377,7,FALSE)</f>
        <v>Si</v>
      </c>
      <c r="I15" s="98" t="str">
        <f>VLOOKUP(E15,VIP!$A$2:$O8342,8,FALSE)</f>
        <v>Si</v>
      </c>
      <c r="J15" s="98" t="str">
        <f>VLOOKUP(E15,VIP!$A$2:$O8292,8,FALSE)</f>
        <v>Si</v>
      </c>
      <c r="K15" s="98" t="str">
        <f>VLOOKUP(E15,VIP!$A$2:$O11866,6,0)</f>
        <v>NO</v>
      </c>
      <c r="L15" s="106" t="s">
        <v>2487</v>
      </c>
      <c r="M15" s="117" t="s">
        <v>2560</v>
      </c>
      <c r="N15" s="157" t="s">
        <v>2561</v>
      </c>
      <c r="O15" s="102" t="s">
        <v>2599</v>
      </c>
      <c r="P15" s="117" t="s">
        <v>2600</v>
      </c>
      <c r="Q15" s="117" t="s">
        <v>2487</v>
      </c>
    </row>
    <row r="16" spans="1:17" ht="18" x14ac:dyDescent="0.25">
      <c r="A16" s="102" t="str">
        <f>VLOOKUP(E16,'LISTADO ATM'!$A$2:$C$895,3,0)</f>
        <v>NORTE</v>
      </c>
      <c r="B16" s="111" t="s">
        <v>2530</v>
      </c>
      <c r="C16" s="103">
        <v>44222.664849537039</v>
      </c>
      <c r="D16" s="102" t="s">
        <v>2494</v>
      </c>
      <c r="E16" s="99">
        <v>910</v>
      </c>
      <c r="F16" s="84" t="str">
        <f>VLOOKUP(E16,VIP!$A$2:$O11443,2,0)</f>
        <v>DRBR12A</v>
      </c>
      <c r="G16" s="98" t="str">
        <f>VLOOKUP(E16,'LISTADO ATM'!$A$2:$B$894,2,0)</f>
        <v xml:space="preserve">ATM Oficina El Sol II (Santiago) </v>
      </c>
      <c r="H16" s="98" t="str">
        <f>VLOOKUP(E16,VIP!$A$2:$O16364,7,FALSE)</f>
        <v>Si</v>
      </c>
      <c r="I16" s="98" t="str">
        <f>VLOOKUP(E16,VIP!$A$2:$O8329,8,FALSE)</f>
        <v>Si</v>
      </c>
      <c r="J16" s="98" t="str">
        <f>VLOOKUP(E16,VIP!$A$2:$O8279,8,FALSE)</f>
        <v>Si</v>
      </c>
      <c r="K16" s="98" t="str">
        <f>VLOOKUP(E16,VIP!$A$2:$O11853,6,0)</f>
        <v>SI</v>
      </c>
      <c r="L16" s="106" t="s">
        <v>2466</v>
      </c>
      <c r="M16" s="117" t="s">
        <v>2560</v>
      </c>
      <c r="N16" s="104" t="s">
        <v>2481</v>
      </c>
      <c r="O16" s="102" t="s">
        <v>2495</v>
      </c>
      <c r="P16" s="102"/>
      <c r="Q16" s="157">
        <v>44223.4375</v>
      </c>
    </row>
    <row r="17" spans="1:17" ht="18" x14ac:dyDescent="0.25">
      <c r="A17" s="102" t="str">
        <f>VLOOKUP(E17,'LISTADO ATM'!$A$2:$C$895,3,0)</f>
        <v>DISTRITO NACIONAL</v>
      </c>
      <c r="B17" s="111">
        <v>335770494</v>
      </c>
      <c r="C17" s="103">
        <v>44218.654131944444</v>
      </c>
      <c r="D17" s="102" t="s">
        <v>2477</v>
      </c>
      <c r="E17" s="99">
        <v>958</v>
      </c>
      <c r="F17" s="84" t="str">
        <f>VLOOKUP(E17,VIP!$A$2:$O11369,2,0)</f>
        <v>DRBR958</v>
      </c>
      <c r="G17" s="98" t="str">
        <f>VLOOKUP(E17,'LISTADO ATM'!$A$2:$B$894,2,0)</f>
        <v xml:space="preserve">ATM Olé Aut. San Isidro </v>
      </c>
      <c r="H17" s="98" t="str">
        <f>VLOOKUP(E17,VIP!$A$2:$O16290,7,FALSE)</f>
        <v>Si</v>
      </c>
      <c r="I17" s="98" t="str">
        <f>VLOOKUP(E17,VIP!$A$2:$O8255,8,FALSE)</f>
        <v>Si</v>
      </c>
      <c r="J17" s="98" t="str">
        <f>VLOOKUP(E17,VIP!$A$2:$O8205,8,FALSE)</f>
        <v>Si</v>
      </c>
      <c r="K17" s="98" t="str">
        <f>VLOOKUP(E17,VIP!$A$2:$O11779,6,0)</f>
        <v>NO</v>
      </c>
      <c r="L17" s="106" t="s">
        <v>2466</v>
      </c>
      <c r="M17" s="117" t="s">
        <v>2560</v>
      </c>
      <c r="N17" s="104" t="s">
        <v>2481</v>
      </c>
      <c r="O17" s="102" t="s">
        <v>2482</v>
      </c>
      <c r="P17" s="102"/>
      <c r="Q17" s="157">
        <v>44223.4375</v>
      </c>
    </row>
    <row r="18" spans="1:17" ht="18" x14ac:dyDescent="0.25">
      <c r="A18" s="102" t="str">
        <f>VLOOKUP(E18,'LISTADO ATM'!$A$2:$C$895,3,0)</f>
        <v>DISTRITO NACIONAL</v>
      </c>
      <c r="B18" s="111" t="s">
        <v>2592</v>
      </c>
      <c r="C18" s="103">
        <v>44223.406180555554</v>
      </c>
      <c r="D18" s="102" t="s">
        <v>2494</v>
      </c>
      <c r="E18" s="99">
        <v>949</v>
      </c>
      <c r="F18" s="84" t="str">
        <f>VLOOKUP(E18,VIP!$A$2:$O11451,2,0)</f>
        <v>DRBR23D</v>
      </c>
      <c r="G18" s="98" t="str">
        <f>VLOOKUP(E18,'LISTADO ATM'!$A$2:$B$894,2,0)</f>
        <v xml:space="preserve">ATM S/M Bravo San Isidro Coral Mall </v>
      </c>
      <c r="H18" s="98" t="str">
        <f>VLOOKUP(E18,VIP!$A$2:$O16372,7,FALSE)</f>
        <v>Si</v>
      </c>
      <c r="I18" s="98" t="str">
        <f>VLOOKUP(E18,VIP!$A$2:$O8337,8,FALSE)</f>
        <v>No</v>
      </c>
      <c r="J18" s="98" t="str">
        <f>VLOOKUP(E18,VIP!$A$2:$O8287,8,FALSE)</f>
        <v>No</v>
      </c>
      <c r="K18" s="98" t="str">
        <f>VLOOKUP(E18,VIP!$A$2:$O11861,6,0)</f>
        <v>NO</v>
      </c>
      <c r="L18" s="106" t="s">
        <v>2441</v>
      </c>
      <c r="M18" s="117" t="s">
        <v>2560</v>
      </c>
      <c r="N18" s="157" t="s">
        <v>2561</v>
      </c>
      <c r="O18" s="102" t="s">
        <v>2495</v>
      </c>
      <c r="P18" s="117" t="s">
        <v>2601</v>
      </c>
      <c r="Q18" s="117" t="s">
        <v>2441</v>
      </c>
    </row>
    <row r="19" spans="1:17" ht="18" x14ac:dyDescent="0.25">
      <c r="A19" s="102" t="str">
        <f>VLOOKUP(E19,'LISTADO ATM'!$A$2:$C$895,3,0)</f>
        <v>NORTE</v>
      </c>
      <c r="B19" s="111" t="s">
        <v>2596</v>
      </c>
      <c r="C19" s="103">
        <v>44223.371574074074</v>
      </c>
      <c r="D19" s="102" t="s">
        <v>2494</v>
      </c>
      <c r="E19" s="99">
        <v>712</v>
      </c>
      <c r="F19" s="84" t="str">
        <f>VLOOKUP(E19,VIP!$A$2:$O11455,2,0)</f>
        <v>DRBR128</v>
      </c>
      <c r="G19" s="98" t="str">
        <f>VLOOKUP(E19,'LISTADO ATM'!$A$2:$B$894,2,0)</f>
        <v xml:space="preserve">ATM Oficina Imbert </v>
      </c>
      <c r="H19" s="98" t="str">
        <f>VLOOKUP(E19,VIP!$A$2:$O16376,7,FALSE)</f>
        <v>Si</v>
      </c>
      <c r="I19" s="98" t="str">
        <f>VLOOKUP(E19,VIP!$A$2:$O8341,8,FALSE)</f>
        <v>Si</v>
      </c>
      <c r="J19" s="98" t="str">
        <f>VLOOKUP(E19,VIP!$A$2:$O8291,8,FALSE)</f>
        <v>Si</v>
      </c>
      <c r="K19" s="98" t="str">
        <f>VLOOKUP(E19,VIP!$A$2:$O11865,6,0)</f>
        <v>SI</v>
      </c>
      <c r="L19" s="106" t="s">
        <v>2441</v>
      </c>
      <c r="M19" s="117" t="s">
        <v>2560</v>
      </c>
      <c r="N19" s="157" t="s">
        <v>2561</v>
      </c>
      <c r="O19" s="102" t="s">
        <v>2599</v>
      </c>
      <c r="P19" s="117" t="s">
        <v>2601</v>
      </c>
      <c r="Q19" s="117" t="s">
        <v>2441</v>
      </c>
    </row>
    <row r="20" spans="1:17" ht="18" x14ac:dyDescent="0.25">
      <c r="A20" s="102" t="str">
        <f>VLOOKUP(E20,'LISTADO ATM'!$A$2:$C$895,3,0)</f>
        <v>DISTRITO NACIONAL</v>
      </c>
      <c r="B20" s="111" t="s">
        <v>2593</v>
      </c>
      <c r="C20" s="103">
        <v>44223.381851851853</v>
      </c>
      <c r="D20" s="102" t="s">
        <v>2494</v>
      </c>
      <c r="E20" s="99">
        <v>951</v>
      </c>
      <c r="F20" s="84" t="str">
        <f>VLOOKUP(E20,VIP!$A$2:$O11452,2,0)</f>
        <v>DRBR203</v>
      </c>
      <c r="G20" s="98" t="str">
        <f>VLOOKUP(E20,'LISTADO ATM'!$A$2:$B$894,2,0)</f>
        <v xml:space="preserve">ATM Oficina Plaza Haché JFK </v>
      </c>
      <c r="H20" s="98" t="str">
        <f>VLOOKUP(E20,VIP!$A$2:$O16373,7,FALSE)</f>
        <v>Si</v>
      </c>
      <c r="I20" s="98" t="str">
        <f>VLOOKUP(E20,VIP!$A$2:$O8338,8,FALSE)</f>
        <v>Si</v>
      </c>
      <c r="J20" s="98" t="str">
        <f>VLOOKUP(E20,VIP!$A$2:$O8288,8,FALSE)</f>
        <v>Si</v>
      </c>
      <c r="K20" s="98" t="str">
        <f>VLOOKUP(E20,VIP!$A$2:$O11862,6,0)</f>
        <v>NO</v>
      </c>
      <c r="L20" s="106" t="s">
        <v>2435</v>
      </c>
      <c r="M20" s="117" t="s">
        <v>2560</v>
      </c>
      <c r="N20" s="157" t="s">
        <v>2561</v>
      </c>
      <c r="O20" s="102" t="s">
        <v>2495</v>
      </c>
      <c r="P20" s="117" t="s">
        <v>2601</v>
      </c>
      <c r="Q20" s="117" t="s">
        <v>2435</v>
      </c>
    </row>
    <row r="21" spans="1:17" ht="18" x14ac:dyDescent="0.25">
      <c r="A21" s="102" t="str">
        <f>VLOOKUP(E21,'LISTADO ATM'!$A$2:$C$895,3,0)</f>
        <v>DISTRITO NACIONAL</v>
      </c>
      <c r="B21" s="111" t="s">
        <v>2595</v>
      </c>
      <c r="C21" s="103">
        <v>44223.372812499998</v>
      </c>
      <c r="D21" s="102" t="s">
        <v>2494</v>
      </c>
      <c r="E21" s="99">
        <v>461</v>
      </c>
      <c r="F21" s="84" t="str">
        <f>VLOOKUP(E21,VIP!$A$2:$O11454,2,0)</f>
        <v>DRBR461</v>
      </c>
      <c r="G21" s="98" t="str">
        <f>VLOOKUP(E21,'LISTADO ATM'!$A$2:$B$894,2,0)</f>
        <v xml:space="preserve">ATM Autobanco Sarasota I </v>
      </c>
      <c r="H21" s="98" t="str">
        <f>VLOOKUP(E21,VIP!$A$2:$O16375,7,FALSE)</f>
        <v>Si</v>
      </c>
      <c r="I21" s="98" t="str">
        <f>VLOOKUP(E21,VIP!$A$2:$O8340,8,FALSE)</f>
        <v>Si</v>
      </c>
      <c r="J21" s="98" t="str">
        <f>VLOOKUP(E21,VIP!$A$2:$O8290,8,FALSE)</f>
        <v>Si</v>
      </c>
      <c r="K21" s="98" t="str">
        <f>VLOOKUP(E21,VIP!$A$2:$O11864,6,0)</f>
        <v>SI</v>
      </c>
      <c r="L21" s="106" t="s">
        <v>2435</v>
      </c>
      <c r="M21" s="117" t="s">
        <v>2560</v>
      </c>
      <c r="N21" s="157" t="s">
        <v>2561</v>
      </c>
      <c r="O21" s="102" t="s">
        <v>2599</v>
      </c>
      <c r="P21" s="117" t="s">
        <v>2601</v>
      </c>
      <c r="Q21" s="117" t="s">
        <v>2435</v>
      </c>
    </row>
    <row r="22" spans="1:17" ht="18" x14ac:dyDescent="0.25">
      <c r="A22" s="102" t="str">
        <f>VLOOKUP(E22,'LISTADO ATM'!$A$2:$C$895,3,0)</f>
        <v>DISTRITO NACIONAL</v>
      </c>
      <c r="B22" s="111" t="s">
        <v>2531</v>
      </c>
      <c r="C22" s="103">
        <v>44222.661076388889</v>
      </c>
      <c r="D22" s="102" t="s">
        <v>2477</v>
      </c>
      <c r="E22" s="99">
        <v>39</v>
      </c>
      <c r="F22" s="84" t="str">
        <f>VLOOKUP(E22,VIP!$A$2:$O11444,2,0)</f>
        <v>DRBR039</v>
      </c>
      <c r="G22" s="98" t="str">
        <f>VLOOKUP(E22,'LISTADO ATM'!$A$2:$B$894,2,0)</f>
        <v xml:space="preserve">ATM Oficina Ovando </v>
      </c>
      <c r="H22" s="98" t="str">
        <f>VLOOKUP(E22,VIP!$A$2:$O16365,7,FALSE)</f>
        <v>Si</v>
      </c>
      <c r="I22" s="98" t="str">
        <f>VLOOKUP(E22,VIP!$A$2:$O8330,8,FALSE)</f>
        <v>No</v>
      </c>
      <c r="J22" s="98" t="str">
        <f>VLOOKUP(E22,VIP!$A$2:$O8280,8,FALSE)</f>
        <v>No</v>
      </c>
      <c r="K22" s="98" t="str">
        <f>VLOOKUP(E22,VIP!$A$2:$O11854,6,0)</f>
        <v>NO</v>
      </c>
      <c r="L22" s="106" t="s">
        <v>2430</v>
      </c>
      <c r="M22" s="117" t="s">
        <v>2560</v>
      </c>
      <c r="N22" s="104" t="s">
        <v>2481</v>
      </c>
      <c r="O22" s="102" t="s">
        <v>2482</v>
      </c>
      <c r="P22" s="102"/>
      <c r="Q22" s="157">
        <v>44223.4375</v>
      </c>
    </row>
    <row r="23" spans="1:17" ht="18" x14ac:dyDescent="0.25">
      <c r="A23" s="102" t="str">
        <f>VLOOKUP(E23,'LISTADO ATM'!$A$2:$C$895,3,0)</f>
        <v>DISTRITO NACIONAL</v>
      </c>
      <c r="B23" s="111" t="s">
        <v>2532</v>
      </c>
      <c r="C23" s="103">
        <v>44222.655138888891</v>
      </c>
      <c r="D23" s="102" t="s">
        <v>2477</v>
      </c>
      <c r="E23" s="99">
        <v>701</v>
      </c>
      <c r="F23" s="84" t="str">
        <f>VLOOKUP(E23,VIP!$A$2:$O11445,2,0)</f>
        <v>DRBR701</v>
      </c>
      <c r="G23" s="98" t="str">
        <f>VLOOKUP(E23,'LISTADO ATM'!$A$2:$B$894,2,0)</f>
        <v>ATM Autoservicio Los Alcarrizos</v>
      </c>
      <c r="H23" s="98" t="str">
        <f>VLOOKUP(E23,VIP!$A$2:$O16366,7,FALSE)</f>
        <v>Si</v>
      </c>
      <c r="I23" s="98" t="str">
        <f>VLOOKUP(E23,VIP!$A$2:$O8331,8,FALSE)</f>
        <v>Si</v>
      </c>
      <c r="J23" s="98" t="str">
        <f>VLOOKUP(E23,VIP!$A$2:$O8281,8,FALSE)</f>
        <v>Si</v>
      </c>
      <c r="K23" s="98" t="str">
        <f>VLOOKUP(E23,VIP!$A$2:$O11855,6,0)</f>
        <v>NO</v>
      </c>
      <c r="L23" s="106" t="s">
        <v>2430</v>
      </c>
      <c r="M23" s="117" t="s">
        <v>2560</v>
      </c>
      <c r="N23" s="104" t="s">
        <v>2481</v>
      </c>
      <c r="O23" s="102" t="s">
        <v>2482</v>
      </c>
      <c r="P23" s="102"/>
      <c r="Q23" s="157">
        <v>44223.4375</v>
      </c>
    </row>
    <row r="24" spans="1:17" ht="18" x14ac:dyDescent="0.25">
      <c r="A24" s="102" t="str">
        <f>VLOOKUP(E24,'LISTADO ATM'!$A$2:$C$895,3,0)</f>
        <v>DISTRITO NACIONAL</v>
      </c>
      <c r="B24" s="111" t="s">
        <v>2567</v>
      </c>
      <c r="C24" s="103">
        <v>44223.402789351851</v>
      </c>
      <c r="D24" s="102" t="s">
        <v>2189</v>
      </c>
      <c r="E24" s="99">
        <v>35</v>
      </c>
      <c r="F24" s="84" t="str">
        <f>VLOOKUP(E24,VIP!$A$2:$O11377,2,0)</f>
        <v>DRBR035</v>
      </c>
      <c r="G24" s="98" t="str">
        <f>VLOOKUP(E24,'LISTADO ATM'!$A$2:$B$894,2,0)</f>
        <v xml:space="preserve">ATM Dirección General de Aduanas I </v>
      </c>
      <c r="H24" s="98" t="str">
        <f>VLOOKUP(E24,VIP!$A$2:$O16298,7,FALSE)</f>
        <v>Si</v>
      </c>
      <c r="I24" s="98" t="str">
        <f>VLOOKUP(E24,VIP!$A$2:$O8263,8,FALSE)</f>
        <v>Si</v>
      </c>
      <c r="J24" s="98" t="str">
        <f>VLOOKUP(E24,VIP!$A$2:$O8213,8,FALSE)</f>
        <v>Si</v>
      </c>
      <c r="K24" s="98" t="str">
        <f>VLOOKUP(E24,VIP!$A$2:$O11787,6,0)</f>
        <v>NO</v>
      </c>
      <c r="L24" s="106" t="s">
        <v>2228</v>
      </c>
      <c r="M24" s="105" t="s">
        <v>2473</v>
      </c>
      <c r="N24" s="104" t="s">
        <v>2481</v>
      </c>
      <c r="O24" s="102" t="s">
        <v>2483</v>
      </c>
      <c r="P24" s="102"/>
      <c r="Q24" s="105" t="s">
        <v>2228</v>
      </c>
    </row>
    <row r="25" spans="1:17" ht="18" x14ac:dyDescent="0.25">
      <c r="A25" s="102" t="str">
        <f>VLOOKUP(E25,'LISTADO ATM'!$A$2:$C$895,3,0)</f>
        <v>DISTRITO NACIONAL</v>
      </c>
      <c r="B25" s="111" t="s">
        <v>2575</v>
      </c>
      <c r="C25" s="103">
        <v>44223.375717592593</v>
      </c>
      <c r="D25" s="102" t="s">
        <v>2189</v>
      </c>
      <c r="E25" s="99">
        <v>37</v>
      </c>
      <c r="F25" s="84" t="str">
        <f>VLOOKUP(E25,VIP!$A$2:$O11386,2,0)</f>
        <v>DRBR037</v>
      </c>
      <c r="G25" s="98" t="str">
        <f>VLOOKUP(E25,'LISTADO ATM'!$A$2:$B$894,2,0)</f>
        <v xml:space="preserve">ATM Oficina Villa Mella </v>
      </c>
      <c r="H25" s="98" t="str">
        <f>VLOOKUP(E25,VIP!$A$2:$O16307,7,FALSE)</f>
        <v>Si</v>
      </c>
      <c r="I25" s="98" t="str">
        <f>VLOOKUP(E25,VIP!$A$2:$O8272,8,FALSE)</f>
        <v>Si</v>
      </c>
      <c r="J25" s="98" t="str">
        <f>VLOOKUP(E25,VIP!$A$2:$O8222,8,FALSE)</f>
        <v>Si</v>
      </c>
      <c r="K25" s="98" t="str">
        <f>VLOOKUP(E25,VIP!$A$2:$O11796,6,0)</f>
        <v>SI</v>
      </c>
      <c r="L25" s="106" t="s">
        <v>2228</v>
      </c>
      <c r="M25" s="105" t="s">
        <v>2473</v>
      </c>
      <c r="N25" s="104" t="s">
        <v>2481</v>
      </c>
      <c r="O25" s="102" t="s">
        <v>2483</v>
      </c>
      <c r="P25" s="102"/>
      <c r="Q25" s="105" t="s">
        <v>2228</v>
      </c>
    </row>
    <row r="26" spans="1:17" ht="18" x14ac:dyDescent="0.25">
      <c r="A26" s="102" t="str">
        <f>VLOOKUP(E26,'LISTADO ATM'!$A$2:$C$895,3,0)</f>
        <v>DISTRITO NACIONAL</v>
      </c>
      <c r="B26" s="111">
        <v>335767189</v>
      </c>
      <c r="C26" s="103">
        <v>44215.327962962961</v>
      </c>
      <c r="D26" s="102" t="s">
        <v>2189</v>
      </c>
      <c r="E26" s="99">
        <v>70</v>
      </c>
      <c r="F26" s="84" t="str">
        <f>VLOOKUP(E26,VIP!$A$2:$O11431,2,0)</f>
        <v>DRBR070</v>
      </c>
      <c r="G26" s="98" t="str">
        <f>VLOOKUP(E26,'LISTADO ATM'!$A$2:$B$894,2,0)</f>
        <v xml:space="preserve">ATM Autoservicio Plaza Lama Zona Oriental </v>
      </c>
      <c r="H26" s="98" t="str">
        <f>VLOOKUP(E26,VIP!$A$2:$O16352,7,FALSE)</f>
        <v>Si</v>
      </c>
      <c r="I26" s="98" t="str">
        <f>VLOOKUP(E26,VIP!$A$2:$O8317,8,FALSE)</f>
        <v>Si</v>
      </c>
      <c r="J26" s="98" t="str">
        <f>VLOOKUP(E26,VIP!$A$2:$O8267,8,FALSE)</f>
        <v>Si</v>
      </c>
      <c r="K26" s="98" t="str">
        <f>VLOOKUP(E26,VIP!$A$2:$O11841,6,0)</f>
        <v>NO</v>
      </c>
      <c r="L26" s="106" t="s">
        <v>2228</v>
      </c>
      <c r="M26" s="105" t="s">
        <v>2473</v>
      </c>
      <c r="N26" s="104" t="s">
        <v>2497</v>
      </c>
      <c r="O26" s="102" t="s">
        <v>2483</v>
      </c>
      <c r="P26" s="102"/>
      <c r="Q26" s="105" t="s">
        <v>2228</v>
      </c>
    </row>
    <row r="27" spans="1:17" ht="18" x14ac:dyDescent="0.25">
      <c r="A27" s="102" t="str">
        <f>VLOOKUP(E27,'LISTADO ATM'!$A$2:$C$895,3,0)</f>
        <v>DISTRITO NACIONAL</v>
      </c>
      <c r="B27" s="111" t="s">
        <v>2517</v>
      </c>
      <c r="C27" s="103">
        <v>44222.559317129628</v>
      </c>
      <c r="D27" s="102" t="s">
        <v>2189</v>
      </c>
      <c r="E27" s="99">
        <v>169</v>
      </c>
      <c r="F27" s="84" t="str">
        <f>VLOOKUP(E27,VIP!$A$2:$O11425,2,0)</f>
        <v>DRBR169</v>
      </c>
      <c r="G27" s="98" t="str">
        <f>VLOOKUP(E27,'LISTADO ATM'!$A$2:$B$894,2,0)</f>
        <v xml:space="preserve">ATM Oficina Caonabo </v>
      </c>
      <c r="H27" s="98" t="str">
        <f>VLOOKUP(E27,VIP!$A$2:$O16346,7,FALSE)</f>
        <v>Si</v>
      </c>
      <c r="I27" s="98" t="str">
        <f>VLOOKUP(E27,VIP!$A$2:$O8311,8,FALSE)</f>
        <v>Si</v>
      </c>
      <c r="J27" s="98" t="str">
        <f>VLOOKUP(E27,VIP!$A$2:$O8261,8,FALSE)</f>
        <v>Si</v>
      </c>
      <c r="K27" s="98" t="str">
        <f>VLOOKUP(E27,VIP!$A$2:$O11835,6,0)</f>
        <v>NO</v>
      </c>
      <c r="L27" s="106" t="s">
        <v>2228</v>
      </c>
      <c r="M27" s="105" t="s">
        <v>2473</v>
      </c>
      <c r="N27" s="104" t="s">
        <v>2497</v>
      </c>
      <c r="O27" s="102" t="s">
        <v>2483</v>
      </c>
      <c r="P27" s="102"/>
      <c r="Q27" s="105" t="s">
        <v>2228</v>
      </c>
    </row>
    <row r="28" spans="1:17" ht="18" x14ac:dyDescent="0.25">
      <c r="A28" s="102" t="str">
        <f>VLOOKUP(E28,'LISTADO ATM'!$A$2:$C$895,3,0)</f>
        <v>DISTRITO NACIONAL</v>
      </c>
      <c r="B28" s="111" t="s">
        <v>2563</v>
      </c>
      <c r="C28" s="103">
        <v>44223.409791666665</v>
      </c>
      <c r="D28" s="102" t="s">
        <v>2189</v>
      </c>
      <c r="E28" s="99">
        <v>248</v>
      </c>
      <c r="F28" s="84" t="str">
        <f>VLOOKUP(E28,VIP!$A$2:$O11373,2,0)</f>
        <v>DRBR248</v>
      </c>
      <c r="G28" s="98" t="str">
        <f>VLOOKUP(E28,'LISTADO ATM'!$A$2:$B$894,2,0)</f>
        <v xml:space="preserve">ATM Shell Paraiso </v>
      </c>
      <c r="H28" s="98" t="str">
        <f>VLOOKUP(E28,VIP!$A$2:$O16294,7,FALSE)</f>
        <v>Si</v>
      </c>
      <c r="I28" s="98" t="str">
        <f>VLOOKUP(E28,VIP!$A$2:$O8259,8,FALSE)</f>
        <v>Si</v>
      </c>
      <c r="J28" s="98" t="str">
        <f>VLOOKUP(E28,VIP!$A$2:$O8209,8,FALSE)</f>
        <v>Si</v>
      </c>
      <c r="K28" s="98" t="str">
        <f>VLOOKUP(E28,VIP!$A$2:$O11783,6,0)</f>
        <v>NO</v>
      </c>
      <c r="L28" s="106" t="s">
        <v>2228</v>
      </c>
      <c r="M28" s="105" t="s">
        <v>2473</v>
      </c>
      <c r="N28" s="104" t="s">
        <v>2481</v>
      </c>
      <c r="O28" s="102" t="s">
        <v>2483</v>
      </c>
      <c r="P28" s="102"/>
      <c r="Q28" s="105" t="s">
        <v>2228</v>
      </c>
    </row>
    <row r="29" spans="1:17" ht="18" x14ac:dyDescent="0.25">
      <c r="A29" s="102" t="str">
        <f>VLOOKUP(E29,'LISTADO ATM'!$A$2:$C$895,3,0)</f>
        <v>DISTRITO NACIONAL</v>
      </c>
      <c r="B29" s="111" t="s">
        <v>2510</v>
      </c>
      <c r="C29" s="103">
        <v>44222.599270833336</v>
      </c>
      <c r="D29" s="102" t="s">
        <v>2189</v>
      </c>
      <c r="E29" s="99">
        <v>264</v>
      </c>
      <c r="F29" s="84" t="str">
        <f>VLOOKUP(E29,VIP!$A$2:$O11414,2,0)</f>
        <v>DRBR264</v>
      </c>
      <c r="G29" s="98" t="str">
        <f>VLOOKUP(E29,'LISTADO ATM'!$A$2:$B$894,2,0)</f>
        <v xml:space="preserve">ATM S/M Nacional Independencia </v>
      </c>
      <c r="H29" s="98" t="str">
        <f>VLOOKUP(E29,VIP!$A$2:$O16335,7,FALSE)</f>
        <v>Si</v>
      </c>
      <c r="I29" s="98" t="str">
        <f>VLOOKUP(E29,VIP!$A$2:$O8300,8,FALSE)</f>
        <v>Si</v>
      </c>
      <c r="J29" s="98" t="str">
        <f>VLOOKUP(E29,VIP!$A$2:$O8250,8,FALSE)</f>
        <v>Si</v>
      </c>
      <c r="K29" s="98" t="str">
        <f>VLOOKUP(E29,VIP!$A$2:$O11824,6,0)</f>
        <v>SI</v>
      </c>
      <c r="L29" s="106" t="s">
        <v>2228</v>
      </c>
      <c r="M29" s="105" t="s">
        <v>2473</v>
      </c>
      <c r="N29" s="104" t="s">
        <v>2481</v>
      </c>
      <c r="O29" s="102" t="s">
        <v>2483</v>
      </c>
      <c r="P29" s="102"/>
      <c r="Q29" s="105" t="s">
        <v>2228</v>
      </c>
    </row>
    <row r="30" spans="1:17" ht="18" x14ac:dyDescent="0.25">
      <c r="A30" s="102" t="str">
        <f>VLOOKUP(E30,'LISTADO ATM'!$A$2:$C$895,3,0)</f>
        <v>NORTE</v>
      </c>
      <c r="B30" s="111" t="s">
        <v>2526</v>
      </c>
      <c r="C30" s="103">
        <v>44222.717569444445</v>
      </c>
      <c r="D30" s="102" t="s">
        <v>2190</v>
      </c>
      <c r="E30" s="99">
        <v>351</v>
      </c>
      <c r="F30" s="84" t="str">
        <f>VLOOKUP(E30,VIP!$A$2:$O11439,2,0)</f>
        <v>DRBR351</v>
      </c>
      <c r="G30" s="98" t="str">
        <f>VLOOKUP(E30,'LISTADO ATM'!$A$2:$B$894,2,0)</f>
        <v xml:space="preserve">ATM S/M José Luís (Puerto Plata) </v>
      </c>
      <c r="H30" s="98" t="str">
        <f>VLOOKUP(E30,VIP!$A$2:$O16360,7,FALSE)</f>
        <v>Si</v>
      </c>
      <c r="I30" s="98" t="str">
        <f>VLOOKUP(E30,VIP!$A$2:$O8325,8,FALSE)</f>
        <v>Si</v>
      </c>
      <c r="J30" s="98" t="str">
        <f>VLOOKUP(E30,VIP!$A$2:$O8275,8,FALSE)</f>
        <v>Si</v>
      </c>
      <c r="K30" s="98" t="str">
        <f>VLOOKUP(E30,VIP!$A$2:$O11849,6,0)</f>
        <v>NO</v>
      </c>
      <c r="L30" s="106" t="s">
        <v>2228</v>
      </c>
      <c r="M30" s="105" t="s">
        <v>2473</v>
      </c>
      <c r="N30" s="104" t="s">
        <v>2481</v>
      </c>
      <c r="O30" s="102" t="s">
        <v>2490</v>
      </c>
      <c r="P30" s="102"/>
      <c r="Q30" s="105" t="s">
        <v>2228</v>
      </c>
    </row>
    <row r="31" spans="1:17" ht="18" x14ac:dyDescent="0.25">
      <c r="A31" s="102" t="str">
        <f>VLOOKUP(E31,'LISTADO ATM'!$A$2:$C$895,3,0)</f>
        <v>DISTRITO NACIONAL</v>
      </c>
      <c r="B31" s="111">
        <v>335766639</v>
      </c>
      <c r="C31" s="103">
        <v>44214.57099537037</v>
      </c>
      <c r="D31" s="102" t="s">
        <v>2189</v>
      </c>
      <c r="E31" s="99">
        <v>384</v>
      </c>
      <c r="F31" s="84" t="e">
        <f>VLOOKUP(E31,VIP!$A$2:$O11391,2,0)</f>
        <v>#N/A</v>
      </c>
      <c r="G31" s="98" t="str">
        <f>VLOOKUP(E31,'LISTADO ATM'!$A$2:$B$894,2,0)</f>
        <v>ATM Sotano Torre Banreservas</v>
      </c>
      <c r="H31" s="98" t="e">
        <f>VLOOKUP(E31,VIP!$A$2:$O16312,7,FALSE)</f>
        <v>#N/A</v>
      </c>
      <c r="I31" s="98" t="e">
        <f>VLOOKUP(E31,VIP!$A$2:$O8277,8,FALSE)</f>
        <v>#N/A</v>
      </c>
      <c r="J31" s="98" t="e">
        <f>VLOOKUP(E31,VIP!$A$2:$O8227,8,FALSE)</f>
        <v>#N/A</v>
      </c>
      <c r="K31" s="98" t="e">
        <f>VLOOKUP(E31,VIP!$A$2:$O11801,6,0)</f>
        <v>#N/A</v>
      </c>
      <c r="L31" s="106" t="s">
        <v>2228</v>
      </c>
      <c r="M31" s="105" t="s">
        <v>2473</v>
      </c>
      <c r="N31" s="104" t="s">
        <v>2497</v>
      </c>
      <c r="O31" s="102" t="s">
        <v>2483</v>
      </c>
      <c r="P31" s="102"/>
      <c r="Q31" s="105" t="s">
        <v>2228</v>
      </c>
    </row>
    <row r="32" spans="1:17" ht="18" x14ac:dyDescent="0.25">
      <c r="A32" s="102" t="str">
        <f>VLOOKUP(E32,'LISTADO ATM'!$A$2:$C$895,3,0)</f>
        <v>NORTE</v>
      </c>
      <c r="B32" s="111" t="s">
        <v>2582</v>
      </c>
      <c r="C32" s="103">
        <v>44223.322372685187</v>
      </c>
      <c r="D32" s="102" t="s">
        <v>2190</v>
      </c>
      <c r="E32" s="99">
        <v>388</v>
      </c>
      <c r="F32" s="84" t="str">
        <f>VLOOKUP(E32,VIP!$A$2:$O11393,2,0)</f>
        <v>DRBR388</v>
      </c>
      <c r="G32" s="98" t="str">
        <f>VLOOKUP(E32,'LISTADO ATM'!$A$2:$B$894,2,0)</f>
        <v xml:space="preserve">ATM Multicentro La Sirena Puerto Plata </v>
      </c>
      <c r="H32" s="98" t="str">
        <f>VLOOKUP(E32,VIP!$A$2:$O16314,7,FALSE)</f>
        <v>Si</v>
      </c>
      <c r="I32" s="98" t="str">
        <f>VLOOKUP(E32,VIP!$A$2:$O8279,8,FALSE)</f>
        <v>Si</v>
      </c>
      <c r="J32" s="98" t="str">
        <f>VLOOKUP(E32,VIP!$A$2:$O8229,8,FALSE)</f>
        <v>Si</v>
      </c>
      <c r="K32" s="98" t="str">
        <f>VLOOKUP(E32,VIP!$A$2:$O11803,6,0)</f>
        <v>NO</v>
      </c>
      <c r="L32" s="106" t="s">
        <v>2228</v>
      </c>
      <c r="M32" s="105" t="s">
        <v>2473</v>
      </c>
      <c r="N32" s="104" t="s">
        <v>2481</v>
      </c>
      <c r="O32" s="102" t="s">
        <v>2586</v>
      </c>
      <c r="P32" s="102"/>
      <c r="Q32" s="105" t="s">
        <v>2228</v>
      </c>
    </row>
    <row r="33" spans="1:17" ht="18" x14ac:dyDescent="0.25">
      <c r="A33" s="102" t="str">
        <f>VLOOKUP(E33,'LISTADO ATM'!$A$2:$C$895,3,0)</f>
        <v>DISTRITO NACIONAL</v>
      </c>
      <c r="B33" s="111" t="s">
        <v>2546</v>
      </c>
      <c r="C33" s="103">
        <v>44222.730219907404</v>
      </c>
      <c r="D33" s="102" t="s">
        <v>2189</v>
      </c>
      <c r="E33" s="99">
        <v>414</v>
      </c>
      <c r="F33" s="84" t="str">
        <f>VLOOKUP(E33,VIP!$A$2:$O11462,2,0)</f>
        <v>DRBR414</v>
      </c>
      <c r="G33" s="98" t="str">
        <f>VLOOKUP(E33,'LISTADO ATM'!$A$2:$B$894,2,0)</f>
        <v>ATM Villa Francisca II</v>
      </c>
      <c r="H33" s="98" t="str">
        <f>VLOOKUP(E33,VIP!$A$2:$O16383,7,FALSE)</f>
        <v>Si</v>
      </c>
      <c r="I33" s="98" t="str">
        <f>VLOOKUP(E33,VIP!$A$2:$O8348,8,FALSE)</f>
        <v>Si</v>
      </c>
      <c r="J33" s="98" t="str">
        <f>VLOOKUP(E33,VIP!$A$2:$O8298,8,FALSE)</f>
        <v>Si</v>
      </c>
      <c r="K33" s="98" t="str">
        <f>VLOOKUP(E33,VIP!$A$2:$O11872,6,0)</f>
        <v>SI</v>
      </c>
      <c r="L33" s="106" t="s">
        <v>2228</v>
      </c>
      <c r="M33" s="105" t="s">
        <v>2473</v>
      </c>
      <c r="N33" s="104" t="s">
        <v>2481</v>
      </c>
      <c r="O33" s="102" t="s">
        <v>2483</v>
      </c>
      <c r="P33" s="102"/>
      <c r="Q33" s="105" t="s">
        <v>2228</v>
      </c>
    </row>
    <row r="34" spans="1:17" ht="18" x14ac:dyDescent="0.25">
      <c r="A34" s="102" t="str">
        <f>VLOOKUP(E34,'LISTADO ATM'!$A$2:$C$895,3,0)</f>
        <v>DISTRITO NACIONAL</v>
      </c>
      <c r="B34" s="111" t="s">
        <v>2536</v>
      </c>
      <c r="C34" s="103">
        <v>44222.89135416667</v>
      </c>
      <c r="D34" s="102" t="s">
        <v>2189</v>
      </c>
      <c r="E34" s="99">
        <v>438</v>
      </c>
      <c r="F34" s="84" t="str">
        <f>VLOOKUP(E34,VIP!$A$2:$O11451,2,0)</f>
        <v>DRBR438</v>
      </c>
      <c r="G34" s="98" t="str">
        <f>VLOOKUP(E34,'LISTADO ATM'!$A$2:$B$894,2,0)</f>
        <v xml:space="preserve">ATM Autobanco Torre IV </v>
      </c>
      <c r="H34" s="98" t="str">
        <f>VLOOKUP(E34,VIP!$A$2:$O16372,7,FALSE)</f>
        <v>Si</v>
      </c>
      <c r="I34" s="98" t="str">
        <f>VLOOKUP(E34,VIP!$A$2:$O8337,8,FALSE)</f>
        <v>Si</v>
      </c>
      <c r="J34" s="98" t="str">
        <f>VLOOKUP(E34,VIP!$A$2:$O8287,8,FALSE)</f>
        <v>Si</v>
      </c>
      <c r="K34" s="98" t="str">
        <f>VLOOKUP(E34,VIP!$A$2:$O11861,6,0)</f>
        <v>SI</v>
      </c>
      <c r="L34" s="106" t="s">
        <v>2228</v>
      </c>
      <c r="M34" s="105" t="s">
        <v>2473</v>
      </c>
      <c r="N34" s="104" t="s">
        <v>2481</v>
      </c>
      <c r="O34" s="102" t="s">
        <v>2483</v>
      </c>
      <c r="P34" s="102"/>
      <c r="Q34" s="105" t="s">
        <v>2228</v>
      </c>
    </row>
    <row r="35" spans="1:17" ht="18" x14ac:dyDescent="0.25">
      <c r="A35" s="102" t="str">
        <f>VLOOKUP(E35,'LISTADO ATM'!$A$2:$C$895,3,0)</f>
        <v>DISTRITO NACIONAL</v>
      </c>
      <c r="B35" s="111" t="s">
        <v>2516</v>
      </c>
      <c r="C35" s="103">
        <v>44222.571932870371</v>
      </c>
      <c r="D35" s="102" t="s">
        <v>2189</v>
      </c>
      <c r="E35" s="99">
        <v>517</v>
      </c>
      <c r="F35" s="84" t="str">
        <f>VLOOKUP(E35,VIP!$A$2:$O11423,2,0)</f>
        <v>DRBR517</v>
      </c>
      <c r="G35" s="98" t="str">
        <f>VLOOKUP(E35,'LISTADO ATM'!$A$2:$B$894,2,0)</f>
        <v xml:space="preserve">ATM Autobanco Oficina Sans Soucí </v>
      </c>
      <c r="H35" s="98" t="str">
        <f>VLOOKUP(E35,VIP!$A$2:$O16344,7,FALSE)</f>
        <v>Si</v>
      </c>
      <c r="I35" s="98" t="str">
        <f>VLOOKUP(E35,VIP!$A$2:$O8309,8,FALSE)</f>
        <v>Si</v>
      </c>
      <c r="J35" s="98" t="str">
        <f>VLOOKUP(E35,VIP!$A$2:$O8259,8,FALSE)</f>
        <v>Si</v>
      </c>
      <c r="K35" s="98" t="str">
        <f>VLOOKUP(E35,VIP!$A$2:$O11833,6,0)</f>
        <v>SI</v>
      </c>
      <c r="L35" s="106" t="s">
        <v>2228</v>
      </c>
      <c r="M35" s="105" t="s">
        <v>2473</v>
      </c>
      <c r="N35" s="104" t="s">
        <v>2497</v>
      </c>
      <c r="O35" s="102" t="s">
        <v>2483</v>
      </c>
      <c r="P35" s="102"/>
      <c r="Q35" s="105" t="s">
        <v>2228</v>
      </c>
    </row>
    <row r="36" spans="1:17" ht="18" x14ac:dyDescent="0.25">
      <c r="A36" s="102" t="str">
        <f>VLOOKUP(E36,'LISTADO ATM'!$A$2:$C$895,3,0)</f>
        <v>DISTRITO NACIONAL</v>
      </c>
      <c r="B36" s="111" t="s">
        <v>2568</v>
      </c>
      <c r="C36" s="103">
        <v>44223.401342592595</v>
      </c>
      <c r="D36" s="102" t="s">
        <v>2189</v>
      </c>
      <c r="E36" s="99">
        <v>527</v>
      </c>
      <c r="F36" s="84" t="str">
        <f>VLOOKUP(E36,VIP!$A$2:$O11378,2,0)</f>
        <v>DRBR527</v>
      </c>
      <c r="G36" s="98" t="str">
        <f>VLOOKUP(E36,'LISTADO ATM'!$A$2:$B$894,2,0)</f>
        <v>ATM Oficina Zona Oriental II</v>
      </c>
      <c r="H36" s="98" t="str">
        <f>VLOOKUP(E36,VIP!$A$2:$O16299,7,FALSE)</f>
        <v>Si</v>
      </c>
      <c r="I36" s="98" t="str">
        <f>VLOOKUP(E36,VIP!$A$2:$O8264,8,FALSE)</f>
        <v>Si</v>
      </c>
      <c r="J36" s="98" t="str">
        <f>VLOOKUP(E36,VIP!$A$2:$O8214,8,FALSE)</f>
        <v>Si</v>
      </c>
      <c r="K36" s="98" t="str">
        <f>VLOOKUP(E36,VIP!$A$2:$O11788,6,0)</f>
        <v>SI</v>
      </c>
      <c r="L36" s="106" t="s">
        <v>2228</v>
      </c>
      <c r="M36" s="105" t="s">
        <v>2473</v>
      </c>
      <c r="N36" s="104" t="s">
        <v>2481</v>
      </c>
      <c r="O36" s="102" t="s">
        <v>2483</v>
      </c>
      <c r="P36" s="102"/>
      <c r="Q36" s="105" t="s">
        <v>2228</v>
      </c>
    </row>
    <row r="37" spans="1:17" ht="18" x14ac:dyDescent="0.25">
      <c r="A37" s="102" t="str">
        <f>VLOOKUP(E37,'LISTADO ATM'!$A$2:$C$895,3,0)</f>
        <v>DISTRITO NACIONAL</v>
      </c>
      <c r="B37" s="111">
        <v>335771001</v>
      </c>
      <c r="C37" s="103">
        <v>44219.885300925926</v>
      </c>
      <c r="D37" s="102" t="s">
        <v>2189</v>
      </c>
      <c r="E37" s="99">
        <v>585</v>
      </c>
      <c r="F37" s="84" t="str">
        <f>VLOOKUP(E37,VIP!$A$2:$O11372,2,0)</f>
        <v>DRBR083</v>
      </c>
      <c r="G37" s="98" t="str">
        <f>VLOOKUP(E37,'LISTADO ATM'!$A$2:$B$894,2,0)</f>
        <v xml:space="preserve">ATM Oficina Haina Oriental </v>
      </c>
      <c r="H37" s="98" t="str">
        <f>VLOOKUP(E37,VIP!$A$2:$O16293,7,FALSE)</f>
        <v>Si</v>
      </c>
      <c r="I37" s="98" t="str">
        <f>VLOOKUP(E37,VIP!$A$2:$O8258,8,FALSE)</f>
        <v>Si</v>
      </c>
      <c r="J37" s="98" t="str">
        <f>VLOOKUP(E37,VIP!$A$2:$O8208,8,FALSE)</f>
        <v>Si</v>
      </c>
      <c r="K37" s="98" t="str">
        <f>VLOOKUP(E37,VIP!$A$2:$O11782,6,0)</f>
        <v>NO</v>
      </c>
      <c r="L37" s="106" t="s">
        <v>2228</v>
      </c>
      <c r="M37" s="105" t="s">
        <v>2473</v>
      </c>
      <c r="N37" s="104" t="s">
        <v>2497</v>
      </c>
      <c r="O37" s="102" t="s">
        <v>2483</v>
      </c>
      <c r="P37" s="117"/>
      <c r="Q37" s="105" t="s">
        <v>2228</v>
      </c>
    </row>
    <row r="38" spans="1:17" ht="18" x14ac:dyDescent="0.25">
      <c r="A38" s="102" t="str">
        <f>VLOOKUP(E38,'LISTADO ATM'!$A$2:$C$895,3,0)</f>
        <v>DISTRITO NACIONAL</v>
      </c>
      <c r="B38" s="111" t="s">
        <v>2501</v>
      </c>
      <c r="C38" s="103">
        <v>44222.44976851852</v>
      </c>
      <c r="D38" s="102" t="s">
        <v>2189</v>
      </c>
      <c r="E38" s="99">
        <v>596</v>
      </c>
      <c r="F38" s="84" t="str">
        <f>VLOOKUP(E38,VIP!$A$2:$O11413,2,0)</f>
        <v>DRBR274</v>
      </c>
      <c r="G38" s="98" t="str">
        <f>VLOOKUP(E38,'LISTADO ATM'!$A$2:$B$894,2,0)</f>
        <v xml:space="preserve">ATM Autobanco Malecón Center </v>
      </c>
      <c r="H38" s="98" t="str">
        <f>VLOOKUP(E38,VIP!$A$2:$O16334,7,FALSE)</f>
        <v>Si</v>
      </c>
      <c r="I38" s="98" t="str">
        <f>VLOOKUP(E38,VIP!$A$2:$O8299,8,FALSE)</f>
        <v>Si</v>
      </c>
      <c r="J38" s="98" t="str">
        <f>VLOOKUP(E38,VIP!$A$2:$O8249,8,FALSE)</f>
        <v>Si</v>
      </c>
      <c r="K38" s="98" t="str">
        <f>VLOOKUP(E38,VIP!$A$2:$O11823,6,0)</f>
        <v>NO</v>
      </c>
      <c r="L38" s="106" t="s">
        <v>2228</v>
      </c>
      <c r="M38" s="105" t="s">
        <v>2473</v>
      </c>
      <c r="N38" s="104" t="s">
        <v>2497</v>
      </c>
      <c r="O38" s="102" t="s">
        <v>2483</v>
      </c>
      <c r="P38" s="102"/>
      <c r="Q38" s="105" t="s">
        <v>2228</v>
      </c>
    </row>
    <row r="39" spans="1:17" ht="18" x14ac:dyDescent="0.25">
      <c r="A39" s="102" t="str">
        <f>VLOOKUP(E39,'LISTADO ATM'!$A$2:$C$895,3,0)</f>
        <v>DISTRITO NACIONAL</v>
      </c>
      <c r="B39" s="111" t="s">
        <v>2515</v>
      </c>
      <c r="C39" s="103">
        <v>44222.572418981479</v>
      </c>
      <c r="D39" s="102" t="s">
        <v>2189</v>
      </c>
      <c r="E39" s="99">
        <v>610</v>
      </c>
      <c r="F39" s="84" t="str">
        <f>VLOOKUP(E39,VIP!$A$2:$O11422,2,0)</f>
        <v>DRBR610</v>
      </c>
      <c r="G39" s="98" t="str">
        <f>VLOOKUP(E39,'LISTADO ATM'!$A$2:$B$894,2,0)</f>
        <v xml:space="preserve">ATM EDEESTE </v>
      </c>
      <c r="H39" s="98" t="str">
        <f>VLOOKUP(E39,VIP!$A$2:$O16343,7,FALSE)</f>
        <v>Si</v>
      </c>
      <c r="I39" s="98" t="str">
        <f>VLOOKUP(E39,VIP!$A$2:$O8308,8,FALSE)</f>
        <v>Si</v>
      </c>
      <c r="J39" s="98" t="str">
        <f>VLOOKUP(E39,VIP!$A$2:$O8258,8,FALSE)</f>
        <v>Si</v>
      </c>
      <c r="K39" s="98" t="str">
        <f>VLOOKUP(E39,VIP!$A$2:$O11832,6,0)</f>
        <v>NO</v>
      </c>
      <c r="L39" s="106" t="s">
        <v>2228</v>
      </c>
      <c r="M39" s="105" t="s">
        <v>2473</v>
      </c>
      <c r="N39" s="104" t="s">
        <v>2497</v>
      </c>
      <c r="O39" s="102" t="s">
        <v>2483</v>
      </c>
      <c r="P39" s="102"/>
      <c r="Q39" s="105" t="s">
        <v>2228</v>
      </c>
    </row>
    <row r="40" spans="1:17" ht="18" x14ac:dyDescent="0.25">
      <c r="A40" s="102" t="str">
        <f>VLOOKUP(E40,'LISTADO ATM'!$A$2:$C$895,3,0)</f>
        <v>SUR</v>
      </c>
      <c r="B40" s="111" t="s">
        <v>2537</v>
      </c>
      <c r="C40" s="103">
        <v>44222.882835648146</v>
      </c>
      <c r="D40" s="102" t="s">
        <v>2189</v>
      </c>
      <c r="E40" s="99">
        <v>615</v>
      </c>
      <c r="F40" s="84" t="str">
        <f>VLOOKUP(E40,VIP!$A$2:$O11452,2,0)</f>
        <v>DRBR418</v>
      </c>
      <c r="G40" s="98" t="str">
        <f>VLOOKUP(E40,'LISTADO ATM'!$A$2:$B$894,2,0)</f>
        <v xml:space="preserve">ATM Estación Sunix Cabral (Barahona) </v>
      </c>
      <c r="H40" s="98" t="str">
        <f>VLOOKUP(E40,VIP!$A$2:$O16373,7,FALSE)</f>
        <v>Si</v>
      </c>
      <c r="I40" s="98" t="str">
        <f>VLOOKUP(E40,VIP!$A$2:$O8338,8,FALSE)</f>
        <v>Si</v>
      </c>
      <c r="J40" s="98" t="str">
        <f>VLOOKUP(E40,VIP!$A$2:$O8288,8,FALSE)</f>
        <v>Si</v>
      </c>
      <c r="K40" s="98" t="str">
        <f>VLOOKUP(E40,VIP!$A$2:$O11862,6,0)</f>
        <v>NO</v>
      </c>
      <c r="L40" s="106" t="s">
        <v>2228</v>
      </c>
      <c r="M40" s="105" t="s">
        <v>2473</v>
      </c>
      <c r="N40" s="104" t="s">
        <v>2481</v>
      </c>
      <c r="O40" s="102" t="s">
        <v>2483</v>
      </c>
      <c r="P40" s="102"/>
      <c r="Q40" s="105" t="s">
        <v>2228</v>
      </c>
    </row>
    <row r="41" spans="1:17" ht="18" x14ac:dyDescent="0.25">
      <c r="A41" s="102" t="str">
        <f>VLOOKUP(E41,'LISTADO ATM'!$A$2:$C$895,3,0)</f>
        <v>ESTE</v>
      </c>
      <c r="B41" s="111" t="s">
        <v>2514</v>
      </c>
      <c r="C41" s="103">
        <v>44222.577627314815</v>
      </c>
      <c r="D41" s="102" t="s">
        <v>2189</v>
      </c>
      <c r="E41" s="99">
        <v>634</v>
      </c>
      <c r="F41" s="84" t="str">
        <f>VLOOKUP(E41,VIP!$A$2:$O11420,2,0)</f>
        <v>DRBR273</v>
      </c>
      <c r="G41" s="98" t="str">
        <f>VLOOKUP(E41,'LISTADO ATM'!$A$2:$B$894,2,0)</f>
        <v xml:space="preserve">ATM Ayuntamiento Los Llanos (SPM) </v>
      </c>
      <c r="H41" s="98" t="str">
        <f>VLOOKUP(E41,VIP!$A$2:$O16341,7,FALSE)</f>
        <v>Si</v>
      </c>
      <c r="I41" s="98" t="str">
        <f>VLOOKUP(E41,VIP!$A$2:$O8306,8,FALSE)</f>
        <v>Si</v>
      </c>
      <c r="J41" s="98" t="str">
        <f>VLOOKUP(E41,VIP!$A$2:$O8256,8,FALSE)</f>
        <v>Si</v>
      </c>
      <c r="K41" s="98" t="str">
        <f>VLOOKUP(E41,VIP!$A$2:$O11830,6,0)</f>
        <v>NO</v>
      </c>
      <c r="L41" s="106" t="s">
        <v>2228</v>
      </c>
      <c r="M41" s="105" t="s">
        <v>2473</v>
      </c>
      <c r="N41" s="104" t="s">
        <v>2497</v>
      </c>
      <c r="O41" s="102" t="s">
        <v>2483</v>
      </c>
      <c r="P41" s="102"/>
      <c r="Q41" s="105" t="s">
        <v>2228</v>
      </c>
    </row>
    <row r="42" spans="1:17" ht="18" x14ac:dyDescent="0.25">
      <c r="A42" s="102" t="str">
        <f>VLOOKUP(E42,'LISTADO ATM'!$A$2:$C$895,3,0)</f>
        <v>DISTRITO NACIONAL</v>
      </c>
      <c r="B42" s="111" t="s">
        <v>2545</v>
      </c>
      <c r="C42" s="103">
        <v>44222.732627314814</v>
      </c>
      <c r="D42" s="102" t="s">
        <v>2189</v>
      </c>
      <c r="E42" s="99">
        <v>721</v>
      </c>
      <c r="F42" s="84" t="str">
        <f>VLOOKUP(E42,VIP!$A$2:$O11461,2,0)</f>
        <v>DRBR23A</v>
      </c>
      <c r="G42" s="98" t="str">
        <f>VLOOKUP(E42,'LISTADO ATM'!$A$2:$B$894,2,0)</f>
        <v xml:space="preserve">ATM Oficina Charles de Gaulle II </v>
      </c>
      <c r="H42" s="98" t="str">
        <f>VLOOKUP(E42,VIP!$A$2:$O16382,7,FALSE)</f>
        <v>Si</v>
      </c>
      <c r="I42" s="98" t="str">
        <f>VLOOKUP(E42,VIP!$A$2:$O8347,8,FALSE)</f>
        <v>Si</v>
      </c>
      <c r="J42" s="98" t="str">
        <f>VLOOKUP(E42,VIP!$A$2:$O8297,8,FALSE)</f>
        <v>Si</v>
      </c>
      <c r="K42" s="98" t="str">
        <f>VLOOKUP(E42,VIP!$A$2:$O11871,6,0)</f>
        <v>NO</v>
      </c>
      <c r="L42" s="106" t="s">
        <v>2228</v>
      </c>
      <c r="M42" s="105" t="s">
        <v>2473</v>
      </c>
      <c r="N42" s="104" t="s">
        <v>2481</v>
      </c>
      <c r="O42" s="102" t="s">
        <v>2483</v>
      </c>
      <c r="P42" s="102"/>
      <c r="Q42" s="105" t="s">
        <v>2228</v>
      </c>
    </row>
    <row r="43" spans="1:17" ht="18" x14ac:dyDescent="0.25">
      <c r="A43" s="102" t="str">
        <f>VLOOKUP(E43,'LISTADO ATM'!$A$2:$C$895,3,0)</f>
        <v>DISTRITO NACIONAL</v>
      </c>
      <c r="B43" s="111" t="s">
        <v>2512</v>
      </c>
      <c r="C43" s="103">
        <v>44222.588819444441</v>
      </c>
      <c r="D43" s="102" t="s">
        <v>2189</v>
      </c>
      <c r="E43" s="99">
        <v>722</v>
      </c>
      <c r="F43" s="84" t="str">
        <f>VLOOKUP(E43,VIP!$A$2:$O11416,2,0)</f>
        <v>DRBR393</v>
      </c>
      <c r="G43" s="98" t="str">
        <f>VLOOKUP(E43,'LISTADO ATM'!$A$2:$B$894,2,0)</f>
        <v xml:space="preserve">ATM Oficina Charles de Gaulle III </v>
      </c>
      <c r="H43" s="98" t="str">
        <f>VLOOKUP(E43,VIP!$A$2:$O16337,7,FALSE)</f>
        <v>Si</v>
      </c>
      <c r="I43" s="98" t="str">
        <f>VLOOKUP(E43,VIP!$A$2:$O8302,8,FALSE)</f>
        <v>Si</v>
      </c>
      <c r="J43" s="98" t="str">
        <f>VLOOKUP(E43,VIP!$A$2:$O8252,8,FALSE)</f>
        <v>Si</v>
      </c>
      <c r="K43" s="98" t="str">
        <f>VLOOKUP(E43,VIP!$A$2:$O11826,6,0)</f>
        <v>SI</v>
      </c>
      <c r="L43" s="106" t="s">
        <v>2228</v>
      </c>
      <c r="M43" s="105" t="s">
        <v>2473</v>
      </c>
      <c r="N43" s="104" t="s">
        <v>2497</v>
      </c>
      <c r="O43" s="102" t="s">
        <v>2483</v>
      </c>
      <c r="P43" s="102"/>
      <c r="Q43" s="105" t="s">
        <v>2228</v>
      </c>
    </row>
    <row r="44" spans="1:17" ht="18" x14ac:dyDescent="0.25">
      <c r="A44" s="102" t="str">
        <f>VLOOKUP(E44,'LISTADO ATM'!$A$2:$C$895,3,0)</f>
        <v>DISTRITO NACIONAL</v>
      </c>
      <c r="B44" s="111">
        <v>335770186</v>
      </c>
      <c r="C44" s="103">
        <v>44218.519918981481</v>
      </c>
      <c r="D44" s="102" t="s">
        <v>2189</v>
      </c>
      <c r="E44" s="99">
        <v>735</v>
      </c>
      <c r="F44" s="84" t="str">
        <f>VLOOKUP(E44,VIP!$A$2:$O11374,2,0)</f>
        <v>DRBR179</v>
      </c>
      <c r="G44" s="98" t="str">
        <f>VLOOKUP(E44,'LISTADO ATM'!$A$2:$B$894,2,0)</f>
        <v xml:space="preserve">ATM Oficina Independencia II  </v>
      </c>
      <c r="H44" s="98" t="str">
        <f>VLOOKUP(E44,VIP!$A$2:$O16295,7,FALSE)</f>
        <v>Si</v>
      </c>
      <c r="I44" s="98" t="str">
        <f>VLOOKUP(E44,VIP!$A$2:$O8260,8,FALSE)</f>
        <v>Si</v>
      </c>
      <c r="J44" s="98" t="str">
        <f>VLOOKUP(E44,VIP!$A$2:$O8210,8,FALSE)</f>
        <v>Si</v>
      </c>
      <c r="K44" s="98" t="str">
        <f>VLOOKUP(E44,VIP!$A$2:$O11784,6,0)</f>
        <v>NO</v>
      </c>
      <c r="L44" s="106" t="s">
        <v>2228</v>
      </c>
      <c r="M44" s="105" t="s">
        <v>2473</v>
      </c>
      <c r="N44" s="104" t="s">
        <v>2497</v>
      </c>
      <c r="O44" s="102" t="s">
        <v>2483</v>
      </c>
      <c r="P44" s="102"/>
      <c r="Q44" s="105" t="s">
        <v>2228</v>
      </c>
    </row>
    <row r="45" spans="1:17" ht="18" x14ac:dyDescent="0.25">
      <c r="A45" s="102" t="str">
        <f>VLOOKUP(E45,'LISTADO ATM'!$A$2:$C$895,3,0)</f>
        <v>DISTRITO NACIONAL</v>
      </c>
      <c r="B45" s="111">
        <v>335772570</v>
      </c>
      <c r="C45" s="103">
        <v>44223.300868055558</v>
      </c>
      <c r="D45" s="102" t="s">
        <v>2189</v>
      </c>
      <c r="E45" s="99">
        <v>902</v>
      </c>
      <c r="F45" s="84" t="str">
        <f>VLOOKUP(E45,VIP!$A$2:$O11374,2,0)</f>
        <v>DRBR16A</v>
      </c>
      <c r="G45" s="98" t="str">
        <f>VLOOKUP(E45,'LISTADO ATM'!$A$2:$B$894,2,0)</f>
        <v xml:space="preserve">ATM Oficina Plaza Florida </v>
      </c>
      <c r="H45" s="98" t="str">
        <f>VLOOKUP(E45,VIP!$A$2:$O16295,7,FALSE)</f>
        <v>Si</v>
      </c>
      <c r="I45" s="98" t="str">
        <f>VLOOKUP(E45,VIP!$A$2:$O8260,8,FALSE)</f>
        <v>Si</v>
      </c>
      <c r="J45" s="98" t="str">
        <f>VLOOKUP(E45,VIP!$A$2:$O8210,8,FALSE)</f>
        <v>Si</v>
      </c>
      <c r="K45" s="98" t="str">
        <f>VLOOKUP(E45,VIP!$A$2:$O11784,6,0)</f>
        <v>NO</v>
      </c>
      <c r="L45" s="106" t="s">
        <v>2228</v>
      </c>
      <c r="M45" s="105" t="s">
        <v>2473</v>
      </c>
      <c r="N45" s="104" t="s">
        <v>2481</v>
      </c>
      <c r="O45" s="102" t="s">
        <v>2483</v>
      </c>
      <c r="P45" s="102"/>
      <c r="Q45" s="105" t="s">
        <v>2228</v>
      </c>
    </row>
    <row r="46" spans="1:17" ht="18" x14ac:dyDescent="0.25">
      <c r="A46" s="102" t="str">
        <f>VLOOKUP(E46,'LISTADO ATM'!$A$2:$C$895,3,0)</f>
        <v>ESTE</v>
      </c>
      <c r="B46" s="111" t="s">
        <v>2554</v>
      </c>
      <c r="C46" s="103">
        <v>44223.310300925928</v>
      </c>
      <c r="D46" s="102" t="s">
        <v>2189</v>
      </c>
      <c r="E46" s="99">
        <v>912</v>
      </c>
      <c r="F46" s="84" t="str">
        <f>VLOOKUP(E46,VIP!$A$2:$O11372,2,0)</f>
        <v>DRBR973</v>
      </c>
      <c r="G46" s="98" t="str">
        <f>VLOOKUP(E46,'LISTADO ATM'!$A$2:$B$894,2,0)</f>
        <v xml:space="preserve">ATM Oficina San Pedro II </v>
      </c>
      <c r="H46" s="98" t="str">
        <f>VLOOKUP(E46,VIP!$A$2:$O16293,7,FALSE)</f>
        <v>Si</v>
      </c>
      <c r="I46" s="98" t="str">
        <f>VLOOKUP(E46,VIP!$A$2:$O8258,8,FALSE)</f>
        <v>Si</v>
      </c>
      <c r="J46" s="98" t="str">
        <f>VLOOKUP(E46,VIP!$A$2:$O8208,8,FALSE)</f>
        <v>Si</v>
      </c>
      <c r="K46" s="98" t="str">
        <f>VLOOKUP(E46,VIP!$A$2:$O11782,6,0)</f>
        <v>SI</v>
      </c>
      <c r="L46" s="106" t="s">
        <v>2228</v>
      </c>
      <c r="M46" s="105" t="s">
        <v>2473</v>
      </c>
      <c r="N46" s="104" t="s">
        <v>2481</v>
      </c>
      <c r="O46" s="102" t="s">
        <v>2483</v>
      </c>
      <c r="P46" s="102"/>
      <c r="Q46" s="105" t="s">
        <v>2228</v>
      </c>
    </row>
    <row r="47" spans="1:17" ht="18" x14ac:dyDescent="0.25">
      <c r="A47" s="102" t="str">
        <f>VLOOKUP(E47,'LISTADO ATM'!$A$2:$C$895,3,0)</f>
        <v>DISTRITO NACIONAL</v>
      </c>
      <c r="B47" s="111" t="s">
        <v>2500</v>
      </c>
      <c r="C47" s="103">
        <v>44221.817106481481</v>
      </c>
      <c r="D47" s="102" t="s">
        <v>2189</v>
      </c>
      <c r="E47" s="99">
        <v>919</v>
      </c>
      <c r="F47" s="84" t="str">
        <f>VLOOKUP(E47,VIP!$A$2:$O11404,2,0)</f>
        <v>DRBR16F</v>
      </c>
      <c r="G47" s="98" t="str">
        <f>VLOOKUP(E47,'LISTADO ATM'!$A$2:$B$894,2,0)</f>
        <v xml:space="preserve">ATM S/M La Cadena Sarasota </v>
      </c>
      <c r="H47" s="98" t="str">
        <f>VLOOKUP(E47,VIP!$A$2:$O16325,7,FALSE)</f>
        <v>Si</v>
      </c>
      <c r="I47" s="98" t="str">
        <f>VLOOKUP(E47,VIP!$A$2:$O8290,8,FALSE)</f>
        <v>Si</v>
      </c>
      <c r="J47" s="98" t="str">
        <f>VLOOKUP(E47,VIP!$A$2:$O8240,8,FALSE)</f>
        <v>Si</v>
      </c>
      <c r="K47" s="98" t="str">
        <f>VLOOKUP(E47,VIP!$A$2:$O11814,6,0)</f>
        <v>SI</v>
      </c>
      <c r="L47" s="106" t="s">
        <v>2228</v>
      </c>
      <c r="M47" s="105" t="s">
        <v>2473</v>
      </c>
      <c r="N47" s="104" t="s">
        <v>2497</v>
      </c>
      <c r="O47" s="102" t="s">
        <v>2483</v>
      </c>
      <c r="P47" s="102"/>
      <c r="Q47" s="105" t="s">
        <v>2228</v>
      </c>
    </row>
    <row r="48" spans="1:17" ht="18" x14ac:dyDescent="0.25">
      <c r="A48" s="102" t="str">
        <f>VLOOKUP(E48,'LISTADO ATM'!$A$2:$C$895,3,0)</f>
        <v>DISTRITO NACIONAL</v>
      </c>
      <c r="B48" s="111" t="s">
        <v>2523</v>
      </c>
      <c r="C48" s="103">
        <v>44222.726076388892</v>
      </c>
      <c r="D48" s="102" t="s">
        <v>2189</v>
      </c>
      <c r="E48" s="99">
        <v>938</v>
      </c>
      <c r="F48" s="84" t="str">
        <f>VLOOKUP(E48,VIP!$A$2:$O11436,2,0)</f>
        <v>DRBR938</v>
      </c>
      <c r="G48" s="98" t="str">
        <f>VLOOKUP(E48,'LISTADO ATM'!$A$2:$B$894,2,0)</f>
        <v xml:space="preserve">ATM Autobanco Oficina Filadelfia Plaza </v>
      </c>
      <c r="H48" s="98" t="str">
        <f>VLOOKUP(E48,VIP!$A$2:$O16357,7,FALSE)</f>
        <v>Si</v>
      </c>
      <c r="I48" s="98" t="str">
        <f>VLOOKUP(E48,VIP!$A$2:$O8322,8,FALSE)</f>
        <v>Si</v>
      </c>
      <c r="J48" s="98" t="str">
        <f>VLOOKUP(E48,VIP!$A$2:$O8272,8,FALSE)</f>
        <v>Si</v>
      </c>
      <c r="K48" s="98" t="str">
        <f>VLOOKUP(E48,VIP!$A$2:$O11846,6,0)</f>
        <v>NO</v>
      </c>
      <c r="L48" s="106" t="s">
        <v>2228</v>
      </c>
      <c r="M48" s="105" t="s">
        <v>2473</v>
      </c>
      <c r="N48" s="104" t="s">
        <v>2481</v>
      </c>
      <c r="O48" s="102" t="s">
        <v>2483</v>
      </c>
      <c r="P48" s="102"/>
      <c r="Q48" s="105" t="s">
        <v>2228</v>
      </c>
    </row>
    <row r="49" spans="1:17" ht="18" x14ac:dyDescent="0.25">
      <c r="A49" s="102" t="str">
        <f>VLOOKUP(E49,'LISTADO ATM'!$A$2:$C$895,3,0)</f>
        <v>DISTRITO NACIONAL</v>
      </c>
      <c r="B49" s="111" t="s">
        <v>2557</v>
      </c>
      <c r="C49" s="103">
        <v>44223.299953703703</v>
      </c>
      <c r="D49" s="102" t="s">
        <v>2189</v>
      </c>
      <c r="E49" s="99">
        <v>943</v>
      </c>
      <c r="F49" s="84" t="str">
        <f>VLOOKUP(E49,VIP!$A$2:$O11376,2,0)</f>
        <v>DRBR16K</v>
      </c>
      <c r="G49" s="98" t="str">
        <f>VLOOKUP(E49,'LISTADO ATM'!$A$2:$B$894,2,0)</f>
        <v xml:space="preserve">ATM Oficina Tránsito Terreste </v>
      </c>
      <c r="H49" s="98" t="str">
        <f>VLOOKUP(E49,VIP!$A$2:$O16297,7,FALSE)</f>
        <v>Si</v>
      </c>
      <c r="I49" s="98" t="str">
        <f>VLOOKUP(E49,VIP!$A$2:$O8262,8,FALSE)</f>
        <v>Si</v>
      </c>
      <c r="J49" s="98" t="str">
        <f>VLOOKUP(E49,VIP!$A$2:$O8212,8,FALSE)</f>
        <v>Si</v>
      </c>
      <c r="K49" s="98" t="str">
        <f>VLOOKUP(E49,VIP!$A$2:$O11786,6,0)</f>
        <v>NO</v>
      </c>
      <c r="L49" s="106" t="s">
        <v>2228</v>
      </c>
      <c r="M49" s="105" t="s">
        <v>2473</v>
      </c>
      <c r="N49" s="104" t="s">
        <v>2481</v>
      </c>
      <c r="O49" s="102" t="s">
        <v>2483</v>
      </c>
      <c r="P49" s="102"/>
      <c r="Q49" s="105" t="s">
        <v>2228</v>
      </c>
    </row>
    <row r="50" spans="1:17" ht="18" x14ac:dyDescent="0.25">
      <c r="A50" s="102" t="str">
        <f>VLOOKUP(E50,'LISTADO ATM'!$A$2:$C$895,3,0)</f>
        <v>ESTE</v>
      </c>
      <c r="B50" s="111" t="s">
        <v>2513</v>
      </c>
      <c r="C50" s="103">
        <v>44222.585902777777</v>
      </c>
      <c r="D50" s="102" t="s">
        <v>2189</v>
      </c>
      <c r="E50" s="99">
        <v>945</v>
      </c>
      <c r="F50" s="84" t="str">
        <f>VLOOKUP(E50,VIP!$A$2:$O11418,2,0)</f>
        <v>DRBR945</v>
      </c>
      <c r="G50" s="98" t="str">
        <f>VLOOKUP(E50,'LISTADO ATM'!$A$2:$B$894,2,0)</f>
        <v xml:space="preserve">ATM UNP El Valle (Hato Mayor) </v>
      </c>
      <c r="H50" s="98" t="str">
        <f>VLOOKUP(E50,VIP!$A$2:$O16339,7,FALSE)</f>
        <v>Si</v>
      </c>
      <c r="I50" s="98" t="str">
        <f>VLOOKUP(E50,VIP!$A$2:$O8304,8,FALSE)</f>
        <v>Si</v>
      </c>
      <c r="J50" s="98" t="str">
        <f>VLOOKUP(E50,VIP!$A$2:$O8254,8,FALSE)</f>
        <v>Si</v>
      </c>
      <c r="K50" s="98" t="str">
        <f>VLOOKUP(E50,VIP!$A$2:$O11828,6,0)</f>
        <v>NO</v>
      </c>
      <c r="L50" s="106" t="s">
        <v>2228</v>
      </c>
      <c r="M50" s="105" t="s">
        <v>2473</v>
      </c>
      <c r="N50" s="104" t="s">
        <v>2497</v>
      </c>
      <c r="O50" s="102" t="s">
        <v>2483</v>
      </c>
      <c r="P50" s="102"/>
      <c r="Q50" s="105" t="s">
        <v>2228</v>
      </c>
    </row>
    <row r="51" spans="1:17" ht="18" x14ac:dyDescent="0.25">
      <c r="A51" s="102" t="str">
        <f>VLOOKUP(E51,'LISTADO ATM'!$A$2:$C$895,3,0)</f>
        <v>DISTRITO NACIONAL</v>
      </c>
      <c r="B51" s="111" t="s">
        <v>2573</v>
      </c>
      <c r="C51" s="103">
        <v>44223.376886574071</v>
      </c>
      <c r="D51" s="102" t="s">
        <v>2189</v>
      </c>
      <c r="E51" s="99">
        <v>961</v>
      </c>
      <c r="F51" s="84" t="str">
        <f>VLOOKUP(E51,VIP!$A$2:$O11384,2,0)</f>
        <v>DRBR03H</v>
      </c>
      <c r="G51" s="98" t="str">
        <f>VLOOKUP(E51,'LISTADO ATM'!$A$2:$B$894,2,0)</f>
        <v xml:space="preserve">ATM Listín Diario </v>
      </c>
      <c r="H51" s="98" t="str">
        <f>VLOOKUP(E51,VIP!$A$2:$O16305,7,FALSE)</f>
        <v>Si</v>
      </c>
      <c r="I51" s="98" t="str">
        <f>VLOOKUP(E51,VIP!$A$2:$O8270,8,FALSE)</f>
        <v>Si</v>
      </c>
      <c r="J51" s="98" t="str">
        <f>VLOOKUP(E51,VIP!$A$2:$O8220,8,FALSE)</f>
        <v>Si</v>
      </c>
      <c r="K51" s="98" t="str">
        <f>VLOOKUP(E51,VIP!$A$2:$O11794,6,0)</f>
        <v>NO</v>
      </c>
      <c r="L51" s="106" t="s">
        <v>2228</v>
      </c>
      <c r="M51" s="105" t="s">
        <v>2473</v>
      </c>
      <c r="N51" s="104" t="s">
        <v>2481</v>
      </c>
      <c r="O51" s="102" t="s">
        <v>2483</v>
      </c>
      <c r="P51" s="102"/>
      <c r="Q51" s="105" t="s">
        <v>2228</v>
      </c>
    </row>
    <row r="52" spans="1:17" ht="18" x14ac:dyDescent="0.25">
      <c r="A52" s="102" t="str">
        <f>VLOOKUP(E52,'LISTADO ATM'!$A$2:$C$895,3,0)</f>
        <v>DISTRITO NACIONAL</v>
      </c>
      <c r="B52" s="111" t="s">
        <v>2527</v>
      </c>
      <c r="C52" s="103">
        <v>44222.705196759256</v>
      </c>
      <c r="D52" s="102" t="s">
        <v>2189</v>
      </c>
      <c r="E52" s="99">
        <v>180</v>
      </c>
      <c r="F52" s="84" t="str">
        <f>VLOOKUP(E52,VIP!$A$2:$O11440,2,0)</f>
        <v>DRBR180</v>
      </c>
      <c r="G52" s="98" t="str">
        <f>VLOOKUP(E52,'LISTADO ATM'!$A$2:$B$894,2,0)</f>
        <v xml:space="preserve">ATM Megacentro II </v>
      </c>
      <c r="H52" s="98" t="str">
        <f>VLOOKUP(E52,VIP!$A$2:$O16361,7,FALSE)</f>
        <v>Si</v>
      </c>
      <c r="I52" s="98" t="str">
        <f>VLOOKUP(E52,VIP!$A$2:$O8326,8,FALSE)</f>
        <v>Si</v>
      </c>
      <c r="J52" s="98" t="str">
        <f>VLOOKUP(E52,VIP!$A$2:$O8276,8,FALSE)</f>
        <v>Si</v>
      </c>
      <c r="K52" s="98" t="str">
        <f>VLOOKUP(E52,VIP!$A$2:$O11850,6,0)</f>
        <v>SI</v>
      </c>
      <c r="L52" s="106" t="s">
        <v>2254</v>
      </c>
      <c r="M52" s="105" t="s">
        <v>2473</v>
      </c>
      <c r="N52" s="104" t="s">
        <v>2481</v>
      </c>
      <c r="O52" s="102" t="s">
        <v>2483</v>
      </c>
      <c r="P52" s="102"/>
      <c r="Q52" s="105" t="s">
        <v>2254</v>
      </c>
    </row>
    <row r="53" spans="1:17" ht="18" x14ac:dyDescent="0.25">
      <c r="A53" s="102" t="str">
        <f>VLOOKUP(E53,'LISTADO ATM'!$A$2:$C$895,3,0)</f>
        <v>SUR</v>
      </c>
      <c r="B53" s="111" t="s">
        <v>2511</v>
      </c>
      <c r="C53" s="103">
        <v>44222.59302083333</v>
      </c>
      <c r="D53" s="102" t="s">
        <v>2189</v>
      </c>
      <c r="E53" s="99">
        <v>455</v>
      </c>
      <c r="F53" s="84" t="str">
        <f>VLOOKUP(E53,VIP!$A$2:$O11415,2,0)</f>
        <v>DRBR455</v>
      </c>
      <c r="G53" s="98" t="str">
        <f>VLOOKUP(E53,'LISTADO ATM'!$A$2:$B$894,2,0)</f>
        <v xml:space="preserve">ATM Oficina Baní II </v>
      </c>
      <c r="H53" s="98" t="str">
        <f>VLOOKUP(E53,VIP!$A$2:$O16336,7,FALSE)</f>
        <v>Si</v>
      </c>
      <c r="I53" s="98" t="str">
        <f>VLOOKUP(E53,VIP!$A$2:$O8301,8,FALSE)</f>
        <v>Si</v>
      </c>
      <c r="J53" s="98" t="str">
        <f>VLOOKUP(E53,VIP!$A$2:$O8251,8,FALSE)</f>
        <v>Si</v>
      </c>
      <c r="K53" s="98" t="str">
        <f>VLOOKUP(E53,VIP!$A$2:$O11825,6,0)</f>
        <v>NO</v>
      </c>
      <c r="L53" s="106" t="s">
        <v>2254</v>
      </c>
      <c r="M53" s="105" t="s">
        <v>2473</v>
      </c>
      <c r="N53" s="104" t="s">
        <v>2497</v>
      </c>
      <c r="O53" s="102" t="s">
        <v>2483</v>
      </c>
      <c r="P53" s="102"/>
      <c r="Q53" s="105" t="s">
        <v>2254</v>
      </c>
    </row>
    <row r="54" spans="1:17" ht="18" x14ac:dyDescent="0.25">
      <c r="A54" s="102" t="str">
        <f>VLOOKUP(E54,'LISTADO ATM'!$A$2:$C$895,3,0)</f>
        <v>DISTRITO NACIONAL</v>
      </c>
      <c r="B54" s="111">
        <v>335764730</v>
      </c>
      <c r="C54" s="103">
        <v>44211.489016203705</v>
      </c>
      <c r="D54" s="102" t="s">
        <v>2189</v>
      </c>
      <c r="E54" s="99">
        <v>486</v>
      </c>
      <c r="F54" s="84" t="str">
        <f>VLOOKUP(E54,VIP!$A$2:$O11356,2,0)</f>
        <v>DRBR486</v>
      </c>
      <c r="G54" s="98" t="str">
        <f>VLOOKUP(E54,'LISTADO ATM'!$A$2:$B$894,2,0)</f>
        <v xml:space="preserve">ATM Olé La Caleta </v>
      </c>
      <c r="H54" s="98" t="str">
        <f>VLOOKUP(E54,VIP!$A$2:$O16277,7,FALSE)</f>
        <v>Si</v>
      </c>
      <c r="I54" s="98" t="str">
        <f>VLOOKUP(E54,VIP!$A$2:$O8242,8,FALSE)</f>
        <v>Si</v>
      </c>
      <c r="J54" s="98" t="str">
        <f>VLOOKUP(E54,VIP!$A$2:$O8192,8,FALSE)</f>
        <v>Si</v>
      </c>
      <c r="K54" s="98" t="str">
        <f>VLOOKUP(E54,VIP!$A$2:$O11766,6,0)</f>
        <v>NO</v>
      </c>
      <c r="L54" s="106" t="s">
        <v>2254</v>
      </c>
      <c r="M54" s="105" t="s">
        <v>2473</v>
      </c>
      <c r="N54" s="104" t="s">
        <v>2497</v>
      </c>
      <c r="O54" s="102" t="s">
        <v>2483</v>
      </c>
      <c r="P54" s="102"/>
      <c r="Q54" s="105" t="s">
        <v>2254</v>
      </c>
    </row>
    <row r="55" spans="1:17" ht="18" x14ac:dyDescent="0.25">
      <c r="A55" s="102" t="str">
        <f>VLOOKUP(E55,'LISTADO ATM'!$A$2:$C$895,3,0)</f>
        <v>ESTE</v>
      </c>
      <c r="B55" s="111" t="s">
        <v>2549</v>
      </c>
      <c r="C55" s="103">
        <v>44223.207083333335</v>
      </c>
      <c r="D55" s="102" t="s">
        <v>2189</v>
      </c>
      <c r="E55" s="99">
        <v>513</v>
      </c>
      <c r="F55" s="84" t="str">
        <f>VLOOKUP(E55,VIP!$A$2:$O11370,2,0)</f>
        <v>DRBR513</v>
      </c>
      <c r="G55" s="98" t="str">
        <f>VLOOKUP(E55,'LISTADO ATM'!$A$2:$B$894,2,0)</f>
        <v xml:space="preserve">ATM UNP Lagunas de Nisibón </v>
      </c>
      <c r="H55" s="98" t="str">
        <f>VLOOKUP(E55,VIP!$A$2:$O16291,7,FALSE)</f>
        <v>Si</v>
      </c>
      <c r="I55" s="98" t="str">
        <f>VLOOKUP(E55,VIP!$A$2:$O8256,8,FALSE)</f>
        <v>Si</v>
      </c>
      <c r="J55" s="98" t="str">
        <f>VLOOKUP(E55,VIP!$A$2:$O8206,8,FALSE)</f>
        <v>Si</v>
      </c>
      <c r="K55" s="98" t="str">
        <f>VLOOKUP(E55,VIP!$A$2:$O11780,6,0)</f>
        <v>NO</v>
      </c>
      <c r="L55" s="106" t="s">
        <v>2254</v>
      </c>
      <c r="M55" s="105" t="s">
        <v>2473</v>
      </c>
      <c r="N55" s="104" t="s">
        <v>2481</v>
      </c>
      <c r="O55" s="102" t="s">
        <v>2483</v>
      </c>
      <c r="P55" s="102"/>
      <c r="Q55" s="105" t="s">
        <v>2254</v>
      </c>
    </row>
    <row r="56" spans="1:17" ht="18" x14ac:dyDescent="0.25">
      <c r="A56" s="102" t="str">
        <f>VLOOKUP(E56,'LISTADO ATM'!$A$2:$C$895,3,0)</f>
        <v>DISTRITO NACIONAL</v>
      </c>
      <c r="B56" s="111" t="s">
        <v>2506</v>
      </c>
      <c r="C56" s="103">
        <v>44222.417245370372</v>
      </c>
      <c r="D56" s="102" t="s">
        <v>2189</v>
      </c>
      <c r="E56" s="99">
        <v>568</v>
      </c>
      <c r="F56" s="84" t="str">
        <f>VLOOKUP(E56,VIP!$A$2:$O11419,2,0)</f>
        <v>DRBR01F</v>
      </c>
      <c r="G56" s="98" t="str">
        <f>VLOOKUP(E56,'LISTADO ATM'!$A$2:$B$894,2,0)</f>
        <v xml:space="preserve">ATM Ministerio de Educación </v>
      </c>
      <c r="H56" s="98" t="str">
        <f>VLOOKUP(E56,VIP!$A$2:$O16340,7,FALSE)</f>
        <v>Si</v>
      </c>
      <c r="I56" s="98" t="str">
        <f>VLOOKUP(E56,VIP!$A$2:$O8305,8,FALSE)</f>
        <v>Si</v>
      </c>
      <c r="J56" s="98" t="str">
        <f>VLOOKUP(E56,VIP!$A$2:$O8255,8,FALSE)</f>
        <v>Si</v>
      </c>
      <c r="K56" s="98" t="str">
        <f>VLOOKUP(E56,VIP!$A$2:$O11829,6,0)</f>
        <v>NO</v>
      </c>
      <c r="L56" s="106" t="s">
        <v>2254</v>
      </c>
      <c r="M56" s="105" t="s">
        <v>2473</v>
      </c>
      <c r="N56" s="104" t="s">
        <v>2497</v>
      </c>
      <c r="O56" s="102" t="s">
        <v>2483</v>
      </c>
      <c r="P56" s="102"/>
      <c r="Q56" s="105" t="s">
        <v>2254</v>
      </c>
    </row>
    <row r="57" spans="1:17" ht="18" x14ac:dyDescent="0.25">
      <c r="A57" s="102" t="str">
        <f>VLOOKUP(E57,'LISTADO ATM'!$A$2:$C$895,3,0)</f>
        <v>DISTRITO NACIONAL</v>
      </c>
      <c r="B57" s="111" t="s">
        <v>2505</v>
      </c>
      <c r="C57" s="103">
        <v>44222.417766203704</v>
      </c>
      <c r="D57" s="102" t="s">
        <v>2189</v>
      </c>
      <c r="E57" s="99">
        <v>574</v>
      </c>
      <c r="F57" s="84" t="str">
        <f>VLOOKUP(E57,VIP!$A$2:$O11418,2,0)</f>
        <v>DRBR080</v>
      </c>
      <c r="G57" s="98" t="str">
        <f>VLOOKUP(E57,'LISTADO ATM'!$A$2:$B$894,2,0)</f>
        <v xml:space="preserve">ATM Club Obras Públicas </v>
      </c>
      <c r="H57" s="98" t="str">
        <f>VLOOKUP(E57,VIP!$A$2:$O16339,7,FALSE)</f>
        <v>Si</v>
      </c>
      <c r="I57" s="98" t="str">
        <f>VLOOKUP(E57,VIP!$A$2:$O8304,8,FALSE)</f>
        <v>Si</v>
      </c>
      <c r="J57" s="98" t="str">
        <f>VLOOKUP(E57,VIP!$A$2:$O8254,8,FALSE)</f>
        <v>Si</v>
      </c>
      <c r="K57" s="98" t="str">
        <f>VLOOKUP(E57,VIP!$A$2:$O11828,6,0)</f>
        <v>NO</v>
      </c>
      <c r="L57" s="106" t="s">
        <v>2254</v>
      </c>
      <c r="M57" s="105" t="s">
        <v>2473</v>
      </c>
      <c r="N57" s="104" t="s">
        <v>2497</v>
      </c>
      <c r="O57" s="102" t="s">
        <v>2483</v>
      </c>
      <c r="P57" s="102"/>
      <c r="Q57" s="105" t="s">
        <v>2254</v>
      </c>
    </row>
    <row r="58" spans="1:17" ht="18" x14ac:dyDescent="0.25">
      <c r="A58" s="102" t="str">
        <f>VLOOKUP(E58,'LISTADO ATM'!$A$2:$C$895,3,0)</f>
        <v>ESTE</v>
      </c>
      <c r="B58" s="111" t="s">
        <v>2521</v>
      </c>
      <c r="C58" s="103">
        <v>44222.533009259256</v>
      </c>
      <c r="D58" s="102" t="s">
        <v>2189</v>
      </c>
      <c r="E58" s="99">
        <v>859</v>
      </c>
      <c r="F58" s="84" t="str">
        <f>VLOOKUP(E58,VIP!$A$2:$O11430,2,0)</f>
        <v>DRBR859</v>
      </c>
      <c r="G58" s="98" t="str">
        <f>VLOOKUP(E58,'LISTADO ATM'!$A$2:$B$894,2,0)</f>
        <v xml:space="preserve">ATM Hotel Vista Sol (Punta Cana) </v>
      </c>
      <c r="H58" s="98" t="str">
        <f>VLOOKUP(E58,VIP!$A$2:$O16351,7,FALSE)</f>
        <v>Si</v>
      </c>
      <c r="I58" s="98" t="str">
        <f>VLOOKUP(E58,VIP!$A$2:$O8316,8,FALSE)</f>
        <v>Si</v>
      </c>
      <c r="J58" s="98" t="str">
        <f>VLOOKUP(E58,VIP!$A$2:$O8266,8,FALSE)</f>
        <v>Si</v>
      </c>
      <c r="K58" s="98" t="str">
        <f>VLOOKUP(E58,VIP!$A$2:$O11840,6,0)</f>
        <v>NO</v>
      </c>
      <c r="L58" s="106" t="s">
        <v>2254</v>
      </c>
      <c r="M58" s="105" t="s">
        <v>2473</v>
      </c>
      <c r="N58" s="157" t="s">
        <v>2561</v>
      </c>
      <c r="O58" s="102" t="s">
        <v>2483</v>
      </c>
      <c r="P58" s="102"/>
      <c r="Q58" s="105" t="s">
        <v>2254</v>
      </c>
    </row>
    <row r="59" spans="1:17" s="86" customFormat="1" ht="18" x14ac:dyDescent="0.25">
      <c r="A59" s="102" t="str">
        <f>VLOOKUP(E59,'LISTADO ATM'!$A$2:$C$895,3,0)</f>
        <v>NORTE</v>
      </c>
      <c r="B59" s="111" t="s">
        <v>2580</v>
      </c>
      <c r="C59" s="103">
        <v>44223.328449074077</v>
      </c>
      <c r="D59" s="102" t="s">
        <v>2498</v>
      </c>
      <c r="E59" s="99">
        <v>431</v>
      </c>
      <c r="F59" s="84" t="str">
        <f>VLOOKUP(E59,VIP!$A$2:$O11391,2,0)</f>
        <v>DRBR583</v>
      </c>
      <c r="G59" s="98" t="str">
        <f>VLOOKUP(E59,'LISTADO ATM'!$A$2:$B$894,2,0)</f>
        <v xml:space="preserve">ATM Autoservicio Sol (Santiago) </v>
      </c>
      <c r="H59" s="98" t="str">
        <f>VLOOKUP(E59,VIP!$A$2:$O16312,7,FALSE)</f>
        <v>Si</v>
      </c>
      <c r="I59" s="98" t="str">
        <f>VLOOKUP(E59,VIP!$A$2:$O8277,8,FALSE)</f>
        <v>Si</v>
      </c>
      <c r="J59" s="98" t="str">
        <f>VLOOKUP(E59,VIP!$A$2:$O8227,8,FALSE)</f>
        <v>Si</v>
      </c>
      <c r="K59" s="98" t="str">
        <f>VLOOKUP(E59,VIP!$A$2:$O11801,6,0)</f>
        <v>SI</v>
      </c>
      <c r="L59" s="106" t="s">
        <v>2585</v>
      </c>
      <c r="M59" s="105" t="s">
        <v>2473</v>
      </c>
      <c r="N59" s="104" t="s">
        <v>2481</v>
      </c>
      <c r="O59" s="102" t="s">
        <v>2499</v>
      </c>
      <c r="P59" s="102"/>
      <c r="Q59" s="105" t="s">
        <v>2585</v>
      </c>
    </row>
    <row r="60" spans="1:17" s="86" customFormat="1" ht="18" x14ac:dyDescent="0.25">
      <c r="A60" s="102" t="str">
        <f>VLOOKUP(E60,'LISTADO ATM'!$A$2:$C$895,3,0)</f>
        <v>DISTRITO NACIONAL</v>
      </c>
      <c r="B60" s="111" t="s">
        <v>2555</v>
      </c>
      <c r="C60" s="103">
        <v>44223.304108796299</v>
      </c>
      <c r="D60" s="102" t="s">
        <v>2189</v>
      </c>
      <c r="E60" s="99">
        <v>87</v>
      </c>
      <c r="F60" s="84" t="str">
        <f>VLOOKUP(E60,VIP!$A$2:$O11373,2,0)</f>
        <v>DRBR087</v>
      </c>
      <c r="G60" s="98" t="str">
        <f>VLOOKUP(E60,'LISTADO ATM'!$A$2:$B$894,2,0)</f>
        <v xml:space="preserve">ATM Autoservicio Sarasota </v>
      </c>
      <c r="H60" s="98" t="str">
        <f>VLOOKUP(E60,VIP!$A$2:$O16294,7,FALSE)</f>
        <v>Si</v>
      </c>
      <c r="I60" s="98" t="str">
        <f>VLOOKUP(E60,VIP!$A$2:$O8259,8,FALSE)</f>
        <v>Si</v>
      </c>
      <c r="J60" s="98" t="str">
        <f>VLOOKUP(E60,VIP!$A$2:$O8209,8,FALSE)</f>
        <v>Si</v>
      </c>
      <c r="K60" s="98" t="str">
        <f>VLOOKUP(E60,VIP!$A$2:$O11783,6,0)</f>
        <v>NO</v>
      </c>
      <c r="L60" s="106" t="s">
        <v>2559</v>
      </c>
      <c r="M60" s="105" t="s">
        <v>2473</v>
      </c>
      <c r="N60" s="104" t="s">
        <v>2481</v>
      </c>
      <c r="O60" s="102" t="s">
        <v>2483</v>
      </c>
      <c r="P60" s="102"/>
      <c r="Q60" s="105" t="s">
        <v>2559</v>
      </c>
    </row>
    <row r="61" spans="1:17" s="86" customFormat="1" ht="18" x14ac:dyDescent="0.25">
      <c r="A61" s="102" t="str">
        <f>VLOOKUP(E61,'LISTADO ATM'!$A$2:$C$895,3,0)</f>
        <v>DISTRITO NACIONAL</v>
      </c>
      <c r="B61" s="111" t="s">
        <v>2556</v>
      </c>
      <c r="C61" s="103">
        <v>44223.300462962965</v>
      </c>
      <c r="D61" s="102" t="s">
        <v>2189</v>
      </c>
      <c r="E61" s="99">
        <v>639</v>
      </c>
      <c r="F61" s="84" t="str">
        <f>VLOOKUP(E61,VIP!$A$2:$O11375,2,0)</f>
        <v>DRBR639</v>
      </c>
      <c r="G61" s="98" t="str">
        <f>VLOOKUP(E61,'LISTADO ATM'!$A$2:$B$894,2,0)</f>
        <v xml:space="preserve">ATM Comisión Militar MOPC </v>
      </c>
      <c r="H61" s="98" t="str">
        <f>VLOOKUP(E61,VIP!$A$2:$O16296,7,FALSE)</f>
        <v>Si</v>
      </c>
      <c r="I61" s="98" t="str">
        <f>VLOOKUP(E61,VIP!$A$2:$O8261,8,FALSE)</f>
        <v>Si</v>
      </c>
      <c r="J61" s="98" t="str">
        <f>VLOOKUP(E61,VIP!$A$2:$O8211,8,FALSE)</f>
        <v>Si</v>
      </c>
      <c r="K61" s="98" t="str">
        <f>VLOOKUP(E61,VIP!$A$2:$O11785,6,0)</f>
        <v>NO</v>
      </c>
      <c r="L61" s="106" t="s">
        <v>2559</v>
      </c>
      <c r="M61" s="105" t="s">
        <v>2473</v>
      </c>
      <c r="N61" s="104" t="s">
        <v>2481</v>
      </c>
      <c r="O61" s="102" t="s">
        <v>2483</v>
      </c>
      <c r="P61" s="102"/>
      <c r="Q61" s="105" t="s">
        <v>2559</v>
      </c>
    </row>
    <row r="62" spans="1:17" s="86" customFormat="1" ht="18" x14ac:dyDescent="0.25">
      <c r="A62" s="102" t="str">
        <f>VLOOKUP(E62,'LISTADO ATM'!$A$2:$C$895,3,0)</f>
        <v>DISTRITO NACIONAL</v>
      </c>
      <c r="B62" s="111" t="s">
        <v>2571</v>
      </c>
      <c r="C62" s="103">
        <v>44223.391759259262</v>
      </c>
      <c r="D62" s="102" t="s">
        <v>2477</v>
      </c>
      <c r="E62" s="99">
        <v>406</v>
      </c>
      <c r="F62" s="84" t="str">
        <f>VLOOKUP(E62,VIP!$A$2:$O11381,2,0)</f>
        <v>DRBR406</v>
      </c>
      <c r="G62" s="98" t="str">
        <f>VLOOKUP(E62,'LISTADO ATM'!$A$2:$B$894,2,0)</f>
        <v xml:space="preserve">ATM UNP Plaza Lama Máximo Gómez </v>
      </c>
      <c r="H62" s="98" t="str">
        <f>VLOOKUP(E62,VIP!$A$2:$O16302,7,FALSE)</f>
        <v>Si</v>
      </c>
      <c r="I62" s="98" t="str">
        <f>VLOOKUP(E62,VIP!$A$2:$O8267,8,FALSE)</f>
        <v>Si</v>
      </c>
      <c r="J62" s="98" t="str">
        <f>VLOOKUP(E62,VIP!$A$2:$O8217,8,FALSE)</f>
        <v>Si</v>
      </c>
      <c r="K62" s="98" t="str">
        <f>VLOOKUP(E62,VIP!$A$2:$O11791,6,0)</f>
        <v>SI</v>
      </c>
      <c r="L62" s="106" t="s">
        <v>2466</v>
      </c>
      <c r="M62" s="105" t="s">
        <v>2473</v>
      </c>
      <c r="N62" s="104" t="s">
        <v>2481</v>
      </c>
      <c r="O62" s="102" t="s">
        <v>2482</v>
      </c>
      <c r="P62" s="102"/>
      <c r="Q62" s="105" t="s">
        <v>2466</v>
      </c>
    </row>
    <row r="63" spans="1:17" ht="18" x14ac:dyDescent="0.25">
      <c r="A63" s="102" t="str">
        <f>VLOOKUP(E63,'LISTADO ATM'!$A$2:$C$895,3,0)</f>
        <v>DISTRITO NACIONAL</v>
      </c>
      <c r="B63" s="111" t="s">
        <v>2552</v>
      </c>
      <c r="C63" s="103">
        <v>44223.03707175926</v>
      </c>
      <c r="D63" s="102" t="s">
        <v>2477</v>
      </c>
      <c r="E63" s="99">
        <v>409</v>
      </c>
      <c r="F63" s="84" t="str">
        <f>VLOOKUP(E63,VIP!$A$2:$O11373,2,0)</f>
        <v>DRBR409</v>
      </c>
      <c r="G63" s="98" t="str">
        <f>VLOOKUP(E63,'LISTADO ATM'!$A$2:$B$894,2,0)</f>
        <v xml:space="preserve">ATM Oficina Las Palmas de Herrera I </v>
      </c>
      <c r="H63" s="98" t="str">
        <f>VLOOKUP(E63,VIP!$A$2:$O16294,7,FALSE)</f>
        <v>Si</v>
      </c>
      <c r="I63" s="98" t="str">
        <f>VLOOKUP(E63,VIP!$A$2:$O8259,8,FALSE)</f>
        <v>Si</v>
      </c>
      <c r="J63" s="98" t="str">
        <f>VLOOKUP(E63,VIP!$A$2:$O8209,8,FALSE)</f>
        <v>Si</v>
      </c>
      <c r="K63" s="98" t="str">
        <f>VLOOKUP(E63,VIP!$A$2:$O11783,6,0)</f>
        <v>NO</v>
      </c>
      <c r="L63" s="106" t="s">
        <v>2466</v>
      </c>
      <c r="M63" s="105" t="s">
        <v>2473</v>
      </c>
      <c r="N63" s="104" t="s">
        <v>2481</v>
      </c>
      <c r="O63" s="102" t="s">
        <v>2482</v>
      </c>
      <c r="P63" s="102"/>
      <c r="Q63" s="105" t="s">
        <v>2466</v>
      </c>
    </row>
    <row r="64" spans="1:17" ht="18" x14ac:dyDescent="0.25">
      <c r="A64" s="102" t="str">
        <f>VLOOKUP(E64,'LISTADO ATM'!$A$2:$C$895,3,0)</f>
        <v>DISTRITO NACIONAL</v>
      </c>
      <c r="B64" s="111" t="s">
        <v>2551</v>
      </c>
      <c r="C64" s="103">
        <v>44223.044108796297</v>
      </c>
      <c r="D64" s="102" t="s">
        <v>2477</v>
      </c>
      <c r="E64" s="99">
        <v>580</v>
      </c>
      <c r="F64" s="84" t="str">
        <f>VLOOKUP(E64,VIP!$A$2:$O11372,2,0)</f>
        <v>DRBR523</v>
      </c>
      <c r="G64" s="98" t="str">
        <f>VLOOKUP(E64,'LISTADO ATM'!$A$2:$B$894,2,0)</f>
        <v xml:space="preserve">ATM Edificio Propagas </v>
      </c>
      <c r="H64" s="98" t="str">
        <f>VLOOKUP(E64,VIP!$A$2:$O16293,7,FALSE)</f>
        <v>Si</v>
      </c>
      <c r="I64" s="98" t="str">
        <f>VLOOKUP(E64,VIP!$A$2:$O8258,8,FALSE)</f>
        <v>Si</v>
      </c>
      <c r="J64" s="98" t="str">
        <f>VLOOKUP(E64,VIP!$A$2:$O8208,8,FALSE)</f>
        <v>Si</v>
      </c>
      <c r="K64" s="98" t="str">
        <f>VLOOKUP(E64,VIP!$A$2:$O11782,6,0)</f>
        <v>NO</v>
      </c>
      <c r="L64" s="106" t="s">
        <v>2466</v>
      </c>
      <c r="M64" s="105" t="s">
        <v>2473</v>
      </c>
      <c r="N64" s="104" t="s">
        <v>2481</v>
      </c>
      <c r="O64" s="102" t="s">
        <v>2482</v>
      </c>
      <c r="P64" s="102"/>
      <c r="Q64" s="105" t="s">
        <v>2466</v>
      </c>
    </row>
    <row r="65" spans="1:17" ht="18" x14ac:dyDescent="0.25">
      <c r="A65" s="102" t="str">
        <f>VLOOKUP(E65,'LISTADO ATM'!$A$2:$C$895,3,0)</f>
        <v>DISTRITO NACIONAL</v>
      </c>
      <c r="B65" s="111">
        <v>335769547</v>
      </c>
      <c r="C65" s="103">
        <v>44217.503275462965</v>
      </c>
      <c r="D65" s="102" t="s">
        <v>2477</v>
      </c>
      <c r="E65" s="99">
        <v>719</v>
      </c>
      <c r="F65" s="84" t="str">
        <f>VLOOKUP(E65,VIP!$A$2:$O11510,2,0)</f>
        <v>DRBR419</v>
      </c>
      <c r="G65" s="98" t="str">
        <f>VLOOKUP(E65,'LISTADO ATM'!$A$2:$B$894,2,0)</f>
        <v xml:space="preserve">ATM Ayuntamiento Municipal San Luís </v>
      </c>
      <c r="H65" s="98" t="str">
        <f>VLOOKUP(E65,VIP!$A$2:$O16431,7,FALSE)</f>
        <v>Si</v>
      </c>
      <c r="I65" s="98" t="str">
        <f>VLOOKUP(E65,VIP!$A$2:$O8396,8,FALSE)</f>
        <v>Si</v>
      </c>
      <c r="J65" s="98" t="str">
        <f>VLOOKUP(E65,VIP!$A$2:$O8346,8,FALSE)</f>
        <v>Si</v>
      </c>
      <c r="K65" s="98" t="str">
        <f>VLOOKUP(E65,VIP!$A$2:$O11920,6,0)</f>
        <v>NO</v>
      </c>
      <c r="L65" s="106" t="s">
        <v>2466</v>
      </c>
      <c r="M65" s="105" t="s">
        <v>2473</v>
      </c>
      <c r="N65" s="104" t="s">
        <v>2481</v>
      </c>
      <c r="O65" s="102" t="s">
        <v>2482</v>
      </c>
      <c r="P65" s="106"/>
      <c r="Q65" s="105" t="s">
        <v>2466</v>
      </c>
    </row>
    <row r="66" spans="1:17" ht="18" x14ac:dyDescent="0.25">
      <c r="A66" s="102" t="str">
        <f>VLOOKUP(E66,'LISTADO ATM'!$A$2:$C$895,3,0)</f>
        <v>NORTE</v>
      </c>
      <c r="B66" s="111" t="s">
        <v>2504</v>
      </c>
      <c r="C66" s="103">
        <v>44222.419699074075</v>
      </c>
      <c r="D66" s="102" t="s">
        <v>2498</v>
      </c>
      <c r="E66" s="99">
        <v>862</v>
      </c>
      <c r="F66" s="84" t="str">
        <f>VLOOKUP(E66,VIP!$A$2:$O11417,2,0)</f>
        <v>DRBR862</v>
      </c>
      <c r="G66" s="98" t="str">
        <f>VLOOKUP(E66,'LISTADO ATM'!$A$2:$B$894,2,0)</f>
        <v xml:space="preserve">ATM S/M Doble A (Sabaneta) </v>
      </c>
      <c r="H66" s="98" t="str">
        <f>VLOOKUP(E66,VIP!$A$2:$O16338,7,FALSE)</f>
        <v>Si</v>
      </c>
      <c r="I66" s="98" t="str">
        <f>VLOOKUP(E66,VIP!$A$2:$O8303,8,FALSE)</f>
        <v>Si</v>
      </c>
      <c r="J66" s="98" t="str">
        <f>VLOOKUP(E66,VIP!$A$2:$O8253,8,FALSE)</f>
        <v>Si</v>
      </c>
      <c r="K66" s="98" t="str">
        <f>VLOOKUP(E66,VIP!$A$2:$O11827,6,0)</f>
        <v>NO</v>
      </c>
      <c r="L66" s="106" t="s">
        <v>2466</v>
      </c>
      <c r="M66" s="105" t="s">
        <v>2473</v>
      </c>
      <c r="N66" s="104" t="s">
        <v>2481</v>
      </c>
      <c r="O66" s="102" t="s">
        <v>2499</v>
      </c>
      <c r="P66" s="102"/>
      <c r="Q66" s="105" t="s">
        <v>2466</v>
      </c>
    </row>
    <row r="67" spans="1:17" ht="18" x14ac:dyDescent="0.25">
      <c r="A67" s="102" t="str">
        <f>VLOOKUP(E67,'LISTADO ATM'!$A$2:$C$895,3,0)</f>
        <v>NORTE</v>
      </c>
      <c r="B67" s="111" t="s">
        <v>2577</v>
      </c>
      <c r="C67" s="103">
        <v>44223.362303240741</v>
      </c>
      <c r="D67" s="102" t="s">
        <v>2190</v>
      </c>
      <c r="E67" s="99">
        <v>643</v>
      </c>
      <c r="F67" s="84" t="str">
        <f>VLOOKUP(E67,VIP!$A$2:$O11388,2,0)</f>
        <v>DRBR127</v>
      </c>
      <c r="G67" s="98" t="str">
        <f>VLOOKUP(E67,'LISTADO ATM'!$A$2:$B$894,2,0)</f>
        <v xml:space="preserve">ATM Oficina Valerio </v>
      </c>
      <c r="H67" s="98" t="str">
        <f>VLOOKUP(E67,VIP!$A$2:$O16309,7,FALSE)</f>
        <v>Si</v>
      </c>
      <c r="I67" s="98" t="str">
        <f>VLOOKUP(E67,VIP!$A$2:$O8274,8,FALSE)</f>
        <v>No</v>
      </c>
      <c r="J67" s="98" t="str">
        <f>VLOOKUP(E67,VIP!$A$2:$O8224,8,FALSE)</f>
        <v>No</v>
      </c>
      <c r="K67" s="98" t="str">
        <f>VLOOKUP(E67,VIP!$A$2:$O11798,6,0)</f>
        <v>NO</v>
      </c>
      <c r="L67" s="106" t="s">
        <v>2441</v>
      </c>
      <c r="M67" s="105" t="s">
        <v>2473</v>
      </c>
      <c r="N67" s="104" t="s">
        <v>2481</v>
      </c>
      <c r="O67" s="102" t="s">
        <v>2586</v>
      </c>
      <c r="P67" s="102"/>
      <c r="Q67" s="105" t="s">
        <v>2441</v>
      </c>
    </row>
    <row r="68" spans="1:17" ht="18" x14ac:dyDescent="0.25">
      <c r="A68" s="102" t="str">
        <f>VLOOKUP(E68,'LISTADO ATM'!$A$2:$C$895,3,0)</f>
        <v>NORTE</v>
      </c>
      <c r="B68" s="111" t="s">
        <v>2570</v>
      </c>
      <c r="C68" s="103">
        <v>44223.394525462965</v>
      </c>
      <c r="D68" s="102" t="s">
        <v>2190</v>
      </c>
      <c r="E68" s="99">
        <v>737</v>
      </c>
      <c r="F68" s="84" t="str">
        <f>VLOOKUP(E68,VIP!$A$2:$O11380,2,0)</f>
        <v>DRBR281</v>
      </c>
      <c r="G68" s="98" t="str">
        <f>VLOOKUP(E68,'LISTADO ATM'!$A$2:$B$894,2,0)</f>
        <v xml:space="preserve">ATM UNP Cabarete (Puerto Plata) </v>
      </c>
      <c r="H68" s="98" t="str">
        <f>VLOOKUP(E68,VIP!$A$2:$O16301,7,FALSE)</f>
        <v>Si</v>
      </c>
      <c r="I68" s="98" t="str">
        <f>VLOOKUP(E68,VIP!$A$2:$O8266,8,FALSE)</f>
        <v>Si</v>
      </c>
      <c r="J68" s="98" t="str">
        <f>VLOOKUP(E68,VIP!$A$2:$O8216,8,FALSE)</f>
        <v>Si</v>
      </c>
      <c r="K68" s="98" t="str">
        <f>VLOOKUP(E68,VIP!$A$2:$O11790,6,0)</f>
        <v>NO</v>
      </c>
      <c r="L68" s="106" t="s">
        <v>2435</v>
      </c>
      <c r="M68" s="105" t="s">
        <v>2473</v>
      </c>
      <c r="N68" s="104" t="s">
        <v>2481</v>
      </c>
      <c r="O68" s="102" t="s">
        <v>2490</v>
      </c>
      <c r="P68" s="105" t="s">
        <v>2602</v>
      </c>
      <c r="Q68" s="105" t="s">
        <v>2435</v>
      </c>
    </row>
    <row r="69" spans="1:17" ht="18" x14ac:dyDescent="0.25">
      <c r="A69" s="102" t="str">
        <f>VLOOKUP(E69,'LISTADO ATM'!$A$2:$C$895,3,0)</f>
        <v>DISTRITO NACIONAL</v>
      </c>
      <c r="B69" s="111" t="s">
        <v>2564</v>
      </c>
      <c r="C69" s="103">
        <v>44223.40824074074</v>
      </c>
      <c r="D69" s="102" t="s">
        <v>2189</v>
      </c>
      <c r="E69" s="99">
        <v>231</v>
      </c>
      <c r="F69" s="84" t="str">
        <f>VLOOKUP(E69,VIP!$A$2:$O11374,2,0)</f>
        <v>DRBR231</v>
      </c>
      <c r="G69" s="98" t="str">
        <f>VLOOKUP(E69,'LISTADO ATM'!$A$2:$B$894,2,0)</f>
        <v xml:space="preserve">ATM Oficina Zona Oriental </v>
      </c>
      <c r="H69" s="98" t="str">
        <f>VLOOKUP(E69,VIP!$A$2:$O16295,7,FALSE)</f>
        <v>Si</v>
      </c>
      <c r="I69" s="98" t="str">
        <f>VLOOKUP(E69,VIP!$A$2:$O8260,8,FALSE)</f>
        <v>Si</v>
      </c>
      <c r="J69" s="98" t="str">
        <f>VLOOKUP(E69,VIP!$A$2:$O8210,8,FALSE)</f>
        <v>Si</v>
      </c>
      <c r="K69" s="98" t="str">
        <f>VLOOKUP(E69,VIP!$A$2:$O11784,6,0)</f>
        <v>SI</v>
      </c>
      <c r="L69" s="106" t="s">
        <v>2583</v>
      </c>
      <c r="M69" s="105" t="s">
        <v>2473</v>
      </c>
      <c r="N69" s="104" t="s">
        <v>2481</v>
      </c>
      <c r="O69" s="102" t="s">
        <v>2483</v>
      </c>
      <c r="P69" s="102"/>
      <c r="Q69" s="105" t="s">
        <v>2583</v>
      </c>
    </row>
    <row r="70" spans="1:17" ht="18" x14ac:dyDescent="0.25">
      <c r="A70" s="102" t="str">
        <f>VLOOKUP(E70,'LISTADO ATM'!$A$2:$C$895,3,0)</f>
        <v>NORTE</v>
      </c>
      <c r="B70" s="111" t="s">
        <v>2565</v>
      </c>
      <c r="C70" s="103">
        <v>44223.407037037039</v>
      </c>
      <c r="D70" s="102" t="s">
        <v>2190</v>
      </c>
      <c r="E70" s="99">
        <v>307</v>
      </c>
      <c r="F70" s="84" t="str">
        <f>VLOOKUP(E70,VIP!$A$2:$O11375,2,0)</f>
        <v>DRBR307</v>
      </c>
      <c r="G70" s="98" t="str">
        <f>VLOOKUP(E70,'LISTADO ATM'!$A$2:$B$894,2,0)</f>
        <v>ATM Oficina Nagua II</v>
      </c>
      <c r="H70" s="98" t="str">
        <f>VLOOKUP(E70,VIP!$A$2:$O16296,7,FALSE)</f>
        <v>Si</v>
      </c>
      <c r="I70" s="98" t="str">
        <f>VLOOKUP(E70,VIP!$A$2:$O8261,8,FALSE)</f>
        <v>Si</v>
      </c>
      <c r="J70" s="98" t="str">
        <f>VLOOKUP(E70,VIP!$A$2:$O8211,8,FALSE)</f>
        <v>Si</v>
      </c>
      <c r="K70" s="98" t="str">
        <f>VLOOKUP(E70,VIP!$A$2:$O11785,6,0)</f>
        <v>SI</v>
      </c>
      <c r="L70" s="106" t="s">
        <v>2583</v>
      </c>
      <c r="M70" s="105" t="s">
        <v>2473</v>
      </c>
      <c r="N70" s="104" t="s">
        <v>2481</v>
      </c>
      <c r="O70" s="102" t="s">
        <v>2586</v>
      </c>
      <c r="P70" s="102"/>
      <c r="Q70" s="105" t="s">
        <v>2583</v>
      </c>
    </row>
    <row r="71" spans="1:17" ht="18" x14ac:dyDescent="0.25">
      <c r="A71" s="102" t="str">
        <f>VLOOKUP(E71,'LISTADO ATM'!$A$2:$C$895,3,0)</f>
        <v>DISTRITO NACIONAL</v>
      </c>
      <c r="B71" s="111" t="s">
        <v>2562</v>
      </c>
      <c r="C71" s="103">
        <v>44223.409814814811</v>
      </c>
      <c r="D71" s="102" t="s">
        <v>2189</v>
      </c>
      <c r="E71" s="99">
        <v>545</v>
      </c>
      <c r="F71" s="84" t="str">
        <f>VLOOKUP(E71,VIP!$A$2:$O11372,2,0)</f>
        <v>DRBR995</v>
      </c>
      <c r="G71" s="98" t="str">
        <f>VLOOKUP(E71,'LISTADO ATM'!$A$2:$B$894,2,0)</f>
        <v xml:space="preserve">ATM Oficina Isabel La Católica II  </v>
      </c>
      <c r="H71" s="98" t="str">
        <f>VLOOKUP(E71,VIP!$A$2:$O16293,7,FALSE)</f>
        <v>Si</v>
      </c>
      <c r="I71" s="98" t="str">
        <f>VLOOKUP(E71,VIP!$A$2:$O8258,8,FALSE)</f>
        <v>Si</v>
      </c>
      <c r="J71" s="98" t="str">
        <f>VLOOKUP(E71,VIP!$A$2:$O8208,8,FALSE)</f>
        <v>Si</v>
      </c>
      <c r="K71" s="98" t="str">
        <f>VLOOKUP(E71,VIP!$A$2:$O11782,6,0)</f>
        <v>NO</v>
      </c>
      <c r="L71" s="106" t="s">
        <v>2583</v>
      </c>
      <c r="M71" s="105" t="s">
        <v>2473</v>
      </c>
      <c r="N71" s="104" t="s">
        <v>2481</v>
      </c>
      <c r="O71" s="102" t="s">
        <v>2483</v>
      </c>
      <c r="P71" s="102"/>
      <c r="Q71" s="105" t="s">
        <v>2583</v>
      </c>
    </row>
    <row r="72" spans="1:17" ht="18" x14ac:dyDescent="0.25">
      <c r="A72" s="102" t="str">
        <f>VLOOKUP(E72,'LISTADO ATM'!$A$2:$C$895,3,0)</f>
        <v>NORTE</v>
      </c>
      <c r="B72" s="111" t="s">
        <v>2566</v>
      </c>
      <c r="C72" s="103">
        <v>44223.404768518521</v>
      </c>
      <c r="D72" s="102" t="s">
        <v>2190</v>
      </c>
      <c r="E72" s="99">
        <v>261</v>
      </c>
      <c r="F72" s="84" t="str">
        <f>VLOOKUP(E72,VIP!$A$2:$O11376,2,0)</f>
        <v>DRBR261</v>
      </c>
      <c r="G72" s="98" t="str">
        <f>VLOOKUP(E72,'LISTADO ATM'!$A$2:$B$894,2,0)</f>
        <v xml:space="preserve">ATM UNP Aeropuerto Cibao (Santiago) </v>
      </c>
      <c r="H72" s="98" t="str">
        <f>VLOOKUP(E72,VIP!$A$2:$O16297,7,FALSE)</f>
        <v>Si</v>
      </c>
      <c r="I72" s="98" t="str">
        <f>VLOOKUP(E72,VIP!$A$2:$O8262,8,FALSE)</f>
        <v>Si</v>
      </c>
      <c r="J72" s="98" t="str">
        <f>VLOOKUP(E72,VIP!$A$2:$O8212,8,FALSE)</f>
        <v>Si</v>
      </c>
      <c r="K72" s="98" t="str">
        <f>VLOOKUP(E72,VIP!$A$2:$O11786,6,0)</f>
        <v>NO</v>
      </c>
      <c r="L72" s="106" t="s">
        <v>2584</v>
      </c>
      <c r="M72" s="105" t="s">
        <v>2473</v>
      </c>
      <c r="N72" s="104" t="s">
        <v>2481</v>
      </c>
      <c r="O72" s="102" t="s">
        <v>2490</v>
      </c>
      <c r="P72" s="105" t="s">
        <v>2602</v>
      </c>
      <c r="Q72" s="105" t="s">
        <v>2584</v>
      </c>
    </row>
    <row r="73" spans="1:17" ht="18" x14ac:dyDescent="0.25">
      <c r="A73" s="102" t="str">
        <f>VLOOKUP(E73,'LISTADO ATM'!$A$2:$C$895,3,0)</f>
        <v>ESTE</v>
      </c>
      <c r="B73" s="111" t="s">
        <v>2539</v>
      </c>
      <c r="C73" s="103">
        <v>44222.815636574072</v>
      </c>
      <c r="D73" s="102" t="s">
        <v>2477</v>
      </c>
      <c r="E73" s="99">
        <v>114</v>
      </c>
      <c r="F73" s="84" t="str">
        <f>VLOOKUP(E73,VIP!$A$2:$O11454,2,0)</f>
        <v>DRBR114</v>
      </c>
      <c r="G73" s="98" t="str">
        <f>VLOOKUP(E73,'LISTADO ATM'!$A$2:$B$894,2,0)</f>
        <v xml:space="preserve">ATM Oficina Hato Mayor </v>
      </c>
      <c r="H73" s="98" t="str">
        <f>VLOOKUP(E73,VIP!$A$2:$O16375,7,FALSE)</f>
        <v>Si</v>
      </c>
      <c r="I73" s="98" t="str">
        <f>VLOOKUP(E73,VIP!$A$2:$O8340,8,FALSE)</f>
        <v>Si</v>
      </c>
      <c r="J73" s="98" t="str">
        <f>VLOOKUP(E73,VIP!$A$2:$O8290,8,FALSE)</f>
        <v>Si</v>
      </c>
      <c r="K73" s="98" t="str">
        <f>VLOOKUP(E73,VIP!$A$2:$O11864,6,0)</f>
        <v>NO</v>
      </c>
      <c r="L73" s="106" t="s">
        <v>2430</v>
      </c>
      <c r="M73" s="105" t="s">
        <v>2473</v>
      </c>
      <c r="N73" s="104" t="s">
        <v>2481</v>
      </c>
      <c r="O73" s="102" t="s">
        <v>2482</v>
      </c>
      <c r="P73" s="102"/>
      <c r="Q73" s="105" t="s">
        <v>2430</v>
      </c>
    </row>
    <row r="74" spans="1:17" ht="18" x14ac:dyDescent="0.25">
      <c r="A74" s="102" t="str">
        <f>VLOOKUP(E74,'LISTADO ATM'!$A$2:$C$895,3,0)</f>
        <v>DISTRITO NACIONAL</v>
      </c>
      <c r="B74" s="111" t="s">
        <v>2569</v>
      </c>
      <c r="C74" s="103">
        <v>44223.397465277776</v>
      </c>
      <c r="D74" s="102" t="s">
        <v>2477</v>
      </c>
      <c r="E74" s="99">
        <v>165</v>
      </c>
      <c r="F74" s="84" t="str">
        <f>VLOOKUP(E74,VIP!$A$2:$O11379,2,0)</f>
        <v>DRBR165</v>
      </c>
      <c r="G74" s="98" t="str">
        <f>VLOOKUP(E74,'LISTADO ATM'!$A$2:$B$894,2,0)</f>
        <v>ATM Autoservicio Megacentro</v>
      </c>
      <c r="H74" s="98" t="str">
        <f>VLOOKUP(E74,VIP!$A$2:$O16300,7,FALSE)</f>
        <v>Si</v>
      </c>
      <c r="I74" s="98" t="str">
        <f>VLOOKUP(E74,VIP!$A$2:$O8265,8,FALSE)</f>
        <v>Si</v>
      </c>
      <c r="J74" s="98" t="str">
        <f>VLOOKUP(E74,VIP!$A$2:$O8215,8,FALSE)</f>
        <v>Si</v>
      </c>
      <c r="K74" s="98" t="str">
        <f>VLOOKUP(E74,VIP!$A$2:$O11789,6,0)</f>
        <v>SI</v>
      </c>
      <c r="L74" s="106" t="s">
        <v>2430</v>
      </c>
      <c r="M74" s="105" t="s">
        <v>2473</v>
      </c>
      <c r="N74" s="104" t="s">
        <v>2481</v>
      </c>
      <c r="O74" s="102" t="s">
        <v>2482</v>
      </c>
      <c r="P74" s="102"/>
      <c r="Q74" s="105" t="s">
        <v>2430</v>
      </c>
    </row>
    <row r="75" spans="1:17" ht="18" x14ac:dyDescent="0.25">
      <c r="A75" s="102" t="str">
        <f>VLOOKUP(E75,'LISTADO ATM'!$A$2:$C$895,3,0)</f>
        <v>DISTRITO NACIONAL</v>
      </c>
      <c r="B75" s="111" t="s">
        <v>2581</v>
      </c>
      <c r="C75" s="103">
        <v>44223.328159722223</v>
      </c>
      <c r="D75" s="102" t="s">
        <v>2477</v>
      </c>
      <c r="E75" s="99">
        <v>235</v>
      </c>
      <c r="F75" s="84" t="str">
        <f>VLOOKUP(E75,VIP!$A$2:$O11392,2,0)</f>
        <v>DRBR235</v>
      </c>
      <c r="G75" s="98" t="str">
        <f>VLOOKUP(E75,'LISTADO ATM'!$A$2:$B$894,2,0)</f>
        <v xml:space="preserve">ATM Oficina Multicentro La Sirena San Isidro </v>
      </c>
      <c r="H75" s="98" t="str">
        <f>VLOOKUP(E75,VIP!$A$2:$O16313,7,FALSE)</f>
        <v>Si</v>
      </c>
      <c r="I75" s="98" t="str">
        <f>VLOOKUP(E75,VIP!$A$2:$O8278,8,FALSE)</f>
        <v>Si</v>
      </c>
      <c r="J75" s="98" t="str">
        <f>VLOOKUP(E75,VIP!$A$2:$O8228,8,FALSE)</f>
        <v>Si</v>
      </c>
      <c r="K75" s="98" t="str">
        <f>VLOOKUP(E75,VIP!$A$2:$O11802,6,0)</f>
        <v>SI</v>
      </c>
      <c r="L75" s="106" t="s">
        <v>2430</v>
      </c>
      <c r="M75" s="105" t="s">
        <v>2473</v>
      </c>
      <c r="N75" s="104" t="s">
        <v>2481</v>
      </c>
      <c r="O75" s="102" t="s">
        <v>2482</v>
      </c>
      <c r="P75" s="102"/>
      <c r="Q75" s="105" t="s">
        <v>2430</v>
      </c>
    </row>
    <row r="76" spans="1:17" ht="18" x14ac:dyDescent="0.25">
      <c r="A76" s="102" t="str">
        <f>VLOOKUP(E76,'LISTADO ATM'!$A$2:$C$895,3,0)</f>
        <v>ESTE</v>
      </c>
      <c r="B76" s="111" t="s">
        <v>2543</v>
      </c>
      <c r="C76" s="103">
        <v>44222.737592592595</v>
      </c>
      <c r="D76" s="102" t="s">
        <v>2494</v>
      </c>
      <c r="E76" s="99">
        <v>268</v>
      </c>
      <c r="F76" s="84" t="str">
        <f>VLOOKUP(E76,VIP!$A$2:$O11458,2,0)</f>
        <v>DRBR268</v>
      </c>
      <c r="G76" s="98" t="str">
        <f>VLOOKUP(E76,'LISTADO ATM'!$A$2:$B$894,2,0)</f>
        <v xml:space="preserve">ATM Autobanco La Altagracia (Higuey) </v>
      </c>
      <c r="H76" s="98" t="str">
        <f>VLOOKUP(E76,VIP!$A$2:$O16379,7,FALSE)</f>
        <v>Si</v>
      </c>
      <c r="I76" s="98" t="str">
        <f>VLOOKUP(E76,VIP!$A$2:$O8344,8,FALSE)</f>
        <v>Si</v>
      </c>
      <c r="J76" s="98" t="str">
        <f>VLOOKUP(E76,VIP!$A$2:$O8294,8,FALSE)</f>
        <v>Si</v>
      </c>
      <c r="K76" s="98" t="str">
        <f>VLOOKUP(E76,VIP!$A$2:$O11868,6,0)</f>
        <v>NO</v>
      </c>
      <c r="L76" s="106" t="s">
        <v>2430</v>
      </c>
      <c r="M76" s="105" t="s">
        <v>2473</v>
      </c>
      <c r="N76" s="104" t="s">
        <v>2481</v>
      </c>
      <c r="O76" s="102" t="s">
        <v>2495</v>
      </c>
      <c r="P76" s="102"/>
      <c r="Q76" s="105" t="s">
        <v>2430</v>
      </c>
    </row>
    <row r="77" spans="1:17" ht="18" x14ac:dyDescent="0.25">
      <c r="A77" s="102" t="str">
        <f>VLOOKUP(E77,'LISTADO ATM'!$A$2:$C$895,3,0)</f>
        <v>ESTE</v>
      </c>
      <c r="B77" s="111" t="s">
        <v>2529</v>
      </c>
      <c r="C77" s="103">
        <v>44222.691006944442</v>
      </c>
      <c r="D77" s="102" t="s">
        <v>2477</v>
      </c>
      <c r="E77" s="99">
        <v>330</v>
      </c>
      <c r="F77" s="84" t="str">
        <f>VLOOKUP(E77,VIP!$A$2:$O11442,2,0)</f>
        <v>DRBR330</v>
      </c>
      <c r="G77" s="98" t="str">
        <f>VLOOKUP(E77,'LISTADO ATM'!$A$2:$B$894,2,0)</f>
        <v xml:space="preserve">ATM Oficina Boulevard (Higuey) </v>
      </c>
      <c r="H77" s="98" t="str">
        <f>VLOOKUP(E77,VIP!$A$2:$O16363,7,FALSE)</f>
        <v>Si</v>
      </c>
      <c r="I77" s="98" t="str">
        <f>VLOOKUP(E77,VIP!$A$2:$O8328,8,FALSE)</f>
        <v>Si</v>
      </c>
      <c r="J77" s="98" t="str">
        <f>VLOOKUP(E77,VIP!$A$2:$O8278,8,FALSE)</f>
        <v>Si</v>
      </c>
      <c r="K77" s="98" t="str">
        <f>VLOOKUP(E77,VIP!$A$2:$O11852,6,0)</f>
        <v>SI</v>
      </c>
      <c r="L77" s="106" t="s">
        <v>2430</v>
      </c>
      <c r="M77" s="105" t="s">
        <v>2473</v>
      </c>
      <c r="N77" s="104" t="s">
        <v>2481</v>
      </c>
      <c r="O77" s="102" t="s">
        <v>2482</v>
      </c>
      <c r="P77" s="102"/>
      <c r="Q77" s="105" t="s">
        <v>2430</v>
      </c>
    </row>
    <row r="78" spans="1:17" ht="18" x14ac:dyDescent="0.25">
      <c r="A78" s="102" t="str">
        <f>VLOOKUP(E78,'LISTADO ATM'!$A$2:$C$895,3,0)</f>
        <v>DISTRITO NACIONAL</v>
      </c>
      <c r="B78" s="111" t="s">
        <v>2502</v>
      </c>
      <c r="C78" s="103">
        <v>44222.430567129632</v>
      </c>
      <c r="D78" s="102" t="s">
        <v>2477</v>
      </c>
      <c r="E78" s="99">
        <v>338</v>
      </c>
      <c r="F78" s="84" t="str">
        <f>VLOOKUP(E78,VIP!$A$2:$O11414,2,0)</f>
        <v>DRBR338</v>
      </c>
      <c r="G78" s="98" t="str">
        <f>VLOOKUP(E78,'LISTADO ATM'!$A$2:$B$894,2,0)</f>
        <v>ATM S/M Aprezio Pantoja</v>
      </c>
      <c r="H78" s="98" t="str">
        <f>VLOOKUP(E78,VIP!$A$2:$O16335,7,FALSE)</f>
        <v>Si</v>
      </c>
      <c r="I78" s="98" t="str">
        <f>VLOOKUP(E78,VIP!$A$2:$O8300,8,FALSE)</f>
        <v>Si</v>
      </c>
      <c r="J78" s="98" t="str">
        <f>VLOOKUP(E78,VIP!$A$2:$O8250,8,FALSE)</f>
        <v>Si</v>
      </c>
      <c r="K78" s="98" t="str">
        <f>VLOOKUP(E78,VIP!$A$2:$O11824,6,0)</f>
        <v>NO</v>
      </c>
      <c r="L78" s="106" t="s">
        <v>2430</v>
      </c>
      <c r="M78" s="105" t="s">
        <v>2473</v>
      </c>
      <c r="N78" s="104" t="s">
        <v>2481</v>
      </c>
      <c r="O78" s="102" t="s">
        <v>2482</v>
      </c>
      <c r="P78" s="102"/>
      <c r="Q78" s="105" t="s">
        <v>2430</v>
      </c>
    </row>
    <row r="79" spans="1:17" ht="18" x14ac:dyDescent="0.25">
      <c r="A79" s="102" t="str">
        <f>VLOOKUP(E79,'LISTADO ATM'!$A$2:$C$895,3,0)</f>
        <v>DISTRITO NACIONAL</v>
      </c>
      <c r="B79" s="111">
        <v>335770459</v>
      </c>
      <c r="C79" s="103">
        <v>44218.643379629626</v>
      </c>
      <c r="D79" s="102" t="s">
        <v>2477</v>
      </c>
      <c r="E79" s="99">
        <v>554</v>
      </c>
      <c r="F79" s="84" t="str">
        <f>VLOOKUP(E79,VIP!$A$2:$O11375,2,0)</f>
        <v>DRBR011</v>
      </c>
      <c r="G79" s="98" t="str">
        <f>VLOOKUP(E79,'LISTADO ATM'!$A$2:$B$894,2,0)</f>
        <v xml:space="preserve">ATM Oficina Isabel La Católica I </v>
      </c>
      <c r="H79" s="98" t="str">
        <f>VLOOKUP(E79,VIP!$A$2:$O16296,7,FALSE)</f>
        <v>Si</v>
      </c>
      <c r="I79" s="98" t="str">
        <f>VLOOKUP(E79,VIP!$A$2:$O8261,8,FALSE)</f>
        <v>Si</v>
      </c>
      <c r="J79" s="98" t="str">
        <f>VLOOKUP(E79,VIP!$A$2:$O8211,8,FALSE)</f>
        <v>Si</v>
      </c>
      <c r="K79" s="98" t="str">
        <f>VLOOKUP(E79,VIP!$A$2:$O11785,6,0)</f>
        <v>NO</v>
      </c>
      <c r="L79" s="106" t="s">
        <v>2430</v>
      </c>
      <c r="M79" s="105" t="s">
        <v>2473</v>
      </c>
      <c r="N79" s="104" t="s">
        <v>2481</v>
      </c>
      <c r="O79" s="102" t="s">
        <v>2482</v>
      </c>
      <c r="P79" s="102"/>
      <c r="Q79" s="105" t="s">
        <v>2430</v>
      </c>
    </row>
    <row r="80" spans="1:17" ht="18" x14ac:dyDescent="0.25">
      <c r="A80" s="102" t="str">
        <f>VLOOKUP(E80,'LISTADO ATM'!$A$2:$C$895,3,0)</f>
        <v>ESTE</v>
      </c>
      <c r="B80" s="111" t="s">
        <v>2538</v>
      </c>
      <c r="C80" s="103">
        <v>44222.820787037039</v>
      </c>
      <c r="D80" s="102" t="s">
        <v>2477</v>
      </c>
      <c r="E80" s="99">
        <v>630</v>
      </c>
      <c r="F80" s="84" t="str">
        <f>VLOOKUP(E80,VIP!$A$2:$O11453,2,0)</f>
        <v>DRBR112</v>
      </c>
      <c r="G80" s="98" t="str">
        <f>VLOOKUP(E80,'LISTADO ATM'!$A$2:$B$894,2,0)</f>
        <v xml:space="preserve">ATM Oficina Plaza Zaglul (SPM) </v>
      </c>
      <c r="H80" s="98" t="str">
        <f>VLOOKUP(E80,VIP!$A$2:$O16374,7,FALSE)</f>
        <v>Si</v>
      </c>
      <c r="I80" s="98" t="str">
        <f>VLOOKUP(E80,VIP!$A$2:$O8339,8,FALSE)</f>
        <v>Si</v>
      </c>
      <c r="J80" s="98" t="str">
        <f>VLOOKUP(E80,VIP!$A$2:$O8289,8,FALSE)</f>
        <v>Si</v>
      </c>
      <c r="K80" s="98" t="str">
        <f>VLOOKUP(E80,VIP!$A$2:$O11863,6,0)</f>
        <v>NO</v>
      </c>
      <c r="L80" s="106" t="s">
        <v>2430</v>
      </c>
      <c r="M80" s="105" t="s">
        <v>2473</v>
      </c>
      <c r="N80" s="104" t="s">
        <v>2481</v>
      </c>
      <c r="O80" s="102" t="s">
        <v>2482</v>
      </c>
      <c r="P80" s="102"/>
      <c r="Q80" s="105" t="s">
        <v>2430</v>
      </c>
    </row>
    <row r="81" spans="1:17" ht="18" x14ac:dyDescent="0.25">
      <c r="A81" s="102" t="str">
        <f>VLOOKUP(E81,'LISTADO ATM'!$A$2:$C$895,3,0)</f>
        <v>DISTRITO NACIONAL</v>
      </c>
      <c r="B81" s="111" t="s">
        <v>2503</v>
      </c>
      <c r="C81" s="103">
        <v>44222.427094907405</v>
      </c>
      <c r="D81" s="102" t="s">
        <v>2477</v>
      </c>
      <c r="E81" s="99">
        <v>670</v>
      </c>
      <c r="F81" s="84" t="str">
        <f>VLOOKUP(E81,VIP!$A$2:$O11415,2,0)</f>
        <v>DRBR670</v>
      </c>
      <c r="G81" s="98" t="str">
        <f>VLOOKUP(E81,'LISTADO ATM'!$A$2:$B$894,2,0)</f>
        <v>ATM Estación Texaco Algodón</v>
      </c>
      <c r="H81" s="98" t="str">
        <f>VLOOKUP(E81,VIP!$A$2:$O16336,7,FALSE)</f>
        <v>Si</v>
      </c>
      <c r="I81" s="98" t="str">
        <f>VLOOKUP(E81,VIP!$A$2:$O8301,8,FALSE)</f>
        <v>Si</v>
      </c>
      <c r="J81" s="98" t="str">
        <f>VLOOKUP(E81,VIP!$A$2:$O8251,8,FALSE)</f>
        <v>Si</v>
      </c>
      <c r="K81" s="98" t="str">
        <f>VLOOKUP(E81,VIP!$A$2:$O11825,6,0)</f>
        <v>NO</v>
      </c>
      <c r="L81" s="106" t="s">
        <v>2430</v>
      </c>
      <c r="M81" s="105" t="s">
        <v>2473</v>
      </c>
      <c r="N81" s="104" t="s">
        <v>2481</v>
      </c>
      <c r="O81" s="102" t="s">
        <v>2482</v>
      </c>
      <c r="P81" s="102"/>
      <c r="Q81" s="105" t="s">
        <v>2430</v>
      </c>
    </row>
    <row r="82" spans="1:17" ht="18" x14ac:dyDescent="0.25">
      <c r="A82" s="102" t="str">
        <f>VLOOKUP(E82,'LISTADO ATM'!$A$2:$C$895,3,0)</f>
        <v>DISTRITO NACIONAL</v>
      </c>
      <c r="B82" s="111">
        <v>335770884</v>
      </c>
      <c r="C82" s="103">
        <v>44219.502962962964</v>
      </c>
      <c r="D82" s="102" t="s">
        <v>2477</v>
      </c>
      <c r="E82" s="99">
        <v>738</v>
      </c>
      <c r="F82" s="84" t="str">
        <f>VLOOKUP(E82,VIP!$A$2:$O11386,2,0)</f>
        <v>DRBR24S</v>
      </c>
      <c r="G82" s="98" t="str">
        <f>VLOOKUP(E82,'LISTADO ATM'!$A$2:$B$894,2,0)</f>
        <v xml:space="preserve">ATM Zona Franca Los Alcarrizos </v>
      </c>
      <c r="H82" s="98" t="str">
        <f>VLOOKUP(E82,VIP!$A$2:$O16307,7,FALSE)</f>
        <v>Si</v>
      </c>
      <c r="I82" s="98" t="str">
        <f>VLOOKUP(E82,VIP!$A$2:$O8272,8,FALSE)</f>
        <v>Si</v>
      </c>
      <c r="J82" s="98" t="str">
        <f>VLOOKUP(E82,VIP!$A$2:$O8222,8,FALSE)</f>
        <v>Si</v>
      </c>
      <c r="K82" s="98" t="str">
        <f>VLOOKUP(E82,VIP!$A$2:$O11796,6,0)</f>
        <v>NO</v>
      </c>
      <c r="L82" s="106" t="s">
        <v>2430</v>
      </c>
      <c r="M82" s="105" t="s">
        <v>2473</v>
      </c>
      <c r="N82" s="104" t="s">
        <v>2481</v>
      </c>
      <c r="O82" s="102" t="s">
        <v>2482</v>
      </c>
      <c r="P82" s="102"/>
      <c r="Q82" s="104" t="s">
        <v>2430</v>
      </c>
    </row>
    <row r="83" spans="1:17" ht="18" x14ac:dyDescent="0.25">
      <c r="A83" s="102" t="str">
        <f>VLOOKUP(E83,'LISTADO ATM'!$A$2:$C$895,3,0)</f>
        <v>ESTE</v>
      </c>
      <c r="B83" s="111" t="s">
        <v>2544</v>
      </c>
      <c r="C83" s="103">
        <v>44222.733935185184</v>
      </c>
      <c r="D83" s="102" t="s">
        <v>2477</v>
      </c>
      <c r="E83" s="99">
        <v>838</v>
      </c>
      <c r="F83" s="84" t="str">
        <f>VLOOKUP(E83,VIP!$A$2:$O11459,2,0)</f>
        <v>DRBR838</v>
      </c>
      <c r="G83" s="98" t="str">
        <f>VLOOKUP(E83,'LISTADO ATM'!$A$2:$B$894,2,0)</f>
        <v xml:space="preserve">ATM UNP Consuelo </v>
      </c>
      <c r="H83" s="98" t="str">
        <f>VLOOKUP(E83,VIP!$A$2:$O16380,7,FALSE)</f>
        <v>Si</v>
      </c>
      <c r="I83" s="98" t="str">
        <f>VLOOKUP(E83,VIP!$A$2:$O8345,8,FALSE)</f>
        <v>Si</v>
      </c>
      <c r="J83" s="98" t="str">
        <f>VLOOKUP(E83,VIP!$A$2:$O8295,8,FALSE)</f>
        <v>Si</v>
      </c>
      <c r="K83" s="98" t="str">
        <f>VLOOKUP(E83,VIP!$A$2:$O11869,6,0)</f>
        <v>NO</v>
      </c>
      <c r="L83" s="106" t="s">
        <v>2430</v>
      </c>
      <c r="M83" s="105" t="s">
        <v>2473</v>
      </c>
      <c r="N83" s="104" t="s">
        <v>2481</v>
      </c>
      <c r="O83" s="102" t="s">
        <v>2482</v>
      </c>
      <c r="P83" s="102"/>
      <c r="Q83" s="105" t="s">
        <v>2430</v>
      </c>
    </row>
    <row r="84" spans="1:17" ht="18" x14ac:dyDescent="0.25">
      <c r="A84" s="102" t="str">
        <f>VLOOKUP(E84,'LISTADO ATM'!$A$2:$C$895,3,0)</f>
        <v>DISTRITO NACIONAL</v>
      </c>
      <c r="B84" s="111" t="s">
        <v>2522</v>
      </c>
      <c r="C84" s="103">
        <v>44222.479849537034</v>
      </c>
      <c r="D84" s="102" t="s">
        <v>2494</v>
      </c>
      <c r="E84" s="99">
        <v>930</v>
      </c>
      <c r="F84" s="84" t="str">
        <f>VLOOKUP(E84,VIP!$A$2:$O11433,2,0)</f>
        <v>DRBR930</v>
      </c>
      <c r="G84" s="98" t="str">
        <f>VLOOKUP(E84,'LISTADO ATM'!$A$2:$B$894,2,0)</f>
        <v>ATM Oficina Plaza Spring Center</v>
      </c>
      <c r="H84" s="98" t="str">
        <f>VLOOKUP(E84,VIP!$A$2:$O16354,7,FALSE)</f>
        <v>Si</v>
      </c>
      <c r="I84" s="98" t="str">
        <f>VLOOKUP(E84,VIP!$A$2:$O8319,8,FALSE)</f>
        <v>Si</v>
      </c>
      <c r="J84" s="98" t="str">
        <f>VLOOKUP(E84,VIP!$A$2:$O8269,8,FALSE)</f>
        <v>Si</v>
      </c>
      <c r="K84" s="98" t="str">
        <f>VLOOKUP(E84,VIP!$A$2:$O11843,6,0)</f>
        <v>NO</v>
      </c>
      <c r="L84" s="106" t="s">
        <v>2430</v>
      </c>
      <c r="M84" s="105" t="s">
        <v>2473</v>
      </c>
      <c r="N84" s="104" t="s">
        <v>2481</v>
      </c>
      <c r="O84" s="102" t="s">
        <v>2495</v>
      </c>
      <c r="P84" s="102"/>
      <c r="Q84" s="105" t="s">
        <v>2430</v>
      </c>
    </row>
    <row r="85" spans="1:17" ht="18" x14ac:dyDescent="0.25">
      <c r="A85" s="102" t="str">
        <f>VLOOKUP(E85,'LISTADO ATM'!$A$2:$C$895,3,0)</f>
        <v>NORTE</v>
      </c>
      <c r="B85" s="111" t="s">
        <v>2542</v>
      </c>
      <c r="C85" s="103">
        <v>44222.743483796294</v>
      </c>
      <c r="D85" s="102" t="s">
        <v>2494</v>
      </c>
      <c r="E85" s="99">
        <v>944</v>
      </c>
      <c r="F85" s="84" t="str">
        <f>VLOOKUP(E85,VIP!$A$2:$O11457,2,0)</f>
        <v>DRBR944</v>
      </c>
      <c r="G85" s="98" t="str">
        <f>VLOOKUP(E85,'LISTADO ATM'!$A$2:$B$894,2,0)</f>
        <v xml:space="preserve">ATM UNP Mao </v>
      </c>
      <c r="H85" s="98" t="str">
        <f>VLOOKUP(E85,VIP!$A$2:$O16378,7,FALSE)</f>
        <v>Si</v>
      </c>
      <c r="I85" s="98" t="str">
        <f>VLOOKUP(E85,VIP!$A$2:$O8343,8,FALSE)</f>
        <v>Si</v>
      </c>
      <c r="J85" s="98" t="str">
        <f>VLOOKUP(E85,VIP!$A$2:$O8293,8,FALSE)</f>
        <v>Si</v>
      </c>
      <c r="K85" s="98" t="str">
        <f>VLOOKUP(E85,VIP!$A$2:$O11867,6,0)</f>
        <v>NO</v>
      </c>
      <c r="L85" s="106" t="s">
        <v>2430</v>
      </c>
      <c r="M85" s="105" t="s">
        <v>2473</v>
      </c>
      <c r="N85" s="104" t="s">
        <v>2481</v>
      </c>
      <c r="O85" s="102" t="s">
        <v>2495</v>
      </c>
      <c r="P85" s="102"/>
      <c r="Q85" s="105" t="s">
        <v>2430</v>
      </c>
    </row>
    <row r="86" spans="1:17" ht="18" x14ac:dyDescent="0.25">
      <c r="A86" s="102" t="str">
        <f>VLOOKUP(E86,'LISTADO ATM'!$A$2:$C$895,3,0)</f>
        <v>DISTRITO NACIONAL</v>
      </c>
      <c r="B86" s="111" t="s">
        <v>2519</v>
      </c>
      <c r="C86" s="103">
        <v>44222.540833333333</v>
      </c>
      <c r="D86" s="102" t="s">
        <v>2189</v>
      </c>
      <c r="E86" s="99">
        <v>36</v>
      </c>
      <c r="F86" s="84" t="str">
        <f>VLOOKUP(E86,VIP!$A$2:$O11428,2,0)</f>
        <v>DRBR036</v>
      </c>
      <c r="G86" s="98" t="str">
        <f>VLOOKUP(E86,'LISTADO ATM'!$A$2:$B$894,2,0)</f>
        <v xml:space="preserve">ATM Banco Central </v>
      </c>
      <c r="H86" s="98" t="str">
        <f>VLOOKUP(E86,VIP!$A$2:$O16349,7,FALSE)</f>
        <v>Si</v>
      </c>
      <c r="I86" s="98" t="str">
        <f>VLOOKUP(E86,VIP!$A$2:$O8314,8,FALSE)</f>
        <v>Si</v>
      </c>
      <c r="J86" s="98" t="str">
        <f>VLOOKUP(E86,VIP!$A$2:$O8264,8,FALSE)</f>
        <v>Si</v>
      </c>
      <c r="K86" s="98" t="str">
        <f>VLOOKUP(E86,VIP!$A$2:$O11838,6,0)</f>
        <v>SI</v>
      </c>
      <c r="L86" s="106" t="s">
        <v>2463</v>
      </c>
      <c r="M86" s="105" t="s">
        <v>2473</v>
      </c>
      <c r="N86" s="104" t="s">
        <v>2497</v>
      </c>
      <c r="O86" s="102" t="s">
        <v>2483</v>
      </c>
      <c r="P86" s="102"/>
      <c r="Q86" s="105" t="s">
        <v>2463</v>
      </c>
    </row>
    <row r="87" spans="1:17" ht="18" x14ac:dyDescent="0.25">
      <c r="A87" s="102" t="str">
        <f>VLOOKUP(E87,'LISTADO ATM'!$A$2:$C$895,3,0)</f>
        <v>DISTRITO NACIONAL</v>
      </c>
      <c r="B87" s="111" t="s">
        <v>2579</v>
      </c>
      <c r="C87" s="103">
        <v>44223.330914351849</v>
      </c>
      <c r="D87" s="102" t="s">
        <v>2189</v>
      </c>
      <c r="E87" s="99">
        <v>43</v>
      </c>
      <c r="F87" s="84" t="str">
        <f>VLOOKUP(E87,VIP!$A$2:$O11390,2,0)</f>
        <v>DRBR043</v>
      </c>
      <c r="G87" s="98" t="str">
        <f>VLOOKUP(E87,'LISTADO ATM'!$A$2:$B$894,2,0)</f>
        <v xml:space="preserve">ATM Zona Franca San Isidro </v>
      </c>
      <c r="H87" s="98" t="str">
        <f>VLOOKUP(E87,VIP!$A$2:$O16311,7,FALSE)</f>
        <v>Si</v>
      </c>
      <c r="I87" s="98" t="str">
        <f>VLOOKUP(E87,VIP!$A$2:$O8276,8,FALSE)</f>
        <v>No</v>
      </c>
      <c r="J87" s="98" t="str">
        <f>VLOOKUP(E87,VIP!$A$2:$O8226,8,FALSE)</f>
        <v>No</v>
      </c>
      <c r="K87" s="98" t="str">
        <f>VLOOKUP(E87,VIP!$A$2:$O11800,6,0)</f>
        <v>NO</v>
      </c>
      <c r="L87" s="106" t="s">
        <v>2463</v>
      </c>
      <c r="M87" s="105" t="s">
        <v>2473</v>
      </c>
      <c r="N87" s="104" t="s">
        <v>2481</v>
      </c>
      <c r="O87" s="102" t="s">
        <v>2483</v>
      </c>
      <c r="P87" s="102"/>
      <c r="Q87" s="105" t="s">
        <v>2463</v>
      </c>
    </row>
    <row r="88" spans="1:17" ht="18" x14ac:dyDescent="0.25">
      <c r="A88" s="102" t="str">
        <f>VLOOKUP(E88,'LISTADO ATM'!$A$2:$C$895,3,0)</f>
        <v>ESTE</v>
      </c>
      <c r="B88" s="111" t="s">
        <v>2572</v>
      </c>
      <c r="C88" s="103">
        <v>44223.385254629633</v>
      </c>
      <c r="D88" s="102" t="s">
        <v>2189</v>
      </c>
      <c r="E88" s="99">
        <v>111</v>
      </c>
      <c r="F88" s="84" t="str">
        <f>VLOOKUP(E88,VIP!$A$2:$O11382,2,0)</f>
        <v>DRBR111</v>
      </c>
      <c r="G88" s="98" t="str">
        <f>VLOOKUP(E88,'LISTADO ATM'!$A$2:$B$894,2,0)</f>
        <v xml:space="preserve">ATM Oficina San Pedro </v>
      </c>
      <c r="H88" s="98" t="str">
        <f>VLOOKUP(E88,VIP!$A$2:$O16303,7,FALSE)</f>
        <v>Si</v>
      </c>
      <c r="I88" s="98" t="str">
        <f>VLOOKUP(E88,VIP!$A$2:$O8268,8,FALSE)</f>
        <v>Si</v>
      </c>
      <c r="J88" s="98" t="str">
        <f>VLOOKUP(E88,VIP!$A$2:$O8218,8,FALSE)</f>
        <v>Si</v>
      </c>
      <c r="K88" s="98" t="str">
        <f>VLOOKUP(E88,VIP!$A$2:$O11792,6,0)</f>
        <v>SI</v>
      </c>
      <c r="L88" s="106" t="s">
        <v>2463</v>
      </c>
      <c r="M88" s="105" t="s">
        <v>2473</v>
      </c>
      <c r="N88" s="104" t="s">
        <v>2481</v>
      </c>
      <c r="O88" s="102" t="s">
        <v>2483</v>
      </c>
      <c r="P88" s="102"/>
      <c r="Q88" s="105" t="s">
        <v>2463</v>
      </c>
    </row>
    <row r="89" spans="1:17" ht="18" x14ac:dyDescent="0.25">
      <c r="A89" s="102" t="str">
        <f>VLOOKUP(E89,'LISTADO ATM'!$A$2:$C$895,3,0)</f>
        <v>ESTE</v>
      </c>
      <c r="B89" s="111" t="s">
        <v>2576</v>
      </c>
      <c r="C89" s="103">
        <v>44223.367164351854</v>
      </c>
      <c r="D89" s="102" t="s">
        <v>2189</v>
      </c>
      <c r="E89" s="99">
        <v>158</v>
      </c>
      <c r="F89" s="84" t="str">
        <f>VLOOKUP(E89,VIP!$A$2:$O11387,2,0)</f>
        <v>DRBR158</v>
      </c>
      <c r="G89" s="98" t="str">
        <f>VLOOKUP(E89,'LISTADO ATM'!$A$2:$B$894,2,0)</f>
        <v xml:space="preserve">ATM Oficina Romana Norte </v>
      </c>
      <c r="H89" s="98" t="str">
        <f>VLOOKUP(E89,VIP!$A$2:$O16308,7,FALSE)</f>
        <v>Si</v>
      </c>
      <c r="I89" s="98" t="str">
        <f>VLOOKUP(E89,VIP!$A$2:$O8273,8,FALSE)</f>
        <v>Si</v>
      </c>
      <c r="J89" s="98" t="str">
        <f>VLOOKUP(E89,VIP!$A$2:$O8223,8,FALSE)</f>
        <v>Si</v>
      </c>
      <c r="K89" s="98" t="str">
        <f>VLOOKUP(E89,VIP!$A$2:$O11797,6,0)</f>
        <v>SI</v>
      </c>
      <c r="L89" s="106" t="s">
        <v>2463</v>
      </c>
      <c r="M89" s="105" t="s">
        <v>2473</v>
      </c>
      <c r="N89" s="104" t="s">
        <v>2481</v>
      </c>
      <c r="O89" s="102" t="s">
        <v>2483</v>
      </c>
      <c r="P89" s="102"/>
      <c r="Q89" s="105" t="s">
        <v>2463</v>
      </c>
    </row>
    <row r="90" spans="1:17" ht="18" x14ac:dyDescent="0.25">
      <c r="A90" s="102" t="str">
        <f>VLOOKUP(E90,'LISTADO ATM'!$A$2:$C$895,3,0)</f>
        <v>DISTRITO NACIONAL</v>
      </c>
      <c r="B90" s="111" t="s">
        <v>2524</v>
      </c>
      <c r="C90" s="103">
        <v>44222.72587962963</v>
      </c>
      <c r="D90" s="102" t="s">
        <v>2189</v>
      </c>
      <c r="E90" s="99">
        <v>241</v>
      </c>
      <c r="F90" s="84" t="str">
        <f>VLOOKUP(E90,VIP!$A$2:$O11437,2,0)</f>
        <v>DRBR241</v>
      </c>
      <c r="G90" s="98" t="str">
        <f>VLOOKUP(E90,'LISTADO ATM'!$A$2:$B$894,2,0)</f>
        <v xml:space="preserve">ATM Palacio Nacional (Presidencia) </v>
      </c>
      <c r="H90" s="98" t="str">
        <f>VLOOKUP(E90,VIP!$A$2:$O16358,7,FALSE)</f>
        <v>Si</v>
      </c>
      <c r="I90" s="98" t="str">
        <f>VLOOKUP(E90,VIP!$A$2:$O8323,8,FALSE)</f>
        <v>Si</v>
      </c>
      <c r="J90" s="98" t="str">
        <f>VLOOKUP(E90,VIP!$A$2:$O8273,8,FALSE)</f>
        <v>Si</v>
      </c>
      <c r="K90" s="98" t="str">
        <f>VLOOKUP(E90,VIP!$A$2:$O11847,6,0)</f>
        <v>NO</v>
      </c>
      <c r="L90" s="106" t="s">
        <v>2463</v>
      </c>
      <c r="M90" s="105" t="s">
        <v>2473</v>
      </c>
      <c r="N90" s="104" t="s">
        <v>2481</v>
      </c>
      <c r="O90" s="102" t="s">
        <v>2483</v>
      </c>
      <c r="P90" s="102"/>
      <c r="Q90" s="105" t="s">
        <v>2463</v>
      </c>
    </row>
    <row r="91" spans="1:17" ht="18" x14ac:dyDescent="0.25">
      <c r="A91" s="102" t="str">
        <f>VLOOKUP(E91,'LISTADO ATM'!$A$2:$C$895,3,0)</f>
        <v>NORTE</v>
      </c>
      <c r="B91" s="111" t="s">
        <v>2525</v>
      </c>
      <c r="C91" s="103">
        <v>44222.724907407406</v>
      </c>
      <c r="D91" s="102" t="s">
        <v>2190</v>
      </c>
      <c r="E91" s="99">
        <v>282</v>
      </c>
      <c r="F91" s="84" t="str">
        <f>VLOOKUP(E91,VIP!$A$2:$O11438,2,0)</f>
        <v>DRBR282</v>
      </c>
      <c r="G91" s="98" t="str">
        <f>VLOOKUP(E91,'LISTADO ATM'!$A$2:$B$894,2,0)</f>
        <v xml:space="preserve">ATM Autobanco Nibaje </v>
      </c>
      <c r="H91" s="98" t="str">
        <f>VLOOKUP(E91,VIP!$A$2:$O16359,7,FALSE)</f>
        <v>Si</v>
      </c>
      <c r="I91" s="98" t="str">
        <f>VLOOKUP(E91,VIP!$A$2:$O8324,8,FALSE)</f>
        <v>Si</v>
      </c>
      <c r="J91" s="98" t="str">
        <f>VLOOKUP(E91,VIP!$A$2:$O8274,8,FALSE)</f>
        <v>Si</v>
      </c>
      <c r="K91" s="98" t="str">
        <f>VLOOKUP(E91,VIP!$A$2:$O11848,6,0)</f>
        <v>NO</v>
      </c>
      <c r="L91" s="106" t="s">
        <v>2463</v>
      </c>
      <c r="M91" s="105" t="s">
        <v>2473</v>
      </c>
      <c r="N91" s="104" t="s">
        <v>2481</v>
      </c>
      <c r="O91" s="102" t="s">
        <v>2490</v>
      </c>
      <c r="P91" s="102"/>
      <c r="Q91" s="105" t="s">
        <v>2463</v>
      </c>
    </row>
    <row r="92" spans="1:17" ht="18" x14ac:dyDescent="0.25">
      <c r="A92" s="102" t="str">
        <f>VLOOKUP(E92,'LISTADO ATM'!$A$2:$C$895,3,0)</f>
        <v>SUR</v>
      </c>
      <c r="B92" s="111" t="s">
        <v>2533</v>
      </c>
      <c r="C92" s="103">
        <v>44222.63553240741</v>
      </c>
      <c r="D92" s="102" t="s">
        <v>2189</v>
      </c>
      <c r="E92" s="99">
        <v>356</v>
      </c>
      <c r="F92" s="84" t="str">
        <f>VLOOKUP(E92,VIP!$A$2:$O11446,2,0)</f>
        <v>DRBR356</v>
      </c>
      <c r="G92" s="98" t="str">
        <f>VLOOKUP(E92,'LISTADO ATM'!$A$2:$B$894,2,0)</f>
        <v xml:space="preserve">ATM Estación Sigma (San Cristóbal) </v>
      </c>
      <c r="H92" s="98" t="str">
        <f>VLOOKUP(E92,VIP!$A$2:$O16367,7,FALSE)</f>
        <v>Si</v>
      </c>
      <c r="I92" s="98" t="str">
        <f>VLOOKUP(E92,VIP!$A$2:$O8332,8,FALSE)</f>
        <v>Si</v>
      </c>
      <c r="J92" s="98" t="str">
        <f>VLOOKUP(E92,VIP!$A$2:$O8282,8,FALSE)</f>
        <v>Si</v>
      </c>
      <c r="K92" s="98" t="str">
        <f>VLOOKUP(E92,VIP!$A$2:$O11856,6,0)</f>
        <v>NO</v>
      </c>
      <c r="L92" s="106" t="s">
        <v>2463</v>
      </c>
      <c r="M92" s="105" t="s">
        <v>2473</v>
      </c>
      <c r="N92" s="104" t="s">
        <v>2481</v>
      </c>
      <c r="O92" s="102" t="s">
        <v>2483</v>
      </c>
      <c r="P92" s="102"/>
      <c r="Q92" s="105" t="s">
        <v>2463</v>
      </c>
    </row>
    <row r="93" spans="1:17" ht="18" x14ac:dyDescent="0.25">
      <c r="A93" s="102" t="str">
        <f>VLOOKUP(E93,'LISTADO ATM'!$A$2:$C$895,3,0)</f>
        <v>DISTRITO NACIONAL</v>
      </c>
      <c r="B93" s="111" t="s">
        <v>2578</v>
      </c>
      <c r="C93" s="103">
        <v>44223.359942129631</v>
      </c>
      <c r="D93" s="102" t="s">
        <v>2189</v>
      </c>
      <c r="E93" s="99">
        <v>378</v>
      </c>
      <c r="F93" s="84" t="str">
        <f>VLOOKUP(E93,VIP!$A$2:$O11389,2,0)</f>
        <v>DRBR378</v>
      </c>
      <c r="G93" s="98" t="str">
        <f>VLOOKUP(E93,'LISTADO ATM'!$A$2:$B$894,2,0)</f>
        <v>ATM UNP Villa Flores</v>
      </c>
      <c r="H93" s="98" t="str">
        <f>VLOOKUP(E93,VIP!$A$2:$O16310,7,FALSE)</f>
        <v>N/A</v>
      </c>
      <c r="I93" s="98" t="str">
        <f>VLOOKUP(E93,VIP!$A$2:$O8275,8,FALSE)</f>
        <v>N/A</v>
      </c>
      <c r="J93" s="98" t="str">
        <f>VLOOKUP(E93,VIP!$A$2:$O8225,8,FALSE)</f>
        <v>N/A</v>
      </c>
      <c r="K93" s="98" t="str">
        <f>VLOOKUP(E93,VIP!$A$2:$O11799,6,0)</f>
        <v>N/A</v>
      </c>
      <c r="L93" s="106" t="s">
        <v>2463</v>
      </c>
      <c r="M93" s="105" t="s">
        <v>2473</v>
      </c>
      <c r="N93" s="104" t="s">
        <v>2481</v>
      </c>
      <c r="O93" s="102" t="s">
        <v>2483</v>
      </c>
      <c r="P93" s="102"/>
      <c r="Q93" s="105" t="s">
        <v>2463</v>
      </c>
    </row>
    <row r="94" spans="1:17" ht="18" x14ac:dyDescent="0.25">
      <c r="A94" s="102" t="str">
        <f>VLOOKUP(E94,'LISTADO ATM'!$A$2:$C$895,3,0)</f>
        <v>ESTE</v>
      </c>
      <c r="B94" s="111" t="s">
        <v>2507</v>
      </c>
      <c r="C94" s="103">
        <v>44222.399652777778</v>
      </c>
      <c r="D94" s="102" t="s">
        <v>2189</v>
      </c>
      <c r="E94" s="99">
        <v>427</v>
      </c>
      <c r="F94" s="84" t="str">
        <f>VLOOKUP(E94,VIP!$A$2:$O11420,2,0)</f>
        <v>DRBR427</v>
      </c>
      <c r="G94" s="98" t="str">
        <f>VLOOKUP(E94,'LISTADO ATM'!$A$2:$B$894,2,0)</f>
        <v xml:space="preserve">ATM Almacenes Iberia (Hato Mayor) </v>
      </c>
      <c r="H94" s="98" t="str">
        <f>VLOOKUP(E94,VIP!$A$2:$O16341,7,FALSE)</f>
        <v>Si</v>
      </c>
      <c r="I94" s="98" t="str">
        <f>VLOOKUP(E94,VIP!$A$2:$O8306,8,FALSE)</f>
        <v>Si</v>
      </c>
      <c r="J94" s="98" t="str">
        <f>VLOOKUP(E94,VIP!$A$2:$O8256,8,FALSE)</f>
        <v>Si</v>
      </c>
      <c r="K94" s="98" t="str">
        <f>VLOOKUP(E94,VIP!$A$2:$O11830,6,0)</f>
        <v>NO</v>
      </c>
      <c r="L94" s="106" t="s">
        <v>2463</v>
      </c>
      <c r="M94" s="105" t="s">
        <v>2473</v>
      </c>
      <c r="N94" s="104" t="s">
        <v>2497</v>
      </c>
      <c r="O94" s="102" t="s">
        <v>2483</v>
      </c>
      <c r="P94" s="102"/>
      <c r="Q94" s="105" t="s">
        <v>2463</v>
      </c>
    </row>
    <row r="95" spans="1:17" ht="18" x14ac:dyDescent="0.25">
      <c r="A95" s="102" t="str">
        <f>VLOOKUP(E95,'LISTADO ATM'!$A$2:$C$895,3,0)</f>
        <v>DISTRITO NACIONAL</v>
      </c>
      <c r="B95" s="111" t="s">
        <v>2558</v>
      </c>
      <c r="C95" s="103">
        <v>44223.299722222226</v>
      </c>
      <c r="D95" s="102" t="s">
        <v>2189</v>
      </c>
      <c r="E95" s="99">
        <v>622</v>
      </c>
      <c r="F95" s="84" t="str">
        <f>VLOOKUP(E95,VIP!$A$2:$O11377,2,0)</f>
        <v>DRBR622</v>
      </c>
      <c r="G95" s="98" t="str">
        <f>VLOOKUP(E95,'LISTADO ATM'!$A$2:$B$894,2,0)</f>
        <v xml:space="preserve">ATM Ayuntamiento D.N. </v>
      </c>
      <c r="H95" s="98" t="str">
        <f>VLOOKUP(E95,VIP!$A$2:$O16298,7,FALSE)</f>
        <v>Si</v>
      </c>
      <c r="I95" s="98" t="str">
        <f>VLOOKUP(E95,VIP!$A$2:$O8263,8,FALSE)</f>
        <v>Si</v>
      </c>
      <c r="J95" s="98" t="str">
        <f>VLOOKUP(E95,VIP!$A$2:$O8213,8,FALSE)</f>
        <v>Si</v>
      </c>
      <c r="K95" s="98" t="str">
        <f>VLOOKUP(E95,VIP!$A$2:$O11787,6,0)</f>
        <v>NO</v>
      </c>
      <c r="L95" s="106" t="s">
        <v>2463</v>
      </c>
      <c r="M95" s="105" t="s">
        <v>2473</v>
      </c>
      <c r="N95" s="104" t="s">
        <v>2481</v>
      </c>
      <c r="O95" s="102" t="s">
        <v>2483</v>
      </c>
      <c r="P95" s="102"/>
      <c r="Q95" s="105" t="s">
        <v>2463</v>
      </c>
    </row>
    <row r="96" spans="1:17" ht="18" x14ac:dyDescent="0.25">
      <c r="A96" s="102" t="str">
        <f>VLOOKUP(E96,'LISTADO ATM'!$A$2:$C$895,3,0)</f>
        <v>SUR</v>
      </c>
      <c r="B96" s="111" t="s">
        <v>2534</v>
      </c>
      <c r="C96" s="103">
        <v>44222.635243055556</v>
      </c>
      <c r="D96" s="102" t="s">
        <v>2189</v>
      </c>
      <c r="E96" s="99">
        <v>699</v>
      </c>
      <c r="F96" s="84" t="str">
        <f>VLOOKUP(E96,VIP!$A$2:$O11447,2,0)</f>
        <v>DRBR699</v>
      </c>
      <c r="G96" s="98" t="str">
        <f>VLOOKUP(E96,'LISTADO ATM'!$A$2:$B$894,2,0)</f>
        <v>ATM S/M Bravo Bani</v>
      </c>
      <c r="H96" s="98" t="str">
        <f>VLOOKUP(E96,VIP!$A$2:$O16368,7,FALSE)</f>
        <v>NO</v>
      </c>
      <c r="I96" s="98" t="str">
        <f>VLOOKUP(E96,VIP!$A$2:$O8333,8,FALSE)</f>
        <v>SI</v>
      </c>
      <c r="J96" s="98" t="str">
        <f>VLOOKUP(E96,VIP!$A$2:$O8283,8,FALSE)</f>
        <v>SI</v>
      </c>
      <c r="K96" s="98" t="str">
        <f>VLOOKUP(E96,VIP!$A$2:$O11857,6,0)</f>
        <v>NO</v>
      </c>
      <c r="L96" s="106" t="s">
        <v>2463</v>
      </c>
      <c r="M96" s="105" t="s">
        <v>2473</v>
      </c>
      <c r="N96" s="104" t="s">
        <v>2481</v>
      </c>
      <c r="O96" s="102" t="s">
        <v>2483</v>
      </c>
      <c r="P96" s="102"/>
      <c r="Q96" s="105" t="s">
        <v>2463</v>
      </c>
    </row>
    <row r="97" spans="1:17" ht="18" x14ac:dyDescent="0.25">
      <c r="A97" s="102" t="str">
        <f>VLOOKUP(E97,'LISTADO ATM'!$A$2:$C$895,3,0)</f>
        <v>DISTRITO NACIONAL</v>
      </c>
      <c r="B97" s="111" t="s">
        <v>2574</v>
      </c>
      <c r="C97" s="103">
        <v>44223.376203703701</v>
      </c>
      <c r="D97" s="102" t="s">
        <v>2189</v>
      </c>
      <c r="E97" s="99">
        <v>823</v>
      </c>
      <c r="F97" s="84" t="str">
        <f>VLOOKUP(E97,VIP!$A$2:$O11385,2,0)</f>
        <v>DRBR823</v>
      </c>
      <c r="G97" s="98" t="str">
        <f>VLOOKUP(E97,'LISTADO ATM'!$A$2:$B$894,2,0)</f>
        <v xml:space="preserve">ATM UNP El Carril (Haina) </v>
      </c>
      <c r="H97" s="98" t="str">
        <f>VLOOKUP(E97,VIP!$A$2:$O16306,7,FALSE)</f>
        <v>Si</v>
      </c>
      <c r="I97" s="98" t="str">
        <f>VLOOKUP(E97,VIP!$A$2:$O8271,8,FALSE)</f>
        <v>Si</v>
      </c>
      <c r="J97" s="98" t="str">
        <f>VLOOKUP(E97,VIP!$A$2:$O8221,8,FALSE)</f>
        <v>Si</v>
      </c>
      <c r="K97" s="98" t="str">
        <f>VLOOKUP(E97,VIP!$A$2:$O11795,6,0)</f>
        <v>NO</v>
      </c>
      <c r="L97" s="106" t="s">
        <v>2463</v>
      </c>
      <c r="M97" s="105" t="s">
        <v>2473</v>
      </c>
      <c r="N97" s="104" t="s">
        <v>2481</v>
      </c>
      <c r="O97" s="102" t="s">
        <v>2483</v>
      </c>
      <c r="P97" s="102"/>
      <c r="Q97" s="105" t="s">
        <v>2463</v>
      </c>
    </row>
    <row r="98" spans="1:17" ht="18" x14ac:dyDescent="0.25">
      <c r="A98" s="102" t="str">
        <f>VLOOKUP(E98,'LISTADO ATM'!$A$2:$C$895,3,0)</f>
        <v>SUR</v>
      </c>
      <c r="B98" s="111" t="s">
        <v>2528</v>
      </c>
      <c r="C98" s="103">
        <v>44222.703379629631</v>
      </c>
      <c r="D98" s="102" t="s">
        <v>2189</v>
      </c>
      <c r="E98" s="99">
        <v>829</v>
      </c>
      <c r="F98" s="84" t="str">
        <f>VLOOKUP(E98,VIP!$A$2:$O11441,2,0)</f>
        <v>DRBR829</v>
      </c>
      <c r="G98" s="98" t="str">
        <f>VLOOKUP(E98,'LISTADO ATM'!$A$2:$B$894,2,0)</f>
        <v xml:space="preserve">ATM UNP Multicentro Sirena Baní </v>
      </c>
      <c r="H98" s="98" t="str">
        <f>VLOOKUP(E98,VIP!$A$2:$O16362,7,FALSE)</f>
        <v>Si</v>
      </c>
      <c r="I98" s="98" t="str">
        <f>VLOOKUP(E98,VIP!$A$2:$O8327,8,FALSE)</f>
        <v>Si</v>
      </c>
      <c r="J98" s="98" t="str">
        <f>VLOOKUP(E98,VIP!$A$2:$O8277,8,FALSE)</f>
        <v>Si</v>
      </c>
      <c r="K98" s="98" t="str">
        <f>VLOOKUP(E98,VIP!$A$2:$O11851,6,0)</f>
        <v>NO</v>
      </c>
      <c r="L98" s="106" t="s">
        <v>2463</v>
      </c>
      <c r="M98" s="105" t="s">
        <v>2473</v>
      </c>
      <c r="N98" s="104" t="s">
        <v>2481</v>
      </c>
      <c r="O98" s="102" t="s">
        <v>2483</v>
      </c>
      <c r="P98" s="102"/>
      <c r="Q98" s="105" t="s">
        <v>2463</v>
      </c>
    </row>
    <row r="99" spans="1:17" ht="18" x14ac:dyDescent="0.25">
      <c r="A99" s="102" t="str">
        <f>VLOOKUP(E99,'LISTADO ATM'!$A$2:$C$895,3,0)</f>
        <v>ESTE</v>
      </c>
      <c r="B99" s="111">
        <v>335770251</v>
      </c>
      <c r="C99" s="103">
        <v>44218.546944444446</v>
      </c>
      <c r="D99" s="102" t="s">
        <v>2189</v>
      </c>
      <c r="E99" s="99">
        <v>912</v>
      </c>
      <c r="F99" s="84" t="str">
        <f>VLOOKUP(E99,VIP!$A$2:$O11364,2,0)</f>
        <v>DRBR973</v>
      </c>
      <c r="G99" s="98" t="str">
        <f>VLOOKUP(E99,'LISTADO ATM'!$A$2:$B$894,2,0)</f>
        <v xml:space="preserve">ATM Oficina San Pedro II </v>
      </c>
      <c r="H99" s="98" t="str">
        <f>VLOOKUP(E99,VIP!$A$2:$O16285,7,FALSE)</f>
        <v>Si</v>
      </c>
      <c r="I99" s="98" t="str">
        <f>VLOOKUP(E99,VIP!$A$2:$O8250,8,FALSE)</f>
        <v>Si</v>
      </c>
      <c r="J99" s="98" t="str">
        <f>VLOOKUP(E99,VIP!$A$2:$O8200,8,FALSE)</f>
        <v>Si</v>
      </c>
      <c r="K99" s="98" t="str">
        <f>VLOOKUP(E99,VIP!$A$2:$O11774,6,0)</f>
        <v>SI</v>
      </c>
      <c r="L99" s="106" t="s">
        <v>2463</v>
      </c>
      <c r="M99" s="105" t="s">
        <v>2473</v>
      </c>
      <c r="N99" s="104" t="s">
        <v>2497</v>
      </c>
      <c r="O99" s="102" t="s">
        <v>2483</v>
      </c>
      <c r="P99" s="102"/>
      <c r="Q99" s="105" t="s">
        <v>2463</v>
      </c>
    </row>
    <row r="100" spans="1:17" ht="18" x14ac:dyDescent="0.25">
      <c r="A100" s="102" t="str">
        <f>VLOOKUP(E100,'LISTADO ATM'!$A$2:$C$895,3,0)</f>
        <v>DISTRITO NACIONAL</v>
      </c>
      <c r="B100" s="111" t="s">
        <v>2508</v>
      </c>
      <c r="C100" s="103">
        <v>44222.399016203701</v>
      </c>
      <c r="D100" s="102" t="s">
        <v>2189</v>
      </c>
      <c r="E100" s="99">
        <v>918</v>
      </c>
      <c r="F100" s="84" t="str">
        <f>VLOOKUP(E100,VIP!$A$2:$O11421,2,0)</f>
        <v>DRBR918</v>
      </c>
      <c r="G100" s="98" t="str">
        <f>VLOOKUP(E100,'LISTADO ATM'!$A$2:$B$894,2,0)</f>
        <v xml:space="preserve">ATM S/M Liverpool de la Jacobo Majluta </v>
      </c>
      <c r="H100" s="98" t="str">
        <f>VLOOKUP(E100,VIP!$A$2:$O16342,7,FALSE)</f>
        <v>Si</v>
      </c>
      <c r="I100" s="98" t="str">
        <f>VLOOKUP(E100,VIP!$A$2:$O8307,8,FALSE)</f>
        <v>Si</v>
      </c>
      <c r="J100" s="98" t="str">
        <f>VLOOKUP(E100,VIP!$A$2:$O8257,8,FALSE)</f>
        <v>Si</v>
      </c>
      <c r="K100" s="98" t="str">
        <f>VLOOKUP(E100,VIP!$A$2:$O11831,6,0)</f>
        <v>NO</v>
      </c>
      <c r="L100" s="106" t="s">
        <v>2463</v>
      </c>
      <c r="M100" s="105" t="s">
        <v>2473</v>
      </c>
      <c r="N100" s="104" t="s">
        <v>2497</v>
      </c>
      <c r="O100" s="102" t="s">
        <v>2483</v>
      </c>
      <c r="P100" s="102"/>
      <c r="Q100" s="105" t="s">
        <v>2463</v>
      </c>
    </row>
    <row r="101" spans="1:17" ht="18" x14ac:dyDescent="0.25">
      <c r="A101" s="102" t="str">
        <f>VLOOKUP(E101,'LISTADO ATM'!$A$2:$C$895,3,0)</f>
        <v>NORTE</v>
      </c>
      <c r="B101" s="111" t="s">
        <v>2518</v>
      </c>
      <c r="C101" s="103">
        <v>44222.541458333333</v>
      </c>
      <c r="D101" s="102" t="s">
        <v>2190</v>
      </c>
      <c r="E101" s="99">
        <v>937</v>
      </c>
      <c r="F101" s="84" t="str">
        <f>VLOOKUP(E101,VIP!$A$2:$O11427,2,0)</f>
        <v>DRBR937</v>
      </c>
      <c r="G101" s="98" t="str">
        <f>VLOOKUP(E101,'LISTADO ATM'!$A$2:$B$894,2,0)</f>
        <v xml:space="preserve">ATM Autobanco Oficina La Vega II </v>
      </c>
      <c r="H101" s="98" t="str">
        <f>VLOOKUP(E101,VIP!$A$2:$O16348,7,FALSE)</f>
        <v>Si</v>
      </c>
      <c r="I101" s="98" t="str">
        <f>VLOOKUP(E101,VIP!$A$2:$O8313,8,FALSE)</f>
        <v>Si</v>
      </c>
      <c r="J101" s="98" t="str">
        <f>VLOOKUP(E101,VIP!$A$2:$O8263,8,FALSE)</f>
        <v>Si</v>
      </c>
      <c r="K101" s="98" t="str">
        <f>VLOOKUP(E101,VIP!$A$2:$O11837,6,0)</f>
        <v>NO</v>
      </c>
      <c r="L101" s="106" t="s">
        <v>2463</v>
      </c>
      <c r="M101" s="105" t="s">
        <v>2473</v>
      </c>
      <c r="N101" s="104" t="s">
        <v>2481</v>
      </c>
      <c r="O101" s="102" t="s">
        <v>2490</v>
      </c>
      <c r="P101" s="102"/>
      <c r="Q101" s="105" t="s">
        <v>2463</v>
      </c>
    </row>
    <row r="102" spans="1:17" ht="18" x14ac:dyDescent="0.25">
      <c r="A102" s="102" t="str">
        <f>VLOOKUP(E102,'LISTADO ATM'!$A$2:$C$895,3,0)</f>
        <v>ESTE</v>
      </c>
      <c r="B102" s="111"/>
      <c r="C102" s="103"/>
      <c r="D102" s="102"/>
      <c r="E102" s="99">
        <v>386</v>
      </c>
      <c r="F102" s="84" t="str">
        <f>VLOOKUP(E102,VIP!$A$2:$O11439,2,0)</f>
        <v>DRBR386</v>
      </c>
      <c r="G102" s="98" t="str">
        <f>VLOOKUP(E102,'LISTADO ATM'!$A$2:$B$894,2,0)</f>
        <v xml:space="preserve">ATM Plaza Verón II </v>
      </c>
      <c r="H102" s="98" t="str">
        <f>VLOOKUP(E102,VIP!$A$2:$O16360,7,FALSE)</f>
        <v>Si</v>
      </c>
      <c r="I102" s="98" t="str">
        <f>VLOOKUP(E102,VIP!$A$2:$O8325,8,FALSE)</f>
        <v>Si</v>
      </c>
      <c r="J102" s="98" t="str">
        <f>VLOOKUP(E102,VIP!$A$2:$O8275,8,FALSE)</f>
        <v>Si</v>
      </c>
      <c r="K102" s="98" t="str">
        <f>VLOOKUP(E102,VIP!$A$2:$O11849,6,0)</f>
        <v>NO</v>
      </c>
      <c r="L102" s="106" t="s">
        <v>2587</v>
      </c>
      <c r="M102" s="117" t="s">
        <v>2588</v>
      </c>
      <c r="N102" s="104"/>
      <c r="O102" s="102"/>
      <c r="P102" s="102"/>
      <c r="Q102" s="105" t="s">
        <v>2587</v>
      </c>
    </row>
    <row r="103" spans="1:17" ht="18" x14ac:dyDescent="0.25">
      <c r="A103" s="102" t="str">
        <f>VLOOKUP(E103,'LISTADO ATM'!$A$2:$C$895,3,0)</f>
        <v>DISTRITO NACIONAL</v>
      </c>
      <c r="B103" s="111"/>
      <c r="C103" s="103"/>
      <c r="D103" s="102"/>
      <c r="E103" s="99">
        <v>648</v>
      </c>
      <c r="F103" s="84" t="str">
        <f>VLOOKUP(E103,VIP!$A$2:$O11431,2,0)</f>
        <v>DRBR190</v>
      </c>
      <c r="G103" s="98" t="str">
        <f>VLOOKUP(E103,'LISTADO ATM'!$A$2:$B$894,2,0)</f>
        <v xml:space="preserve">ATM Hermandad de Pensionados </v>
      </c>
      <c r="H103" s="98" t="str">
        <f>VLOOKUP(E103,VIP!$A$2:$O16352,7,FALSE)</f>
        <v>Si</v>
      </c>
      <c r="I103" s="98" t="str">
        <f>VLOOKUP(E103,VIP!$A$2:$O8317,8,FALSE)</f>
        <v>No</v>
      </c>
      <c r="J103" s="98" t="str">
        <f>VLOOKUP(E103,VIP!$A$2:$O8267,8,FALSE)</f>
        <v>No</v>
      </c>
      <c r="K103" s="98" t="str">
        <f>VLOOKUP(E103,VIP!$A$2:$O11841,6,0)</f>
        <v>NO</v>
      </c>
      <c r="L103" s="106" t="s">
        <v>2509</v>
      </c>
      <c r="M103" s="117" t="s">
        <v>2588</v>
      </c>
      <c r="N103" s="104"/>
      <c r="O103" s="102"/>
      <c r="P103" s="102"/>
      <c r="Q103" s="105" t="s">
        <v>2509</v>
      </c>
    </row>
    <row r="104" spans="1:17" ht="18" x14ac:dyDescent="0.25">
      <c r="A104" s="102" t="str">
        <f>VLOOKUP(E104,'LISTADO ATM'!$A$2:$C$895,3,0)</f>
        <v>SUR</v>
      </c>
      <c r="B104" s="111"/>
      <c r="C104" s="103"/>
      <c r="D104" s="102"/>
      <c r="E104" s="99">
        <v>765</v>
      </c>
      <c r="F104" s="84" t="str">
        <f>VLOOKUP(E104,VIP!$A$2:$O11442,2,0)</f>
        <v>DRBR191</v>
      </c>
      <c r="G104" s="98" t="str">
        <f>VLOOKUP(E104,'LISTADO ATM'!$A$2:$B$894,2,0)</f>
        <v xml:space="preserve">ATM Oficina Azua I </v>
      </c>
      <c r="H104" s="98" t="str">
        <f>VLOOKUP(E104,VIP!$A$2:$O16363,7,FALSE)</f>
        <v>Si</v>
      </c>
      <c r="I104" s="98" t="str">
        <f>VLOOKUP(E104,VIP!$A$2:$O8328,8,FALSE)</f>
        <v>Si</v>
      </c>
      <c r="J104" s="98" t="str">
        <f>VLOOKUP(E104,VIP!$A$2:$O8278,8,FALSE)</f>
        <v>Si</v>
      </c>
      <c r="K104" s="98" t="str">
        <f>VLOOKUP(E104,VIP!$A$2:$O11852,6,0)</f>
        <v>NO</v>
      </c>
      <c r="L104" s="106" t="s">
        <v>2509</v>
      </c>
      <c r="M104" s="117" t="s">
        <v>2588</v>
      </c>
      <c r="N104" s="104"/>
      <c r="O104" s="102"/>
      <c r="P104" s="102"/>
      <c r="Q104" s="105" t="s">
        <v>2509</v>
      </c>
    </row>
    <row r="105" spans="1:17" ht="18" x14ac:dyDescent="0.25">
      <c r="A105" s="102" t="str">
        <f>VLOOKUP(E105,'LISTADO ATM'!$A$2:$C$895,3,0)</f>
        <v>SUR</v>
      </c>
      <c r="B105" s="111"/>
      <c r="C105" s="103"/>
      <c r="D105" s="102"/>
      <c r="E105" s="99">
        <v>962</v>
      </c>
      <c r="F105" s="84" t="str">
        <f>VLOOKUP(E105,VIP!$A$2:$O11446,2,0)</f>
        <v>DRBR962</v>
      </c>
      <c r="G105" s="98" t="str">
        <f>VLOOKUP(E105,'LISTADO ATM'!$A$2:$B$894,2,0)</f>
        <v xml:space="preserve">ATM Oficina Villa Ofelia II (San Juan) </v>
      </c>
      <c r="H105" s="98" t="str">
        <f>VLOOKUP(E105,VIP!$A$2:$O16367,7,FALSE)</f>
        <v>Si</v>
      </c>
      <c r="I105" s="98" t="str">
        <f>VLOOKUP(E105,VIP!$A$2:$O8332,8,FALSE)</f>
        <v>Si</v>
      </c>
      <c r="J105" s="98" t="str">
        <f>VLOOKUP(E105,VIP!$A$2:$O8282,8,FALSE)</f>
        <v>Si</v>
      </c>
      <c r="K105" s="98" t="str">
        <f>VLOOKUP(E105,VIP!$A$2:$O11856,6,0)</f>
        <v>NO</v>
      </c>
      <c r="L105" s="106" t="s">
        <v>2509</v>
      </c>
      <c r="M105" s="117" t="s">
        <v>2588</v>
      </c>
      <c r="N105" s="104"/>
      <c r="O105" s="102"/>
      <c r="P105" s="102"/>
      <c r="Q105" s="105" t="s">
        <v>2509</v>
      </c>
    </row>
    <row r="106" spans="1:17" ht="18" x14ac:dyDescent="0.25">
      <c r="A106" s="102" t="str">
        <f>VLOOKUP(E106,'LISTADO ATM'!$A$2:$C$895,3,0)</f>
        <v>ESTE</v>
      </c>
      <c r="B106" s="111"/>
      <c r="C106" s="103"/>
      <c r="D106" s="102"/>
      <c r="E106" s="99">
        <v>673</v>
      </c>
      <c r="F106" s="84" t="str">
        <f>VLOOKUP(E106,VIP!$A$2:$O11428,2,0)</f>
        <v>DRBR673</v>
      </c>
      <c r="G106" s="98" t="str">
        <f>VLOOKUP(E106,'LISTADO ATM'!$A$2:$B$894,2,0)</f>
        <v>ATM Clínica Dr. Cruz Jiminián</v>
      </c>
      <c r="H106" s="98" t="str">
        <f>VLOOKUP(E106,VIP!$A$2:$O16349,7,FALSE)</f>
        <v>Si</v>
      </c>
      <c r="I106" s="98" t="str">
        <f>VLOOKUP(E106,VIP!$A$2:$O8314,8,FALSE)</f>
        <v>Si</v>
      </c>
      <c r="J106" s="98" t="str">
        <f>VLOOKUP(E106,VIP!$A$2:$O8264,8,FALSE)</f>
        <v>Si</v>
      </c>
      <c r="K106" s="98" t="str">
        <f>VLOOKUP(E106,VIP!$A$2:$O11838,6,0)</f>
        <v>NO</v>
      </c>
      <c r="L106" s="106" t="s">
        <v>2476</v>
      </c>
      <c r="M106" s="117" t="s">
        <v>2588</v>
      </c>
      <c r="N106" s="104"/>
      <c r="O106" s="102"/>
      <c r="P106" s="102"/>
      <c r="Q106" s="105" t="s">
        <v>2476</v>
      </c>
    </row>
    <row r="107" spans="1:17" ht="18" x14ac:dyDescent="0.25">
      <c r="A107" s="102" t="str">
        <f>VLOOKUP(E107,'LISTADO ATM'!$A$2:$C$895,3,0)</f>
        <v>DISTRITO NACIONAL</v>
      </c>
      <c r="B107" s="111"/>
      <c r="C107" s="103"/>
      <c r="D107" s="102"/>
      <c r="E107" s="99">
        <v>812</v>
      </c>
      <c r="F107" s="84" t="str">
        <f>VLOOKUP(E107,VIP!$A$2:$O11429,2,0)</f>
        <v>DRBR812</v>
      </c>
      <c r="G107" s="98" t="str">
        <f>VLOOKUP(E107,'LISTADO ATM'!$A$2:$B$894,2,0)</f>
        <v xml:space="preserve">ATM Canasta del Pueblo </v>
      </c>
      <c r="H107" s="98" t="str">
        <f>VLOOKUP(E107,VIP!$A$2:$O16350,7,FALSE)</f>
        <v>Si</v>
      </c>
      <c r="I107" s="98" t="str">
        <f>VLOOKUP(E107,VIP!$A$2:$O8315,8,FALSE)</f>
        <v>Si</v>
      </c>
      <c r="J107" s="98" t="str">
        <f>VLOOKUP(E107,VIP!$A$2:$O8265,8,FALSE)</f>
        <v>Si</v>
      </c>
      <c r="K107" s="98" t="str">
        <f>VLOOKUP(E107,VIP!$A$2:$O11839,6,0)</f>
        <v>NO</v>
      </c>
      <c r="L107" s="106" t="s">
        <v>2476</v>
      </c>
      <c r="M107" s="117" t="s">
        <v>2588</v>
      </c>
      <c r="N107" s="104"/>
      <c r="O107" s="102"/>
      <c r="P107" s="102"/>
      <c r="Q107" s="105" t="s">
        <v>2476</v>
      </c>
    </row>
    <row r="108" spans="1:17" ht="18" x14ac:dyDescent="0.25">
      <c r="A108" s="102" t="str">
        <f>VLOOKUP(E108,'LISTADO ATM'!$A$2:$C$895,3,0)</f>
        <v>NORTE</v>
      </c>
      <c r="B108" s="111"/>
      <c r="C108" s="103"/>
      <c r="D108" s="102"/>
      <c r="E108" s="99">
        <v>872</v>
      </c>
      <c r="F108" s="84" t="str">
        <f>VLOOKUP(E108,VIP!$A$2:$O11430,2,0)</f>
        <v>DRBR872</v>
      </c>
      <c r="G108" s="98" t="str">
        <f>VLOOKUP(E108,'LISTADO ATM'!$A$2:$B$894,2,0)</f>
        <v xml:space="preserve">ATM Zona Franca Pisano II (Santiago) </v>
      </c>
      <c r="H108" s="98" t="str">
        <f>VLOOKUP(E108,VIP!$A$2:$O16351,7,FALSE)</f>
        <v>Si</v>
      </c>
      <c r="I108" s="98" t="str">
        <f>VLOOKUP(E108,VIP!$A$2:$O8316,8,FALSE)</f>
        <v>Si</v>
      </c>
      <c r="J108" s="98" t="str">
        <f>VLOOKUP(E108,VIP!$A$2:$O8266,8,FALSE)</f>
        <v>Si</v>
      </c>
      <c r="K108" s="98" t="str">
        <f>VLOOKUP(E108,VIP!$A$2:$O11840,6,0)</f>
        <v>NO</v>
      </c>
      <c r="L108" s="106" t="s">
        <v>2476</v>
      </c>
      <c r="M108" s="117" t="s">
        <v>2588</v>
      </c>
      <c r="N108" s="104"/>
      <c r="O108" s="102"/>
      <c r="P108" s="102"/>
      <c r="Q108" s="105" t="s">
        <v>2476</v>
      </c>
    </row>
    <row r="109" spans="1:17" ht="18" x14ac:dyDescent="0.25">
      <c r="A109" s="102" t="str">
        <f>VLOOKUP(E109,'LISTADO ATM'!$A$2:$C$895,3,0)</f>
        <v>DISTRITO NACIONAL</v>
      </c>
      <c r="B109" s="111"/>
      <c r="C109" s="103"/>
      <c r="D109" s="102"/>
      <c r="E109" s="99">
        <v>325</v>
      </c>
      <c r="F109" s="84" t="str">
        <f>VLOOKUP(E109,VIP!$A$2:$O11432,2,0)</f>
        <v>DRBR325</v>
      </c>
      <c r="G109" s="98" t="str">
        <f>VLOOKUP(E109,'LISTADO ATM'!$A$2:$B$894,2,0)</f>
        <v>ATM Casa Edwin</v>
      </c>
      <c r="H109" s="98" t="str">
        <f>VLOOKUP(E109,VIP!$A$2:$O16353,7,FALSE)</f>
        <v>Si</v>
      </c>
      <c r="I109" s="98" t="str">
        <f>VLOOKUP(E109,VIP!$A$2:$O8318,8,FALSE)</f>
        <v>Si</v>
      </c>
      <c r="J109" s="98" t="str">
        <f>VLOOKUP(E109,VIP!$A$2:$O8268,8,FALSE)</f>
        <v>Si</v>
      </c>
      <c r="K109" s="98" t="str">
        <f>VLOOKUP(E109,VIP!$A$2:$O11842,6,0)</f>
        <v>NO</v>
      </c>
      <c r="L109" s="106" t="s">
        <v>2476</v>
      </c>
      <c r="M109" s="117" t="s">
        <v>2588</v>
      </c>
      <c r="N109" s="104"/>
      <c r="O109" s="102"/>
      <c r="P109" s="102"/>
      <c r="Q109" s="105" t="s">
        <v>2476</v>
      </c>
    </row>
    <row r="110" spans="1:17" ht="18" x14ac:dyDescent="0.25">
      <c r="A110" s="102" t="str">
        <f>VLOOKUP(E110,'LISTADO ATM'!$A$2:$C$895,3,0)</f>
        <v>DISTRITO NACIONAL</v>
      </c>
      <c r="B110" s="111"/>
      <c r="C110" s="103"/>
      <c r="D110" s="102"/>
      <c r="E110" s="99">
        <v>394</v>
      </c>
      <c r="F110" s="84" t="str">
        <f>VLOOKUP(E110,VIP!$A$2:$O11433,2,0)</f>
        <v>DRBR394</v>
      </c>
      <c r="G110" s="98" t="str">
        <f>VLOOKUP(E110,'LISTADO ATM'!$A$2:$B$894,2,0)</f>
        <v xml:space="preserve">ATM Multicentro La Sirena Luperón </v>
      </c>
      <c r="H110" s="98" t="str">
        <f>VLOOKUP(E110,VIP!$A$2:$O16354,7,FALSE)</f>
        <v>Si</v>
      </c>
      <c r="I110" s="98" t="str">
        <f>VLOOKUP(E110,VIP!$A$2:$O8319,8,FALSE)</f>
        <v>Si</v>
      </c>
      <c r="J110" s="98" t="str">
        <f>VLOOKUP(E110,VIP!$A$2:$O8269,8,FALSE)</f>
        <v>Si</v>
      </c>
      <c r="K110" s="98" t="str">
        <f>VLOOKUP(E110,VIP!$A$2:$O11843,6,0)</f>
        <v>NO</v>
      </c>
      <c r="L110" s="106" t="s">
        <v>2476</v>
      </c>
      <c r="M110" s="117" t="s">
        <v>2588</v>
      </c>
      <c r="N110" s="104"/>
      <c r="O110" s="102"/>
      <c r="P110" s="102"/>
      <c r="Q110" s="105" t="s">
        <v>2476</v>
      </c>
    </row>
    <row r="111" spans="1:17" ht="18" x14ac:dyDescent="0.25">
      <c r="A111" s="102" t="str">
        <f>VLOOKUP(E111,'LISTADO ATM'!$A$2:$C$895,3,0)</f>
        <v>ESTE</v>
      </c>
      <c r="B111" s="111"/>
      <c r="C111" s="103"/>
      <c r="D111" s="102"/>
      <c r="E111" s="99">
        <v>612</v>
      </c>
      <c r="F111" s="84" t="str">
        <f>VLOOKUP(E111,VIP!$A$2:$O11434,2,0)</f>
        <v>DRBR220</v>
      </c>
      <c r="G111" s="98" t="str">
        <f>VLOOKUP(E111,'LISTADO ATM'!$A$2:$B$894,2,0)</f>
        <v xml:space="preserve">ATM Plaza Orense (La Romana) </v>
      </c>
      <c r="H111" s="98" t="str">
        <f>VLOOKUP(E111,VIP!$A$2:$O16355,7,FALSE)</f>
        <v>Si</v>
      </c>
      <c r="I111" s="98" t="str">
        <f>VLOOKUP(E111,VIP!$A$2:$O8320,8,FALSE)</f>
        <v>Si</v>
      </c>
      <c r="J111" s="98" t="str">
        <f>VLOOKUP(E111,VIP!$A$2:$O8270,8,FALSE)</f>
        <v>Si</v>
      </c>
      <c r="K111" s="98" t="str">
        <f>VLOOKUP(E111,VIP!$A$2:$O11844,6,0)</f>
        <v>NO</v>
      </c>
      <c r="L111" s="106" t="s">
        <v>2476</v>
      </c>
      <c r="M111" s="117" t="s">
        <v>2588</v>
      </c>
      <c r="N111" s="104"/>
      <c r="O111" s="102"/>
      <c r="P111" s="102"/>
      <c r="Q111" s="105" t="s">
        <v>2476</v>
      </c>
    </row>
    <row r="112" spans="1:17" ht="18" x14ac:dyDescent="0.25">
      <c r="A112" s="102" t="str">
        <f>VLOOKUP(E112,'LISTADO ATM'!$A$2:$C$895,3,0)</f>
        <v>DISTRITO NACIONAL</v>
      </c>
      <c r="B112" s="111"/>
      <c r="C112" s="103"/>
      <c r="D112" s="102"/>
      <c r="E112" s="99">
        <v>815</v>
      </c>
      <c r="F112" s="84" t="str">
        <f>VLOOKUP(E112,VIP!$A$2:$O11435,2,0)</f>
        <v>DRBR24A</v>
      </c>
      <c r="G112" s="98" t="str">
        <f>VLOOKUP(E112,'LISTADO ATM'!$A$2:$B$894,2,0)</f>
        <v xml:space="preserve">ATM Oficina Atalaya del Mar </v>
      </c>
      <c r="H112" s="98" t="str">
        <f>VLOOKUP(E112,VIP!$A$2:$O16356,7,FALSE)</f>
        <v>Si</v>
      </c>
      <c r="I112" s="98" t="str">
        <f>VLOOKUP(E112,VIP!$A$2:$O8321,8,FALSE)</f>
        <v>Si</v>
      </c>
      <c r="J112" s="98" t="str">
        <f>VLOOKUP(E112,VIP!$A$2:$O8271,8,FALSE)</f>
        <v>Si</v>
      </c>
      <c r="K112" s="98" t="str">
        <f>VLOOKUP(E112,VIP!$A$2:$O11845,6,0)</f>
        <v>SI</v>
      </c>
      <c r="L112" s="106" t="s">
        <v>2476</v>
      </c>
      <c r="M112" s="117" t="s">
        <v>2588</v>
      </c>
      <c r="N112" s="104"/>
      <c r="O112" s="102"/>
      <c r="P112" s="102"/>
      <c r="Q112" s="105" t="s">
        <v>2476</v>
      </c>
    </row>
    <row r="113" spans="1:17" ht="18" x14ac:dyDescent="0.25">
      <c r="A113" s="102" t="str">
        <f>VLOOKUP(E113,'LISTADO ATM'!$A$2:$C$895,3,0)</f>
        <v>ESTE</v>
      </c>
      <c r="B113" s="111"/>
      <c r="C113" s="103"/>
      <c r="D113" s="102"/>
      <c r="E113" s="99">
        <v>843</v>
      </c>
      <c r="F113" s="84" t="str">
        <f>VLOOKUP(E113,VIP!$A$2:$O11436,2,0)</f>
        <v>DRBR843</v>
      </c>
      <c r="G113" s="98" t="str">
        <f>VLOOKUP(E113,'LISTADO ATM'!$A$2:$B$894,2,0)</f>
        <v xml:space="preserve">ATM Oficina Romana Centro </v>
      </c>
      <c r="H113" s="98" t="str">
        <f>VLOOKUP(E113,VIP!$A$2:$O16357,7,FALSE)</f>
        <v>Si</v>
      </c>
      <c r="I113" s="98" t="str">
        <f>VLOOKUP(E113,VIP!$A$2:$O8322,8,FALSE)</f>
        <v>Si</v>
      </c>
      <c r="J113" s="98" t="str">
        <f>VLOOKUP(E113,VIP!$A$2:$O8272,8,FALSE)</f>
        <v>Si</v>
      </c>
      <c r="K113" s="98" t="str">
        <f>VLOOKUP(E113,VIP!$A$2:$O11846,6,0)</f>
        <v>NO</v>
      </c>
      <c r="L113" s="106" t="s">
        <v>2476</v>
      </c>
      <c r="M113" s="117" t="s">
        <v>2588</v>
      </c>
      <c r="N113" s="104"/>
      <c r="O113" s="102"/>
      <c r="P113" s="102"/>
      <c r="Q113" s="105" t="s">
        <v>2476</v>
      </c>
    </row>
    <row r="114" spans="1:17" ht="18" x14ac:dyDescent="0.25">
      <c r="A114" s="102" t="str">
        <f>VLOOKUP(E114,'LISTADO ATM'!$A$2:$C$895,3,0)</f>
        <v>ESTE</v>
      </c>
      <c r="B114" s="111"/>
      <c r="C114" s="103"/>
      <c r="D114" s="102"/>
      <c r="E114" s="99">
        <v>934</v>
      </c>
      <c r="F114" s="84" t="str">
        <f>VLOOKUP(E114,VIP!$A$2:$O11437,2,0)</f>
        <v>DRBR934</v>
      </c>
      <c r="G114" s="98" t="str">
        <f>VLOOKUP(E114,'LISTADO ATM'!$A$2:$B$894,2,0)</f>
        <v>ATM Hotel Dreams La Romana</v>
      </c>
      <c r="H114" s="98" t="str">
        <f>VLOOKUP(E114,VIP!$A$2:$O16358,7,FALSE)</f>
        <v>Si</v>
      </c>
      <c r="I114" s="98" t="str">
        <f>VLOOKUP(E114,VIP!$A$2:$O8323,8,FALSE)</f>
        <v>Si</v>
      </c>
      <c r="J114" s="98" t="str">
        <f>VLOOKUP(E114,VIP!$A$2:$O8273,8,FALSE)</f>
        <v>Si</v>
      </c>
      <c r="K114" s="98" t="str">
        <f>VLOOKUP(E114,VIP!$A$2:$O11847,6,0)</f>
        <v>NO</v>
      </c>
      <c r="L114" s="106" t="s">
        <v>2476</v>
      </c>
      <c r="M114" s="117" t="s">
        <v>2588</v>
      </c>
      <c r="N114" s="104"/>
      <c r="O114" s="102"/>
      <c r="P114" s="102"/>
      <c r="Q114" s="105" t="s">
        <v>2476</v>
      </c>
    </row>
    <row r="115" spans="1:17" ht="18" x14ac:dyDescent="0.25">
      <c r="A115" s="102" t="str">
        <f>VLOOKUP(E115,'LISTADO ATM'!$A$2:$C$895,3,0)</f>
        <v>NORTE</v>
      </c>
      <c r="B115" s="111"/>
      <c r="C115" s="103"/>
      <c r="D115" s="102"/>
      <c r="E115" s="99">
        <v>40</v>
      </c>
      <c r="F115" s="84" t="str">
        <f>VLOOKUP(E115,VIP!$A$2:$O11438,2,0)</f>
        <v>DRBR040</v>
      </c>
      <c r="G115" s="98" t="str">
        <f>VLOOKUP(E115,'LISTADO ATM'!$A$2:$B$894,2,0)</f>
        <v xml:space="preserve">ATM Oficina El Puñal </v>
      </c>
      <c r="H115" s="98" t="str">
        <f>VLOOKUP(E115,VIP!$A$2:$O16359,7,FALSE)</f>
        <v>Si</v>
      </c>
      <c r="I115" s="98" t="str">
        <f>VLOOKUP(E115,VIP!$A$2:$O8324,8,FALSE)</f>
        <v>Si</v>
      </c>
      <c r="J115" s="98" t="str">
        <f>VLOOKUP(E115,VIP!$A$2:$O8274,8,FALSE)</f>
        <v>Si</v>
      </c>
      <c r="K115" s="98" t="str">
        <f>VLOOKUP(E115,VIP!$A$2:$O11848,6,0)</f>
        <v>NO</v>
      </c>
      <c r="L115" s="106" t="s">
        <v>2476</v>
      </c>
      <c r="M115" s="117" t="s">
        <v>2588</v>
      </c>
      <c r="N115" s="104"/>
      <c r="O115" s="102"/>
      <c r="P115" s="102"/>
      <c r="Q115" s="105" t="s">
        <v>2476</v>
      </c>
    </row>
    <row r="116" spans="1:17" ht="18" x14ac:dyDescent="0.25">
      <c r="A116" s="102" t="str">
        <f>VLOOKUP(E116,'LISTADO ATM'!$A$2:$C$895,3,0)</f>
        <v>NORTE</v>
      </c>
      <c r="B116" s="111"/>
      <c r="C116" s="103"/>
      <c r="D116" s="102"/>
      <c r="E116" s="99">
        <v>728</v>
      </c>
      <c r="F116" s="84" t="str">
        <f>VLOOKUP(E116,VIP!$A$2:$O11440,2,0)</f>
        <v>DRBR051</v>
      </c>
      <c r="G116" s="98" t="str">
        <f>VLOOKUP(E116,'LISTADO ATM'!$A$2:$B$894,2,0)</f>
        <v xml:space="preserve">ATM UNP La Vega Oficina Regional Norcentral </v>
      </c>
      <c r="H116" s="98" t="str">
        <f>VLOOKUP(E116,VIP!$A$2:$O16361,7,FALSE)</f>
        <v>Si</v>
      </c>
      <c r="I116" s="98" t="str">
        <f>VLOOKUP(E116,VIP!$A$2:$O8326,8,FALSE)</f>
        <v>Si</v>
      </c>
      <c r="J116" s="98" t="str">
        <f>VLOOKUP(E116,VIP!$A$2:$O8276,8,FALSE)</f>
        <v>Si</v>
      </c>
      <c r="K116" s="98" t="str">
        <f>VLOOKUP(E116,VIP!$A$2:$O11850,6,0)</f>
        <v>SI</v>
      </c>
      <c r="L116" s="106" t="s">
        <v>2476</v>
      </c>
      <c r="M116" s="117" t="s">
        <v>2588</v>
      </c>
      <c r="N116" s="104"/>
      <c r="O116" s="102"/>
      <c r="P116" s="102"/>
      <c r="Q116" s="105" t="s">
        <v>2476</v>
      </c>
    </row>
    <row r="117" spans="1:17" ht="18" x14ac:dyDescent="0.25">
      <c r="A117" s="102" t="str">
        <f>VLOOKUP(E117,'LISTADO ATM'!$A$2:$C$895,3,0)</f>
        <v>DISTRITO NACIONAL</v>
      </c>
      <c r="B117" s="111"/>
      <c r="C117" s="103"/>
      <c r="D117" s="102"/>
      <c r="E117" s="99">
        <v>734</v>
      </c>
      <c r="F117" s="84" t="str">
        <f>VLOOKUP(E117,VIP!$A$2:$O11441,2,0)</f>
        <v>DRBR178</v>
      </c>
      <c r="G117" s="98" t="str">
        <f>VLOOKUP(E117,'LISTADO ATM'!$A$2:$B$894,2,0)</f>
        <v xml:space="preserve">ATM Oficina Independencia I </v>
      </c>
      <c r="H117" s="98" t="str">
        <f>VLOOKUP(E117,VIP!$A$2:$O16362,7,FALSE)</f>
        <v>Si</v>
      </c>
      <c r="I117" s="98" t="str">
        <f>VLOOKUP(E117,VIP!$A$2:$O8327,8,FALSE)</f>
        <v>Si</v>
      </c>
      <c r="J117" s="98" t="str">
        <f>VLOOKUP(E117,VIP!$A$2:$O8277,8,FALSE)</f>
        <v>Si</v>
      </c>
      <c r="K117" s="98" t="str">
        <f>VLOOKUP(E117,VIP!$A$2:$O11851,6,0)</f>
        <v>SI</v>
      </c>
      <c r="L117" s="106" t="s">
        <v>2476</v>
      </c>
      <c r="M117" s="117" t="s">
        <v>2588</v>
      </c>
      <c r="N117" s="104"/>
      <c r="O117" s="102"/>
      <c r="P117" s="102"/>
      <c r="Q117" s="105" t="s">
        <v>2476</v>
      </c>
    </row>
    <row r="118" spans="1:17" ht="18" x14ac:dyDescent="0.25">
      <c r="A118" s="102" t="str">
        <f>VLOOKUP(E118,'LISTADO ATM'!$A$2:$C$895,3,0)</f>
        <v>NORTE</v>
      </c>
      <c r="B118" s="111"/>
      <c r="C118" s="103"/>
      <c r="D118" s="102"/>
      <c r="E118" s="99">
        <v>775</v>
      </c>
      <c r="F118" s="84" t="str">
        <f>VLOOKUP(E118,VIP!$A$2:$O11443,2,0)</f>
        <v>DRBR450</v>
      </c>
      <c r="G118" s="98" t="str">
        <f>VLOOKUP(E118,'LISTADO ATM'!$A$2:$B$894,2,0)</f>
        <v xml:space="preserve">ATM S/M Lilo (Montecristi) </v>
      </c>
      <c r="H118" s="98" t="str">
        <f>VLOOKUP(E118,VIP!$A$2:$O16364,7,FALSE)</f>
        <v>Si</v>
      </c>
      <c r="I118" s="98" t="str">
        <f>VLOOKUP(E118,VIP!$A$2:$O8329,8,FALSE)</f>
        <v>Si</v>
      </c>
      <c r="J118" s="98" t="str">
        <f>VLOOKUP(E118,VIP!$A$2:$O8279,8,FALSE)</f>
        <v>Si</v>
      </c>
      <c r="K118" s="98" t="str">
        <f>VLOOKUP(E118,VIP!$A$2:$O11853,6,0)</f>
        <v>NO</v>
      </c>
      <c r="L118" s="106" t="s">
        <v>2476</v>
      </c>
      <c r="M118" s="117" t="s">
        <v>2588</v>
      </c>
      <c r="N118" s="104"/>
      <c r="O118" s="102"/>
      <c r="P118" s="102"/>
      <c r="Q118" s="105" t="s">
        <v>2476</v>
      </c>
    </row>
    <row r="119" spans="1:17" ht="18" x14ac:dyDescent="0.25">
      <c r="A119" s="102" t="str">
        <f>VLOOKUP(E119,'LISTADO ATM'!$A$2:$C$895,3,0)</f>
        <v>NORTE</v>
      </c>
      <c r="B119" s="111"/>
      <c r="C119" s="103"/>
      <c r="D119" s="102"/>
      <c r="E119" s="99">
        <v>796</v>
      </c>
      <c r="F119" s="84" t="str">
        <f>VLOOKUP(E119,VIP!$A$2:$O11444,2,0)</f>
        <v>DRBR155</v>
      </c>
      <c r="G119" s="98" t="str">
        <f>VLOOKUP(E119,'LISTADO ATM'!$A$2:$B$894,2,0)</f>
        <v xml:space="preserve">ATM Oficina Plaza Ventura (Nagua) </v>
      </c>
      <c r="H119" s="98" t="str">
        <f>VLOOKUP(E119,VIP!$A$2:$O16365,7,FALSE)</f>
        <v>Si</v>
      </c>
      <c r="I119" s="98" t="str">
        <f>VLOOKUP(E119,VIP!$A$2:$O8330,8,FALSE)</f>
        <v>Si</v>
      </c>
      <c r="J119" s="98" t="str">
        <f>VLOOKUP(E119,VIP!$A$2:$O8280,8,FALSE)</f>
        <v>Si</v>
      </c>
      <c r="K119" s="98" t="str">
        <f>VLOOKUP(E119,VIP!$A$2:$O11854,6,0)</f>
        <v>SI</v>
      </c>
      <c r="L119" s="106" t="s">
        <v>2476</v>
      </c>
      <c r="M119" s="117" t="s">
        <v>2588</v>
      </c>
      <c r="N119" s="104"/>
      <c r="O119" s="102"/>
      <c r="P119" s="102"/>
      <c r="Q119" s="105" t="s">
        <v>2476</v>
      </c>
    </row>
    <row r="120" spans="1:17" ht="18" x14ac:dyDescent="0.25">
      <c r="A120" s="102" t="str">
        <f>VLOOKUP(E120,'LISTADO ATM'!$A$2:$C$895,3,0)</f>
        <v>NORTE</v>
      </c>
      <c r="B120" s="111"/>
      <c r="C120" s="103"/>
      <c r="D120" s="102"/>
      <c r="E120" s="99">
        <v>851</v>
      </c>
      <c r="F120" s="84" t="str">
        <f>VLOOKUP(E120,VIP!$A$2:$O11445,2,0)</f>
        <v>DRBR851</v>
      </c>
      <c r="G120" s="98" t="str">
        <f>VLOOKUP(E120,'LISTADO ATM'!$A$2:$B$894,2,0)</f>
        <v xml:space="preserve">ATM Hospital Vinicio Calventi </v>
      </c>
      <c r="H120" s="98" t="str">
        <f>VLOOKUP(E120,VIP!$A$2:$O16366,7,FALSE)</f>
        <v>Si</v>
      </c>
      <c r="I120" s="98" t="str">
        <f>VLOOKUP(E120,VIP!$A$2:$O8331,8,FALSE)</f>
        <v>Si</v>
      </c>
      <c r="J120" s="98" t="str">
        <f>VLOOKUP(E120,VIP!$A$2:$O8281,8,FALSE)</f>
        <v>Si</v>
      </c>
      <c r="K120" s="98" t="str">
        <f>VLOOKUP(E120,VIP!$A$2:$O11855,6,0)</f>
        <v>NO</v>
      </c>
      <c r="L120" s="106" t="s">
        <v>2476</v>
      </c>
      <c r="M120" s="117" t="s">
        <v>2588</v>
      </c>
      <c r="N120" s="104"/>
      <c r="O120" s="102"/>
      <c r="P120" s="102"/>
      <c r="Q120" s="105" t="s">
        <v>2476</v>
      </c>
    </row>
  </sheetData>
  <autoFilter ref="A4:Q91">
    <sortState ref="A5:Q120">
      <sortCondition ref="M4:M9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2 B70:B1048576">
    <cfRule type="duplicateValues" dxfId="222" priority="1964"/>
  </conditionalFormatting>
  <conditionalFormatting sqref="B5:B42 B70:B1048576">
    <cfRule type="duplicateValues" dxfId="221" priority="329404"/>
  </conditionalFormatting>
  <conditionalFormatting sqref="B1:B42 B70:B1048576">
    <cfRule type="duplicateValues" dxfId="220" priority="329416"/>
    <cfRule type="duplicateValues" dxfId="219" priority="329417"/>
    <cfRule type="duplicateValues" dxfId="218" priority="329418"/>
  </conditionalFormatting>
  <conditionalFormatting sqref="B1:B42 B70:B1048576">
    <cfRule type="duplicateValues" dxfId="217" priority="329428"/>
    <cfRule type="duplicateValues" dxfId="216" priority="329429"/>
  </conditionalFormatting>
  <conditionalFormatting sqref="B5:B42 B70:B1048576">
    <cfRule type="duplicateValues" dxfId="215" priority="329436"/>
    <cfRule type="duplicateValues" dxfId="214" priority="329437"/>
    <cfRule type="duplicateValues" dxfId="213" priority="329438"/>
  </conditionalFormatting>
  <conditionalFormatting sqref="B70:B1048576">
    <cfRule type="duplicateValues" dxfId="212" priority="973"/>
    <cfRule type="duplicateValues" dxfId="211" priority="974"/>
  </conditionalFormatting>
  <conditionalFormatting sqref="B70:B1048576">
    <cfRule type="duplicateValues" dxfId="210" priority="871"/>
  </conditionalFormatting>
  <conditionalFormatting sqref="E11">
    <cfRule type="duplicateValues" dxfId="209" priority="333"/>
  </conditionalFormatting>
  <conditionalFormatting sqref="E11">
    <cfRule type="duplicateValues" dxfId="208" priority="332"/>
  </conditionalFormatting>
  <conditionalFormatting sqref="E11">
    <cfRule type="duplicateValues" dxfId="207" priority="330"/>
    <cfRule type="duplicateValues" dxfId="206" priority="331"/>
  </conditionalFormatting>
  <conditionalFormatting sqref="E11:E12">
    <cfRule type="duplicateValues" dxfId="205" priority="334"/>
  </conditionalFormatting>
  <conditionalFormatting sqref="E11:E12">
    <cfRule type="duplicateValues" dxfId="204" priority="335"/>
    <cfRule type="duplicateValues" dxfId="203" priority="336"/>
    <cfRule type="duplicateValues" dxfId="202" priority="337"/>
  </conditionalFormatting>
  <conditionalFormatting sqref="E11:E12">
    <cfRule type="duplicateValues" dxfId="201" priority="338"/>
  </conditionalFormatting>
  <conditionalFormatting sqref="E11:E12">
    <cfRule type="duplicateValues" dxfId="200" priority="339"/>
  </conditionalFormatting>
  <conditionalFormatting sqref="E12">
    <cfRule type="duplicateValues" dxfId="199" priority="347"/>
  </conditionalFormatting>
  <conditionalFormatting sqref="E12">
    <cfRule type="duplicateValues" dxfId="198" priority="348"/>
    <cfRule type="duplicateValues" dxfId="197" priority="349"/>
  </conditionalFormatting>
  <conditionalFormatting sqref="E11:E12">
    <cfRule type="duplicateValues" dxfId="196" priority="350"/>
  </conditionalFormatting>
  <conditionalFormatting sqref="E34">
    <cfRule type="duplicateValues" dxfId="195" priority="279"/>
  </conditionalFormatting>
  <conditionalFormatting sqref="E34">
    <cfRule type="duplicateValues" dxfId="194" priority="276"/>
    <cfRule type="duplicateValues" dxfId="193" priority="277"/>
    <cfRule type="duplicateValues" dxfId="192" priority="278"/>
  </conditionalFormatting>
  <conditionalFormatting sqref="E34">
    <cfRule type="duplicateValues" dxfId="191" priority="275"/>
  </conditionalFormatting>
  <conditionalFormatting sqref="E34">
    <cfRule type="duplicateValues" dxfId="190" priority="273"/>
    <cfRule type="duplicateValues" dxfId="189" priority="274"/>
  </conditionalFormatting>
  <conditionalFormatting sqref="E34">
    <cfRule type="duplicateValues" dxfId="188" priority="272"/>
  </conditionalFormatting>
  <conditionalFormatting sqref="E34">
    <cfRule type="duplicateValues" dxfId="187" priority="271"/>
  </conditionalFormatting>
  <conditionalFormatting sqref="E34">
    <cfRule type="duplicateValues" dxfId="186" priority="270"/>
  </conditionalFormatting>
  <conditionalFormatting sqref="E33">
    <cfRule type="duplicateValues" dxfId="185" priority="269"/>
  </conditionalFormatting>
  <conditionalFormatting sqref="E33">
    <cfRule type="duplicateValues" dxfId="184" priority="266"/>
    <cfRule type="duplicateValues" dxfId="183" priority="267"/>
    <cfRule type="duplicateValues" dxfId="182" priority="268"/>
  </conditionalFormatting>
  <conditionalFormatting sqref="E33">
    <cfRule type="duplicateValues" dxfId="181" priority="265"/>
  </conditionalFormatting>
  <conditionalFormatting sqref="E33">
    <cfRule type="duplicateValues" dxfId="180" priority="263"/>
    <cfRule type="duplicateValues" dxfId="179" priority="264"/>
  </conditionalFormatting>
  <conditionalFormatting sqref="E33">
    <cfRule type="duplicateValues" dxfId="178" priority="262"/>
  </conditionalFormatting>
  <conditionalFormatting sqref="E33">
    <cfRule type="duplicateValues" dxfId="177" priority="261"/>
  </conditionalFormatting>
  <conditionalFormatting sqref="E33">
    <cfRule type="duplicateValues" dxfId="176" priority="260"/>
  </conditionalFormatting>
  <conditionalFormatting sqref="E32">
    <cfRule type="duplicateValues" dxfId="175" priority="259"/>
  </conditionalFormatting>
  <conditionalFormatting sqref="E32">
    <cfRule type="duplicateValues" dxfId="174" priority="256"/>
    <cfRule type="duplicateValues" dxfId="173" priority="257"/>
    <cfRule type="duplicateValues" dxfId="172" priority="258"/>
  </conditionalFormatting>
  <conditionalFormatting sqref="E32">
    <cfRule type="duplicateValues" dxfId="171" priority="255"/>
  </conditionalFormatting>
  <conditionalFormatting sqref="E32">
    <cfRule type="duplicateValues" dxfId="170" priority="254"/>
  </conditionalFormatting>
  <conditionalFormatting sqref="E35">
    <cfRule type="duplicateValues" dxfId="169" priority="253"/>
  </conditionalFormatting>
  <conditionalFormatting sqref="E35">
    <cfRule type="duplicateValues" dxfId="168" priority="250"/>
    <cfRule type="duplicateValues" dxfId="167" priority="251"/>
    <cfRule type="duplicateValues" dxfId="166" priority="252"/>
  </conditionalFormatting>
  <conditionalFormatting sqref="E35">
    <cfRule type="duplicateValues" dxfId="165" priority="248"/>
    <cfRule type="duplicateValues" dxfId="164" priority="249"/>
  </conditionalFormatting>
  <conditionalFormatting sqref="E32">
    <cfRule type="duplicateValues" dxfId="163" priority="247"/>
  </conditionalFormatting>
  <conditionalFormatting sqref="E32">
    <cfRule type="duplicateValues" dxfId="162" priority="245"/>
    <cfRule type="duplicateValues" dxfId="161" priority="246"/>
  </conditionalFormatting>
  <conditionalFormatting sqref="E32">
    <cfRule type="duplicateValues" dxfId="160" priority="244"/>
  </conditionalFormatting>
  <conditionalFormatting sqref="E32:E42">
    <cfRule type="duplicateValues" dxfId="159" priority="342042"/>
  </conditionalFormatting>
  <conditionalFormatting sqref="E36:E42">
    <cfRule type="duplicateValues" dxfId="158" priority="342044"/>
  </conditionalFormatting>
  <conditionalFormatting sqref="E36:E42">
    <cfRule type="duplicateValues" dxfId="157" priority="342045"/>
    <cfRule type="duplicateValues" dxfId="156" priority="342046"/>
    <cfRule type="duplicateValues" dxfId="155" priority="342047"/>
  </conditionalFormatting>
  <conditionalFormatting sqref="E36:E42">
    <cfRule type="duplicateValues" dxfId="154" priority="342048"/>
    <cfRule type="duplicateValues" dxfId="153" priority="342049"/>
  </conditionalFormatting>
  <conditionalFormatting sqref="E54:E58">
    <cfRule type="duplicateValues" dxfId="152" priority="342191"/>
  </conditionalFormatting>
  <conditionalFormatting sqref="B54:B58">
    <cfRule type="duplicateValues" dxfId="151" priority="342192"/>
  </conditionalFormatting>
  <conditionalFormatting sqref="B54:B58">
    <cfRule type="duplicateValues" dxfId="150" priority="342194"/>
    <cfRule type="duplicateValues" dxfId="149" priority="342195"/>
    <cfRule type="duplicateValues" dxfId="148" priority="342196"/>
  </conditionalFormatting>
  <conditionalFormatting sqref="B54:B58">
    <cfRule type="duplicateValues" dxfId="147" priority="342197"/>
    <cfRule type="duplicateValues" dxfId="146" priority="342198"/>
  </conditionalFormatting>
  <conditionalFormatting sqref="E59:E60">
    <cfRule type="duplicateValues" dxfId="145" priority="342548"/>
  </conditionalFormatting>
  <conditionalFormatting sqref="B59:B62">
    <cfRule type="duplicateValues" dxfId="144" priority="343023"/>
  </conditionalFormatting>
  <conditionalFormatting sqref="B59:B62">
    <cfRule type="duplicateValues" dxfId="143" priority="343024"/>
    <cfRule type="duplicateValues" dxfId="142" priority="343025"/>
    <cfRule type="duplicateValues" dxfId="141" priority="343026"/>
  </conditionalFormatting>
  <conditionalFormatting sqref="B59:B62">
    <cfRule type="duplicateValues" dxfId="140" priority="343027"/>
    <cfRule type="duplicateValues" dxfId="139" priority="343028"/>
  </conditionalFormatting>
  <conditionalFormatting sqref="E43:E48">
    <cfRule type="duplicateValues" dxfId="138" priority="343053"/>
  </conditionalFormatting>
  <conditionalFormatting sqref="B43:B48">
    <cfRule type="duplicateValues" dxfId="137" priority="343055"/>
  </conditionalFormatting>
  <conditionalFormatting sqref="B43:B48">
    <cfRule type="duplicateValues" dxfId="136" priority="343057"/>
    <cfRule type="duplicateValues" dxfId="135" priority="343058"/>
    <cfRule type="duplicateValues" dxfId="134" priority="343059"/>
  </conditionalFormatting>
  <conditionalFormatting sqref="B43:B48">
    <cfRule type="duplicateValues" dxfId="133" priority="343063"/>
    <cfRule type="duplicateValues" dxfId="132" priority="343064"/>
  </conditionalFormatting>
  <conditionalFormatting sqref="B63:B120">
    <cfRule type="duplicateValues" dxfId="131" priority="15"/>
  </conditionalFormatting>
  <conditionalFormatting sqref="B63:B120">
    <cfRule type="duplicateValues" dxfId="130" priority="12"/>
    <cfRule type="duplicateValues" dxfId="129" priority="13"/>
    <cfRule type="duplicateValues" dxfId="128" priority="14"/>
  </conditionalFormatting>
  <conditionalFormatting sqref="B63:B120">
    <cfRule type="duplicateValues" dxfId="127" priority="10"/>
    <cfRule type="duplicateValues" dxfId="126" priority="11"/>
  </conditionalFormatting>
  <conditionalFormatting sqref="B49:B53">
    <cfRule type="duplicateValues" dxfId="125" priority="343087"/>
  </conditionalFormatting>
  <conditionalFormatting sqref="B49:B53">
    <cfRule type="duplicateValues" dxfId="124" priority="343091"/>
    <cfRule type="duplicateValues" dxfId="123" priority="343092"/>
    <cfRule type="duplicateValues" dxfId="122" priority="343093"/>
  </conditionalFormatting>
  <conditionalFormatting sqref="B49:B53">
    <cfRule type="duplicateValues" dxfId="121" priority="343097"/>
    <cfRule type="duplicateValues" dxfId="120" priority="343098"/>
  </conditionalFormatting>
  <conditionalFormatting sqref="E49:E53">
    <cfRule type="duplicateValues" dxfId="119" priority="343115"/>
  </conditionalFormatting>
  <conditionalFormatting sqref="E49:E53">
    <cfRule type="duplicateValues" dxfId="118" priority="343117"/>
    <cfRule type="duplicateValues" dxfId="117" priority="343118"/>
  </conditionalFormatting>
  <conditionalFormatting sqref="E49:E53">
    <cfRule type="duplicateValues" dxfId="116" priority="343127"/>
    <cfRule type="duplicateValues" dxfId="115" priority="343128"/>
    <cfRule type="duplicateValues" dxfId="114" priority="343129"/>
  </conditionalFormatting>
  <conditionalFormatting sqref="E49:E53">
    <cfRule type="duplicateValues" dxfId="113" priority="343235"/>
    <cfRule type="duplicateValues" dxfId="112" priority="343236"/>
    <cfRule type="duplicateValues" dxfId="111" priority="343237"/>
    <cfRule type="duplicateValues" dxfId="110" priority="343238"/>
    <cfRule type="duplicateValues" dxfId="109" priority="343239"/>
    <cfRule type="duplicateValues" dxfId="108" priority="343240"/>
  </conditionalFormatting>
  <conditionalFormatting sqref="E13:E42">
    <cfRule type="duplicateValues" dxfId="107" priority="343377"/>
  </conditionalFormatting>
  <conditionalFormatting sqref="E13:E42">
    <cfRule type="duplicateValues" dxfId="106" priority="343379"/>
    <cfRule type="duplicateValues" dxfId="105" priority="343380"/>
    <cfRule type="duplicateValues" dxfId="104" priority="343381"/>
  </conditionalFormatting>
  <conditionalFormatting sqref="E13:E42">
    <cfRule type="duplicateValues" dxfId="103" priority="343385"/>
    <cfRule type="duplicateValues" dxfId="102" priority="343386"/>
  </conditionalFormatting>
  <conditionalFormatting sqref="E11:E42">
    <cfRule type="duplicateValues" dxfId="101" priority="343389"/>
  </conditionalFormatting>
  <conditionalFormatting sqref="B5:B42">
    <cfRule type="duplicateValues" dxfId="100" priority="343391"/>
  </conditionalFormatting>
  <conditionalFormatting sqref="B5:B42">
    <cfRule type="duplicateValues" dxfId="99" priority="343393"/>
    <cfRule type="duplicateValues" dxfId="98" priority="343394"/>
    <cfRule type="duplicateValues" dxfId="97" priority="343395"/>
  </conditionalFormatting>
  <conditionalFormatting sqref="B5:B42">
    <cfRule type="duplicateValues" dxfId="96" priority="343399"/>
    <cfRule type="duplicateValues" dxfId="95" priority="343400"/>
  </conditionalFormatting>
  <conditionalFormatting sqref="E5:E42">
    <cfRule type="duplicateValues" dxfId="94" priority="343403"/>
  </conditionalFormatting>
  <conditionalFormatting sqref="E5:E42">
    <cfRule type="duplicateValues" dxfId="93" priority="343405"/>
    <cfRule type="duplicateValues" dxfId="92" priority="343406"/>
    <cfRule type="duplicateValues" dxfId="91" priority="343407"/>
  </conditionalFormatting>
  <conditionalFormatting sqref="E5:E42">
    <cfRule type="duplicateValues" dxfId="90" priority="343411"/>
    <cfRule type="duplicateValues" dxfId="89" priority="343412"/>
  </conditionalFormatting>
  <conditionalFormatting sqref="E5:E42">
    <cfRule type="duplicateValues" dxfId="88" priority="343415"/>
    <cfRule type="duplicateValues" dxfId="87" priority="343416"/>
    <cfRule type="duplicateValues" dxfId="86" priority="343417"/>
    <cfRule type="duplicateValues" dxfId="85" priority="343418"/>
    <cfRule type="duplicateValues" dxfId="84" priority="343419"/>
    <cfRule type="duplicateValues" dxfId="83" priority="343420"/>
  </conditionalFormatting>
  <conditionalFormatting sqref="E1:E42 E70:E1048576">
    <cfRule type="duplicateValues" dxfId="82" priority="343473"/>
  </conditionalFormatting>
  <conditionalFormatting sqref="E1:E42 E70:E1048576">
    <cfRule type="duplicateValues" dxfId="81" priority="343477"/>
    <cfRule type="duplicateValues" dxfId="80" priority="343478"/>
  </conditionalFormatting>
  <conditionalFormatting sqref="E5:E42 E70:E1048576">
    <cfRule type="duplicateValues" dxfId="79" priority="343485"/>
    <cfRule type="duplicateValues" dxfId="78" priority="343486"/>
  </conditionalFormatting>
  <conditionalFormatting sqref="E5:E42 E70:E1048576">
    <cfRule type="duplicateValues" dxfId="77" priority="343493"/>
  </conditionalFormatting>
  <conditionalFormatting sqref="E1:E42 E70:E1048576">
    <cfRule type="duplicateValues" dxfId="76" priority="343497"/>
    <cfRule type="duplicateValues" dxfId="75" priority="343498"/>
    <cfRule type="duplicateValues" dxfId="74" priority="343499"/>
  </conditionalFormatting>
  <conditionalFormatting sqref="E5:E42 E70:E1048576">
    <cfRule type="duplicateValues" dxfId="73" priority="343509"/>
    <cfRule type="duplicateValues" dxfId="72" priority="343510"/>
    <cfRule type="duplicateValues" dxfId="71" priority="343511"/>
  </conditionalFormatting>
  <conditionalFormatting sqref="E70:E1048576">
    <cfRule type="duplicateValues" dxfId="70" priority="343521"/>
  </conditionalFormatting>
  <conditionalFormatting sqref="E70:E1048576">
    <cfRule type="duplicateValues" dxfId="69" priority="343527"/>
    <cfRule type="duplicateValues" dxfId="68" priority="343528"/>
    <cfRule type="duplicateValues" dxfId="67" priority="343529"/>
  </conditionalFormatting>
  <conditionalFormatting sqref="E1:E58 E70:E1048576">
    <cfRule type="duplicateValues" dxfId="66" priority="343551"/>
  </conditionalFormatting>
  <conditionalFormatting sqref="E61:E120">
    <cfRule type="duplicateValues" dxfId="4" priority="343672"/>
  </conditionalFormatting>
  <conditionalFormatting sqref="E92:E101">
    <cfRule type="duplicateValues" dxfId="3" priority="1"/>
    <cfRule type="duplicateValues" dxfId="2" priority="2"/>
  </conditionalFormatting>
  <conditionalFormatting sqref="E102:E120">
    <cfRule type="duplicateValues" dxfId="1" priority="3"/>
    <cfRule type="duplicateValues" dxfId="0" priority="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1" t="s">
        <v>0</v>
      </c>
      <c r="B1" s="15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3" t="s">
        <v>8</v>
      </c>
      <c r="B9" s="15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5" t="s">
        <v>9</v>
      </c>
      <c r="B14" s="15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4" zoomScale="80" zoomScaleNormal="80" workbookViewId="0">
      <selection activeCell="C22" sqref="C22"/>
    </sheetView>
  </sheetViews>
  <sheetFormatPr baseColWidth="10" defaultColWidth="52.7109375" defaultRowHeight="15" x14ac:dyDescent="0.25"/>
  <cols>
    <col min="1" max="1" width="25.7109375" style="86" bestFit="1" customWidth="1"/>
    <col min="2" max="2" width="20.85546875" style="108" bestFit="1" customWidth="1"/>
    <col min="3" max="3" width="51.7109375" style="86" bestFit="1" customWidth="1"/>
    <col min="4" max="4" width="39.28515625" style="86" bestFit="1" customWidth="1"/>
    <col min="5" max="5" width="13" style="86" bestFit="1" customWidth="1"/>
    <col min="6" max="16384" width="52.7109375" style="86"/>
  </cols>
  <sheetData>
    <row r="1" spans="1:5" ht="22.5" customHeight="1" x14ac:dyDescent="0.25">
      <c r="A1" s="129" t="s">
        <v>2479</v>
      </c>
      <c r="B1" s="130"/>
      <c r="C1" s="130"/>
      <c r="D1" s="130"/>
      <c r="E1" s="131"/>
    </row>
    <row r="2" spans="1:5" ht="18.75" customHeight="1" x14ac:dyDescent="0.25">
      <c r="A2" s="129" t="s">
        <v>2158</v>
      </c>
      <c r="B2" s="130"/>
      <c r="C2" s="130"/>
      <c r="D2" s="130"/>
      <c r="E2" s="131"/>
    </row>
    <row r="3" spans="1:5" ht="25.5" customHeight="1" x14ac:dyDescent="0.25">
      <c r="A3" s="132" t="s">
        <v>2479</v>
      </c>
      <c r="B3" s="133"/>
      <c r="C3" s="133"/>
      <c r="D3" s="133"/>
      <c r="E3" s="134"/>
    </row>
    <row r="4" spans="1:5" x14ac:dyDescent="0.25">
      <c r="E4" s="108"/>
    </row>
    <row r="5" spans="1:5" ht="18.75" thickBot="1" x14ac:dyDescent="0.3">
      <c r="A5" s="87" t="s">
        <v>2423</v>
      </c>
      <c r="B5" s="107" t="s">
        <v>2535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2547</v>
      </c>
      <c r="C6" s="88"/>
      <c r="D6" s="89"/>
      <c r="E6" s="90"/>
    </row>
    <row r="7" spans="1:5" ht="15.75" thickBot="1" x14ac:dyDescent="0.3">
      <c r="E7" s="108"/>
    </row>
    <row r="8" spans="1:5" ht="18.75" customHeight="1" thickBot="1" x14ac:dyDescent="0.3">
      <c r="A8" s="135" t="s">
        <v>2425</v>
      </c>
      <c r="B8" s="136"/>
      <c r="C8" s="136"/>
      <c r="D8" s="136"/>
      <c r="E8" s="137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2" t="str">
        <f>VLOOKUP(B10,'[1]LISTADO ATM'!$A$2:$C$817,3,0)</f>
        <v>DISTRITO NACIONAL</v>
      </c>
      <c r="B10" s="112">
        <v>39</v>
      </c>
      <c r="C10" s="112" t="str">
        <f>VLOOKUP(B10,'[1]LISTADO ATM'!$A$2:$B$816,2,0)</f>
        <v xml:space="preserve">ATM Oficina Ovando </v>
      </c>
      <c r="D10" s="100" t="s">
        <v>2485</v>
      </c>
      <c r="E10" s="99">
        <v>335772297</v>
      </c>
    </row>
    <row r="11" spans="1:5" ht="18" x14ac:dyDescent="0.25">
      <c r="A11" s="112" t="str">
        <f>VLOOKUP(B11,'[1]LISTADO ATM'!$A$2:$C$817,3,0)</f>
        <v>DISTRITO NACIONAL</v>
      </c>
      <c r="B11" s="112">
        <v>958</v>
      </c>
      <c r="C11" s="112" t="str">
        <f>VLOOKUP(B11,'[1]LISTADO ATM'!$A$2:$B$816,2,0)</f>
        <v xml:space="preserve">ATM Olé Aut. San Isidro </v>
      </c>
      <c r="D11" s="100" t="s">
        <v>2485</v>
      </c>
      <c r="E11" s="99">
        <v>335770494</v>
      </c>
    </row>
    <row r="12" spans="1:5" ht="18" x14ac:dyDescent="0.25">
      <c r="A12" s="112" t="str">
        <f>VLOOKUP(B12,'[1]LISTADO ATM'!$A$2:$C$817,3,0)</f>
        <v>NORTE</v>
      </c>
      <c r="B12" s="112">
        <v>910</v>
      </c>
      <c r="C12" s="112" t="str">
        <f>VLOOKUP(B12,'[1]LISTADO ATM'!$A$2:$B$816,2,0)</f>
        <v xml:space="preserve">ATM Oficina El Sol II (Santiago) </v>
      </c>
      <c r="D12" s="100" t="s">
        <v>2485</v>
      </c>
      <c r="E12" s="112">
        <v>335772305</v>
      </c>
    </row>
    <row r="13" spans="1:5" ht="18.75" thickBot="1" x14ac:dyDescent="0.3">
      <c r="A13" s="95" t="s">
        <v>2428</v>
      </c>
      <c r="B13" s="118">
        <f>COUNT(B10:B12)</f>
        <v>3</v>
      </c>
      <c r="C13" s="138"/>
      <c r="D13" s="139"/>
      <c r="E13" s="140"/>
    </row>
    <row r="14" spans="1:5" ht="15.75" thickBot="1" x14ac:dyDescent="0.3">
      <c r="E14" s="108"/>
    </row>
    <row r="15" spans="1:5" ht="18.75" thickBot="1" x14ac:dyDescent="0.3">
      <c r="A15" s="135" t="s">
        <v>2430</v>
      </c>
      <c r="B15" s="136"/>
      <c r="C15" s="136"/>
      <c r="D15" s="136"/>
      <c r="E15" s="137"/>
    </row>
    <row r="16" spans="1:5" ht="18.75" customHeight="1" x14ac:dyDescent="0.25">
      <c r="A16" s="91" t="s">
        <v>15</v>
      </c>
      <c r="B16" s="91" t="s">
        <v>2426</v>
      </c>
      <c r="C16" s="92" t="s">
        <v>46</v>
      </c>
      <c r="D16" s="92" t="s">
        <v>2433</v>
      </c>
      <c r="E16" s="92" t="s">
        <v>2427</v>
      </c>
    </row>
    <row r="17" spans="1:5" ht="18" x14ac:dyDescent="0.25">
      <c r="A17" s="99" t="str">
        <f>VLOOKUP(B17,'[1]LISTADO ATM'!$A$2:$C$817,3,0)</f>
        <v>DISTRITO NACIONAL</v>
      </c>
      <c r="B17" s="99">
        <v>554</v>
      </c>
      <c r="C17" s="112" t="str">
        <f>VLOOKUP(B17,'[1]LISTADO ATM'!$A$2:$B$816,2,0)</f>
        <v xml:space="preserve">ATM Oficina Isabel La Católica I </v>
      </c>
      <c r="D17" s="113" t="s">
        <v>2455</v>
      </c>
      <c r="E17" s="99">
        <v>335770459</v>
      </c>
    </row>
    <row r="18" spans="1:5" ht="18" x14ac:dyDescent="0.25">
      <c r="A18" s="99" t="str">
        <f>VLOOKUP(B18,'[1]LISTADO ATM'!$A$2:$C$817,3,0)</f>
        <v>DISTRITO NACIONAL</v>
      </c>
      <c r="B18" s="99">
        <v>738</v>
      </c>
      <c r="C18" s="112" t="str">
        <f>VLOOKUP(B18,'[1]LISTADO ATM'!$A$2:$B$816,2,0)</f>
        <v xml:space="preserve">ATM Zona Franca Los Alcarrizos </v>
      </c>
      <c r="D18" s="113" t="s">
        <v>2455</v>
      </c>
      <c r="E18" s="99">
        <v>335770884</v>
      </c>
    </row>
    <row r="19" spans="1:5" ht="18" x14ac:dyDescent="0.25">
      <c r="A19" s="99" t="str">
        <f>VLOOKUP(B19,'[1]LISTADO ATM'!$A$2:$C$817,3,0)</f>
        <v>DISTRITO NACIONAL</v>
      </c>
      <c r="B19" s="99">
        <v>670</v>
      </c>
      <c r="C19" s="112" t="str">
        <f>VLOOKUP(B19,'[1]LISTADO ATM'!$A$2:$B$816,2,0)</f>
        <v>ATM Estación Texaco Algodón</v>
      </c>
      <c r="D19" s="113" t="s">
        <v>2455</v>
      </c>
      <c r="E19" s="99">
        <v>335771629</v>
      </c>
    </row>
    <row r="20" spans="1:5" ht="18" x14ac:dyDescent="0.25">
      <c r="A20" s="99" t="str">
        <f>VLOOKUP(B20,'[1]LISTADO ATM'!$A$2:$C$817,3,0)</f>
        <v>DISTRITO NACIONAL</v>
      </c>
      <c r="B20" s="99">
        <v>338</v>
      </c>
      <c r="C20" s="112" t="str">
        <f>VLOOKUP(B20,'[1]LISTADO ATM'!$A$2:$B$816,2,0)</f>
        <v>ATM S/M Aprezio Pantoja</v>
      </c>
      <c r="D20" s="113" t="s">
        <v>2455</v>
      </c>
      <c r="E20" s="99">
        <v>335771642</v>
      </c>
    </row>
    <row r="21" spans="1:5" ht="18" x14ac:dyDescent="0.25">
      <c r="A21" s="99" t="str">
        <f>VLOOKUP(B21,'[1]LISTADO ATM'!$A$2:$C$817,3,0)</f>
        <v>DISTRITO NACIONAL</v>
      </c>
      <c r="B21" s="99">
        <v>930</v>
      </c>
      <c r="C21" s="112" t="str">
        <f>VLOOKUP(B21,'[1]LISTADO ATM'!$A$2:$B$816,2,0)</f>
        <v>ATM Oficina Plaza Spring Center</v>
      </c>
      <c r="D21" s="113" t="s">
        <v>2455</v>
      </c>
      <c r="E21" s="99">
        <v>335771804</v>
      </c>
    </row>
    <row r="22" spans="1:5" ht="18" x14ac:dyDescent="0.25">
      <c r="A22" s="99" t="str">
        <f>VLOOKUP(B22,'[1]LISTADO ATM'!$A$2:$C$817,3,0)</f>
        <v>ESTE</v>
      </c>
      <c r="B22" s="99">
        <v>330</v>
      </c>
      <c r="C22" s="112" t="str">
        <f>VLOOKUP(B22,'[1]LISTADO ATM'!$A$2:$B$816,2,0)</f>
        <v xml:space="preserve">ATM Oficina Boulevard (Higuey) </v>
      </c>
      <c r="D22" s="113" t="s">
        <v>2455</v>
      </c>
      <c r="E22" s="99">
        <v>335772394</v>
      </c>
    </row>
    <row r="23" spans="1:5" ht="18" x14ac:dyDescent="0.25">
      <c r="A23" s="99" t="str">
        <f>VLOOKUP(B23,'[1]LISTADO ATM'!$A$2:$C$817,3,0)</f>
        <v>ESTE</v>
      </c>
      <c r="B23" s="99">
        <v>838</v>
      </c>
      <c r="C23" s="112" t="str">
        <f>VLOOKUP(B23,'[1]LISTADO ATM'!$A$2:$B$816,2,0)</f>
        <v xml:space="preserve">ATM UNP Consuelo </v>
      </c>
      <c r="D23" s="113" t="s">
        <v>2455</v>
      </c>
      <c r="E23" s="99">
        <v>335772489</v>
      </c>
    </row>
    <row r="24" spans="1:5" ht="18" x14ac:dyDescent="0.25">
      <c r="A24" s="99" t="str">
        <f>VLOOKUP(B24,'[1]LISTADO ATM'!$A$2:$C$817,3,0)</f>
        <v>ESTE</v>
      </c>
      <c r="B24" s="99">
        <v>268</v>
      </c>
      <c r="C24" s="112" t="str">
        <f>VLOOKUP(B24,'[1]LISTADO ATM'!$A$2:$B$816,2,0)</f>
        <v xml:space="preserve">ATM Autobanco La Altagracia (Higuey) </v>
      </c>
      <c r="D24" s="113" t="s">
        <v>2455</v>
      </c>
      <c r="E24" s="99">
        <v>335772497</v>
      </c>
    </row>
    <row r="25" spans="1:5" ht="18" x14ac:dyDescent="0.25">
      <c r="A25" s="99" t="str">
        <f>VLOOKUP(B25,'[1]LISTADO ATM'!$A$2:$C$817,3,0)</f>
        <v>NORTE</v>
      </c>
      <c r="B25" s="99">
        <v>944</v>
      </c>
      <c r="C25" s="112" t="str">
        <f>VLOOKUP(B25,'[1]LISTADO ATM'!$A$2:$B$816,2,0)</f>
        <v xml:space="preserve">ATM UNP Mao </v>
      </c>
      <c r="D25" s="113" t="s">
        <v>2455</v>
      </c>
      <c r="E25" s="99">
        <v>335772507</v>
      </c>
    </row>
    <row r="26" spans="1:5" ht="18" x14ac:dyDescent="0.25">
      <c r="A26" s="99" t="str">
        <f>VLOOKUP(B26,'[1]LISTADO ATM'!$A$2:$C$817,3,0)</f>
        <v>ESTE</v>
      </c>
      <c r="B26" s="99">
        <v>114</v>
      </c>
      <c r="C26" s="112" t="str">
        <f>VLOOKUP(B26,'[1]LISTADO ATM'!$A$2:$B$816,2,0)</f>
        <v xml:space="preserve">ATM Oficina Hato Mayor </v>
      </c>
      <c r="D26" s="113" t="s">
        <v>2455</v>
      </c>
      <c r="E26" s="99">
        <v>335772545</v>
      </c>
    </row>
    <row r="27" spans="1:5" ht="18" x14ac:dyDescent="0.25">
      <c r="A27" s="99" t="str">
        <f>VLOOKUP(B27,'[1]LISTADO ATM'!$A$2:$C$817,3,0)</f>
        <v>ESTE</v>
      </c>
      <c r="B27" s="99">
        <v>630</v>
      </c>
      <c r="C27" s="112" t="str">
        <f>VLOOKUP(B27,'[1]LISTADO ATM'!$A$2:$B$816,2,0)</f>
        <v xml:space="preserve">ATM Oficina Plaza Zaglul (SPM) </v>
      </c>
      <c r="D27" s="113" t="s">
        <v>2455</v>
      </c>
      <c r="E27" s="99">
        <v>335772546</v>
      </c>
    </row>
    <row r="28" spans="1:5" ht="18" x14ac:dyDescent="0.25">
      <c r="A28" s="99" t="str">
        <f>VLOOKUP(B28,'[1]LISTADO ATM'!$A$2:$C$817,3,0)</f>
        <v>DISTRITO NACIONAL</v>
      </c>
      <c r="B28" s="99">
        <v>235</v>
      </c>
      <c r="C28" s="112" t="str">
        <f>VLOOKUP(B28,'[1]LISTADO ATM'!$A$2:$B$816,2,0)</f>
        <v xml:space="preserve">ATM Oficina Multicentro La Sirena San Isidro </v>
      </c>
      <c r="D28" s="113" t="s">
        <v>2455</v>
      </c>
      <c r="E28" s="99">
        <v>335772605</v>
      </c>
    </row>
    <row r="29" spans="1:5" ht="18" x14ac:dyDescent="0.25">
      <c r="A29" s="99" t="str">
        <f>VLOOKUP(B29,'[1]LISTADO ATM'!$A$2:$C$817,3,0)</f>
        <v>DISTRITO NACIONAL</v>
      </c>
      <c r="B29" s="99">
        <v>165</v>
      </c>
      <c r="C29" s="112" t="str">
        <f>VLOOKUP(B29,'[1]LISTADO ATM'!$A$2:$B$816,2,0)</f>
        <v>ATM Autoservicio Megacentro</v>
      </c>
      <c r="D29" s="113" t="s">
        <v>2455</v>
      </c>
      <c r="E29" s="99">
        <v>335772906</v>
      </c>
    </row>
    <row r="30" spans="1:5" ht="18.75" thickBot="1" x14ac:dyDescent="0.3">
      <c r="A30" s="114" t="s">
        <v>2428</v>
      </c>
      <c r="B30" s="118">
        <f>COUNT(B17:B29)</f>
        <v>13</v>
      </c>
      <c r="C30" s="115"/>
      <c r="D30" s="115"/>
      <c r="E30" s="115"/>
    </row>
    <row r="31" spans="1:5" ht="15.75" thickBot="1" x14ac:dyDescent="0.3">
      <c r="E31" s="108"/>
    </row>
    <row r="32" spans="1:5" ht="18.75" customHeight="1" thickBot="1" x14ac:dyDescent="0.3">
      <c r="A32" s="135" t="s">
        <v>2431</v>
      </c>
      <c r="B32" s="136"/>
      <c r="C32" s="136"/>
      <c r="D32" s="136"/>
      <c r="E32" s="137"/>
    </row>
    <row r="33" spans="1:5" ht="18" x14ac:dyDescent="0.25">
      <c r="A33" s="91" t="s">
        <v>15</v>
      </c>
      <c r="B33" s="91" t="s">
        <v>2426</v>
      </c>
      <c r="C33" s="92" t="s">
        <v>46</v>
      </c>
      <c r="D33" s="92" t="s">
        <v>2433</v>
      </c>
      <c r="E33" s="92" t="s">
        <v>2427</v>
      </c>
    </row>
    <row r="34" spans="1:5" ht="18" customHeight="1" x14ac:dyDescent="0.25">
      <c r="A34" s="112" t="str">
        <f>VLOOKUP(B34,'[1]LISTADO ATM'!$A$2:$C$817,3,0)</f>
        <v>DISTRITO NACIONAL</v>
      </c>
      <c r="B34" s="112">
        <v>719</v>
      </c>
      <c r="C34" s="112" t="str">
        <f>VLOOKUP(B34,'[1]LISTADO ATM'!$A$2:$B$816,2,0)</f>
        <v xml:space="preserve">ATM Ayuntamiento Municipal San Luís </v>
      </c>
      <c r="D34" s="112" t="s">
        <v>2459</v>
      </c>
      <c r="E34" s="99">
        <v>335769547</v>
      </c>
    </row>
    <row r="35" spans="1:5" ht="18" x14ac:dyDescent="0.25">
      <c r="A35" s="112" t="str">
        <f>VLOOKUP(B35,'[1]LISTADO ATM'!$A$2:$C$817,3,0)</f>
        <v>NORTE</v>
      </c>
      <c r="B35" s="112">
        <v>862</v>
      </c>
      <c r="C35" s="112" t="str">
        <f>VLOOKUP(B35,'[1]LISTADO ATM'!$A$2:$B$816,2,0)</f>
        <v xml:space="preserve">ATM S/M Doble A (Sabaneta) </v>
      </c>
      <c r="D35" s="112" t="s">
        <v>2459</v>
      </c>
      <c r="E35" s="99">
        <v>335771608</v>
      </c>
    </row>
    <row r="36" spans="1:5" ht="18" x14ac:dyDescent="0.25">
      <c r="A36" s="112" t="str">
        <f>VLOOKUP(B36,'[1]LISTADO ATM'!$A$2:$C$817,3,0)</f>
        <v>DISTRITO NACIONAL</v>
      </c>
      <c r="B36" s="112">
        <v>409</v>
      </c>
      <c r="C36" s="112" t="str">
        <f>VLOOKUP(B36,'[1]LISTADO ATM'!$A$2:$B$816,2,0)</f>
        <v xml:space="preserve">ATM Oficina Las Palmas de Herrera I </v>
      </c>
      <c r="D36" s="112" t="s">
        <v>2459</v>
      </c>
      <c r="E36" s="99">
        <v>335772558</v>
      </c>
    </row>
    <row r="37" spans="1:5" ht="18" x14ac:dyDescent="0.25">
      <c r="A37" s="112" t="str">
        <f>VLOOKUP(B37,'[1]LISTADO ATM'!$A$2:$C$817,3,0)</f>
        <v>DISTRITO NACIONAL</v>
      </c>
      <c r="B37" s="112">
        <v>580</v>
      </c>
      <c r="C37" s="112" t="str">
        <f>VLOOKUP(B37,'[1]LISTADO ATM'!$A$2:$B$816,2,0)</f>
        <v xml:space="preserve">ATM Edificio Propagas </v>
      </c>
      <c r="D37" s="112" t="s">
        <v>2459</v>
      </c>
      <c r="E37" s="77">
        <v>335772559</v>
      </c>
    </row>
    <row r="38" spans="1:5" ht="18" x14ac:dyDescent="0.25">
      <c r="A38" s="112" t="str">
        <f>VLOOKUP(B38,'[1]LISTADO ATM'!$A$2:$C$817,3,0)</f>
        <v>DISTRITO NACIONAL</v>
      </c>
      <c r="B38" s="112">
        <v>406</v>
      </c>
      <c r="C38" s="112" t="str">
        <f>VLOOKUP(B38,'[1]LISTADO ATM'!$A$2:$B$816,2,0)</f>
        <v xml:space="preserve">ATM UNP Plaza Lama Máximo Gómez </v>
      </c>
      <c r="D38" s="112" t="s">
        <v>2459</v>
      </c>
      <c r="E38" s="77">
        <v>335772891</v>
      </c>
    </row>
    <row r="39" spans="1:5" ht="18.75" thickBot="1" x14ac:dyDescent="0.3">
      <c r="A39" s="95" t="s">
        <v>2428</v>
      </c>
      <c r="B39" s="118">
        <f>COUNT(B34:B38)</f>
        <v>5</v>
      </c>
      <c r="C39" s="93"/>
      <c r="D39" s="93"/>
      <c r="E39" s="94"/>
    </row>
    <row r="40" spans="1:5" ht="15.75" thickBot="1" x14ac:dyDescent="0.3">
      <c r="E40" s="108"/>
    </row>
    <row r="41" spans="1:5" ht="18.75" thickBot="1" x14ac:dyDescent="0.3">
      <c r="A41" s="141" t="s">
        <v>2429</v>
      </c>
      <c r="B41" s="142"/>
      <c r="E41" s="108"/>
    </row>
    <row r="42" spans="1:5" ht="18.75" thickBot="1" x14ac:dyDescent="0.3">
      <c r="A42" s="143">
        <f>+B30+B39</f>
        <v>18</v>
      </c>
      <c r="B42" s="144"/>
      <c r="E42" s="108"/>
    </row>
    <row r="43" spans="1:5" ht="18.75" customHeight="1" thickBot="1" x14ac:dyDescent="0.3">
      <c r="E43" s="108"/>
    </row>
    <row r="44" spans="1:5" ht="18.75" thickBot="1" x14ac:dyDescent="0.3">
      <c r="A44" s="135" t="s">
        <v>2432</v>
      </c>
      <c r="B44" s="136"/>
      <c r="C44" s="136"/>
      <c r="D44" s="136"/>
      <c r="E44" s="137"/>
    </row>
    <row r="45" spans="1:5" ht="18" x14ac:dyDescent="0.25">
      <c r="A45" s="91" t="s">
        <v>15</v>
      </c>
      <c r="B45" s="96" t="s">
        <v>2426</v>
      </c>
      <c r="C45" s="96" t="s">
        <v>46</v>
      </c>
      <c r="D45" s="145" t="s">
        <v>2433</v>
      </c>
      <c r="E45" s="146"/>
    </row>
    <row r="46" spans="1:5" ht="18.75" customHeight="1" x14ac:dyDescent="0.25">
      <c r="A46" s="99" t="str">
        <f>VLOOKUP(B46,'[1]LISTADO ATM'!$A$2:$C$817,3,0)</f>
        <v>ESTE</v>
      </c>
      <c r="B46" s="99">
        <v>673</v>
      </c>
      <c r="C46" s="112" t="str">
        <f>VLOOKUP(B46,'[1]LISTADO ATM'!$A$2:$B$816,2,0)</f>
        <v>ATM Clínica Dr. Cruz Jiminián</v>
      </c>
      <c r="D46" s="127" t="s">
        <v>2476</v>
      </c>
      <c r="E46" s="128"/>
    </row>
    <row r="47" spans="1:5" ht="18" customHeight="1" x14ac:dyDescent="0.25">
      <c r="A47" s="99" t="str">
        <f>VLOOKUP(B47,'[1]LISTADO ATM'!$A$2:$C$817,3,0)</f>
        <v>DISTRITO NACIONAL</v>
      </c>
      <c r="B47" s="99">
        <v>812</v>
      </c>
      <c r="C47" s="112" t="str">
        <f>VLOOKUP(B47,'[1]LISTADO ATM'!$A$2:$B$816,2,0)</f>
        <v xml:space="preserve">ATM Canasta del Pueblo </v>
      </c>
      <c r="D47" s="127" t="s">
        <v>2476</v>
      </c>
      <c r="E47" s="128"/>
    </row>
    <row r="48" spans="1:5" ht="18" x14ac:dyDescent="0.25">
      <c r="A48" s="99" t="str">
        <f>VLOOKUP(B48,'[1]LISTADO ATM'!$A$2:$C$817,3,0)</f>
        <v>NORTE</v>
      </c>
      <c r="B48" s="99">
        <v>872</v>
      </c>
      <c r="C48" s="112" t="str">
        <f>VLOOKUP(B48,'[1]LISTADO ATM'!$A$2:$B$816,2,0)</f>
        <v xml:space="preserve">ATM Zona Franca Pisano II (Santiago) </v>
      </c>
      <c r="D48" s="127" t="s">
        <v>2476</v>
      </c>
      <c r="E48" s="128"/>
    </row>
    <row r="49" spans="1:5" ht="18" x14ac:dyDescent="0.25">
      <c r="A49" s="99" t="str">
        <f>VLOOKUP(B49,'[1]LISTADO ATM'!$A$2:$C$817,3,0)</f>
        <v>DISTRITO NACIONAL</v>
      </c>
      <c r="B49" s="99">
        <v>648</v>
      </c>
      <c r="C49" s="112" t="str">
        <f>VLOOKUP(B49,'[1]LISTADO ATM'!$A$2:$B$816,2,0)</f>
        <v xml:space="preserve">ATM Hermandad de Pensionados </v>
      </c>
      <c r="D49" s="127" t="s">
        <v>2509</v>
      </c>
      <c r="E49" s="128"/>
    </row>
    <row r="50" spans="1:5" ht="18" customHeight="1" x14ac:dyDescent="0.25">
      <c r="A50" s="99" t="str">
        <f>VLOOKUP(B50,'[1]LISTADO ATM'!$A$2:$C$817,3,0)</f>
        <v>DISTRITO NACIONAL</v>
      </c>
      <c r="B50" s="99">
        <v>325</v>
      </c>
      <c r="C50" s="112" t="str">
        <f>VLOOKUP(B50,'[1]LISTADO ATM'!$A$2:$B$816,2,0)</f>
        <v>ATM Casa Edwin</v>
      </c>
      <c r="D50" s="127" t="s">
        <v>2476</v>
      </c>
      <c r="E50" s="128"/>
    </row>
    <row r="51" spans="1:5" ht="18" x14ac:dyDescent="0.25">
      <c r="A51" s="99" t="str">
        <f>VLOOKUP(B51,'[1]LISTADO ATM'!$A$2:$C$817,3,0)</f>
        <v>DISTRITO NACIONAL</v>
      </c>
      <c r="B51" s="99">
        <v>394</v>
      </c>
      <c r="C51" s="112" t="str">
        <f>VLOOKUP(B51,'[1]LISTADO ATM'!$A$2:$B$816,2,0)</f>
        <v xml:space="preserve">ATM Multicentro La Sirena Luperón </v>
      </c>
      <c r="D51" s="127" t="s">
        <v>2476</v>
      </c>
      <c r="E51" s="128"/>
    </row>
    <row r="52" spans="1:5" ht="18" x14ac:dyDescent="0.25">
      <c r="A52" s="99" t="str">
        <f>VLOOKUP(B52,'[1]LISTADO ATM'!$A$2:$C$817,3,0)</f>
        <v>ESTE</v>
      </c>
      <c r="B52" s="99">
        <v>612</v>
      </c>
      <c r="C52" s="112" t="str">
        <f>VLOOKUP(B52,'[1]LISTADO ATM'!$A$2:$B$816,2,0)</f>
        <v xml:space="preserve">ATM Plaza Orense (La Romana) </v>
      </c>
      <c r="D52" s="127" t="s">
        <v>2476</v>
      </c>
      <c r="E52" s="128"/>
    </row>
    <row r="53" spans="1:5" ht="18" x14ac:dyDescent="0.25">
      <c r="A53" s="99" t="str">
        <f>VLOOKUP(B53,'[1]LISTADO ATM'!$A$2:$C$817,3,0)</f>
        <v>DISTRITO NACIONAL</v>
      </c>
      <c r="B53" s="99">
        <v>815</v>
      </c>
      <c r="C53" s="112" t="str">
        <f>VLOOKUP(B53,'[1]LISTADO ATM'!$A$2:$B$816,2,0)</f>
        <v xml:space="preserve">ATM Oficina Atalaya del Mar </v>
      </c>
      <c r="D53" s="127" t="s">
        <v>2476</v>
      </c>
      <c r="E53" s="128"/>
    </row>
    <row r="54" spans="1:5" ht="18" x14ac:dyDescent="0.25">
      <c r="A54" s="99" t="str">
        <f>VLOOKUP(B54,'[1]LISTADO ATM'!$A$2:$C$817,3,0)</f>
        <v>ESTE</v>
      </c>
      <c r="B54" s="99">
        <v>843</v>
      </c>
      <c r="C54" s="112" t="str">
        <f>VLOOKUP(B54,'[1]LISTADO ATM'!$A$2:$B$816,2,0)</f>
        <v xml:space="preserve">ATM Oficina Romana Centro </v>
      </c>
      <c r="D54" s="127" t="s">
        <v>2476</v>
      </c>
      <c r="E54" s="128"/>
    </row>
    <row r="55" spans="1:5" ht="18" x14ac:dyDescent="0.25">
      <c r="A55" s="99" t="str">
        <f>VLOOKUP(B55,'[1]LISTADO ATM'!$A$2:$C$817,3,0)</f>
        <v>ESTE</v>
      </c>
      <c r="B55" s="99">
        <v>934</v>
      </c>
      <c r="C55" s="112" t="str">
        <f>VLOOKUP(B55,'[1]LISTADO ATM'!$A$2:$B$816,2,0)</f>
        <v>ATM Hotel Dreams La Romana</v>
      </c>
      <c r="D55" s="127" t="s">
        <v>2476</v>
      </c>
      <c r="E55" s="128"/>
    </row>
    <row r="56" spans="1:5" ht="18" x14ac:dyDescent="0.25">
      <c r="A56" s="99" t="str">
        <f>VLOOKUP(B56,'[1]LISTADO ATM'!$A$2:$C$817,3,0)</f>
        <v>NORTE</v>
      </c>
      <c r="B56" s="99">
        <v>40</v>
      </c>
      <c r="C56" s="112" t="str">
        <f>VLOOKUP(B56,'[1]LISTADO ATM'!$A$2:$B$816,2,0)</f>
        <v xml:space="preserve">ATM Oficina El Puñal </v>
      </c>
      <c r="D56" s="127" t="s">
        <v>2476</v>
      </c>
      <c r="E56" s="128"/>
    </row>
    <row r="57" spans="1:5" ht="18" x14ac:dyDescent="0.25">
      <c r="A57" s="99" t="str">
        <f>VLOOKUP(B57,'[1]LISTADO ATM'!$A$2:$C$817,3,0)</f>
        <v>ESTE</v>
      </c>
      <c r="B57" s="99">
        <v>386</v>
      </c>
      <c r="C57" s="112" t="str">
        <f>VLOOKUP(B57,'[1]LISTADO ATM'!$A$2:$B$816,2,0)</f>
        <v xml:space="preserve">ATM Plaza Verón II </v>
      </c>
      <c r="D57" s="127" t="s">
        <v>2587</v>
      </c>
      <c r="E57" s="128"/>
    </row>
    <row r="58" spans="1:5" ht="18" x14ac:dyDescent="0.25">
      <c r="A58" s="99" t="str">
        <f>VLOOKUP(B58,'[1]LISTADO ATM'!$A$2:$C$817,3,0)</f>
        <v>NORTE</v>
      </c>
      <c r="B58" s="99">
        <v>728</v>
      </c>
      <c r="C58" s="112" t="str">
        <f>VLOOKUP(B58,'[1]LISTADO ATM'!$A$2:$B$816,2,0)</f>
        <v xml:space="preserve">ATM UNP La Vega Oficina Regional Norcentral </v>
      </c>
      <c r="D58" s="127" t="s">
        <v>2476</v>
      </c>
      <c r="E58" s="128"/>
    </row>
    <row r="59" spans="1:5" ht="18" x14ac:dyDescent="0.25">
      <c r="A59" s="99" t="str">
        <f>VLOOKUP(B59,'[1]LISTADO ATM'!$A$2:$C$817,3,0)</f>
        <v>DISTRITO NACIONAL</v>
      </c>
      <c r="B59" s="99">
        <v>734</v>
      </c>
      <c r="C59" s="112" t="str">
        <f>VLOOKUP(B59,'[1]LISTADO ATM'!$A$2:$B$816,2,0)</f>
        <v xml:space="preserve">ATM Oficina Independencia I </v>
      </c>
      <c r="D59" s="127" t="s">
        <v>2476</v>
      </c>
      <c r="E59" s="128"/>
    </row>
    <row r="60" spans="1:5" ht="18" x14ac:dyDescent="0.25">
      <c r="A60" s="99" t="str">
        <f>VLOOKUP(B60,'[1]LISTADO ATM'!$A$2:$C$817,3,0)</f>
        <v>SUR</v>
      </c>
      <c r="B60" s="99">
        <v>765</v>
      </c>
      <c r="C60" s="112" t="str">
        <f>VLOOKUP(B60,'[1]LISTADO ATM'!$A$2:$B$816,2,0)</f>
        <v xml:space="preserve">ATM Oficina Azua I </v>
      </c>
      <c r="D60" s="127" t="s">
        <v>2509</v>
      </c>
      <c r="E60" s="128"/>
    </row>
    <row r="61" spans="1:5" ht="18" x14ac:dyDescent="0.25">
      <c r="A61" s="99" t="str">
        <f>VLOOKUP(B61,'[1]LISTADO ATM'!$A$2:$C$817,3,0)</f>
        <v>NORTE</v>
      </c>
      <c r="B61" s="99">
        <v>775</v>
      </c>
      <c r="C61" s="112" t="str">
        <f>VLOOKUP(B61,'[1]LISTADO ATM'!$A$2:$B$816,2,0)</f>
        <v xml:space="preserve">ATM S/M Lilo (Montecristi) </v>
      </c>
      <c r="D61" s="127" t="s">
        <v>2476</v>
      </c>
      <c r="E61" s="128"/>
    </row>
    <row r="62" spans="1:5" ht="18" x14ac:dyDescent="0.25">
      <c r="A62" s="99" t="str">
        <f>VLOOKUP(B62,'[1]LISTADO ATM'!$A$2:$C$817,3,0)</f>
        <v>NORTE</v>
      </c>
      <c r="B62" s="99">
        <v>796</v>
      </c>
      <c r="C62" s="112" t="str">
        <f>VLOOKUP(B62,'[1]LISTADO ATM'!$A$2:$B$816,2,0)</f>
        <v xml:space="preserve">ATM Oficina Plaza Ventura (Nagua) </v>
      </c>
      <c r="D62" s="127" t="s">
        <v>2476</v>
      </c>
      <c r="E62" s="128"/>
    </row>
    <row r="63" spans="1:5" ht="18" x14ac:dyDescent="0.25">
      <c r="A63" s="99" t="str">
        <f>VLOOKUP(B63,'[1]LISTADO ATM'!$A$2:$C$817,3,0)</f>
        <v>NORTE</v>
      </c>
      <c r="B63" s="99">
        <v>851</v>
      </c>
      <c r="C63" s="112" t="str">
        <f>VLOOKUP(B63,'[1]LISTADO ATM'!$A$2:$B$816,2,0)</f>
        <v xml:space="preserve">ATM Hospital Vinicio Calventi </v>
      </c>
      <c r="D63" s="127" t="s">
        <v>2476</v>
      </c>
      <c r="E63" s="128"/>
    </row>
    <row r="64" spans="1:5" ht="18" x14ac:dyDescent="0.25">
      <c r="A64" s="99" t="str">
        <f>VLOOKUP(B64,'[1]LISTADO ATM'!$A$2:$C$817,3,0)</f>
        <v>SUR</v>
      </c>
      <c r="B64" s="99">
        <v>962</v>
      </c>
      <c r="C64" s="112" t="str">
        <f>VLOOKUP(B64,'[1]LISTADO ATM'!$A$2:$B$816,2,0)</f>
        <v xml:space="preserve">ATM Oficina Villa Ofelia II (San Juan) </v>
      </c>
      <c r="D64" s="127" t="s">
        <v>2509</v>
      </c>
      <c r="E64" s="128"/>
    </row>
    <row r="65" spans="1:5" ht="18.75" thickBot="1" x14ac:dyDescent="0.3">
      <c r="A65" s="95" t="s">
        <v>2428</v>
      </c>
      <c r="B65" s="118">
        <f>COUNT(B46:B64)</f>
        <v>19</v>
      </c>
      <c r="C65" s="93"/>
      <c r="D65" s="93"/>
      <c r="E65" s="94"/>
    </row>
    <row r="66" spans="1:5" x14ac:dyDescent="0.25">
      <c r="B66" s="86"/>
    </row>
    <row r="67" spans="1:5" x14ac:dyDescent="0.25">
      <c r="B67" s="86"/>
    </row>
    <row r="68" spans="1:5" x14ac:dyDescent="0.25">
      <c r="B68" s="86"/>
    </row>
  </sheetData>
  <mergeCells count="30">
    <mergeCell ref="D45:E45"/>
    <mergeCell ref="D46:E46"/>
    <mergeCell ref="C13:E13"/>
    <mergeCell ref="A15:E15"/>
    <mergeCell ref="A41:B41"/>
    <mergeCell ref="A42:B42"/>
    <mergeCell ref="A44:E44"/>
    <mergeCell ref="D60:E60"/>
    <mergeCell ref="D61:E61"/>
    <mergeCell ref="D62:E62"/>
    <mergeCell ref="D63:E63"/>
    <mergeCell ref="D64:E64"/>
    <mergeCell ref="D58:E58"/>
    <mergeCell ref="D59:E59"/>
    <mergeCell ref="D53:E53"/>
    <mergeCell ref="D54:E54"/>
    <mergeCell ref="D55:E55"/>
    <mergeCell ref="D56:E56"/>
    <mergeCell ref="D57:E57"/>
    <mergeCell ref="D51:E51"/>
    <mergeCell ref="D52:E52"/>
    <mergeCell ref="D49:E49"/>
    <mergeCell ref="D50:E50"/>
    <mergeCell ref="A1:E1"/>
    <mergeCell ref="A2:E2"/>
    <mergeCell ref="A3:E3"/>
    <mergeCell ref="A8:E8"/>
    <mergeCell ref="A32:E32"/>
    <mergeCell ref="D47:E47"/>
    <mergeCell ref="D48:E48"/>
  </mergeCells>
  <phoneticPr fontId="47" type="noConversion"/>
  <conditionalFormatting sqref="B69:B1048576">
    <cfRule type="duplicateValues" dxfId="65" priority="11"/>
  </conditionalFormatting>
  <conditionalFormatting sqref="B65 B1:B55">
    <cfRule type="duplicateValues" dxfId="64" priority="2"/>
    <cfRule type="duplicateValues" dxfId="63" priority="3"/>
  </conditionalFormatting>
  <conditionalFormatting sqref="E1:E65">
    <cfRule type="duplicateValues" dxfId="62" priority="1"/>
  </conditionalFormatting>
  <conditionalFormatting sqref="B56:B64">
    <cfRule type="duplicateValues" dxfId="61" priority="4"/>
    <cfRule type="duplicateValues" dxfId="60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7" t="s">
        <v>2437</v>
      </c>
      <c r="B1" s="148"/>
      <c r="C1" s="148"/>
      <c r="D1" s="148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7" t="s">
        <v>2447</v>
      </c>
      <c r="B25" s="148"/>
      <c r="C25" s="148"/>
      <c r="D25" s="148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9" priority="119152"/>
  </conditionalFormatting>
  <conditionalFormatting sqref="A7:A11">
    <cfRule type="duplicateValues" dxfId="58" priority="119156"/>
    <cfRule type="duplicateValues" dxfId="57" priority="119157"/>
  </conditionalFormatting>
  <conditionalFormatting sqref="A7:A11">
    <cfRule type="duplicateValues" dxfId="56" priority="119160"/>
    <cfRule type="duplicateValues" dxfId="55" priority="119161"/>
  </conditionalFormatting>
  <conditionalFormatting sqref="B37:B39">
    <cfRule type="duplicateValues" dxfId="54" priority="219"/>
    <cfRule type="duplicateValues" dxfId="53" priority="220"/>
  </conditionalFormatting>
  <conditionalFormatting sqref="B37:B39">
    <cfRule type="duplicateValues" dxfId="52" priority="218"/>
  </conditionalFormatting>
  <conditionalFormatting sqref="B37:B39">
    <cfRule type="duplicateValues" dxfId="51" priority="217"/>
  </conditionalFormatting>
  <conditionalFormatting sqref="B37:B39">
    <cfRule type="duplicateValues" dxfId="50" priority="215"/>
    <cfRule type="duplicateValues" dxfId="49" priority="216"/>
  </conditionalFormatting>
  <conditionalFormatting sqref="B3">
    <cfRule type="duplicateValues" dxfId="48" priority="193"/>
    <cfRule type="duplicateValues" dxfId="47" priority="194"/>
  </conditionalFormatting>
  <conditionalFormatting sqref="B3">
    <cfRule type="duplicateValues" dxfId="46" priority="192"/>
  </conditionalFormatting>
  <conditionalFormatting sqref="B3">
    <cfRule type="duplicateValues" dxfId="45" priority="191"/>
  </conditionalFormatting>
  <conditionalFormatting sqref="B3">
    <cfRule type="duplicateValues" dxfId="44" priority="189"/>
    <cfRule type="duplicateValues" dxfId="43" priority="190"/>
  </conditionalFormatting>
  <conditionalFormatting sqref="A4:A6">
    <cfRule type="duplicateValues" dxfId="42" priority="188"/>
  </conditionalFormatting>
  <conditionalFormatting sqref="A4:A6">
    <cfRule type="duplicateValues" dxfId="41" priority="186"/>
    <cfRule type="duplicateValues" dxfId="40" priority="187"/>
  </conditionalFormatting>
  <conditionalFormatting sqref="A4:A6">
    <cfRule type="duplicateValues" dxfId="39" priority="184"/>
    <cfRule type="duplicateValues" dxfId="38" priority="185"/>
  </conditionalFormatting>
  <conditionalFormatting sqref="A3:A6">
    <cfRule type="duplicateValues" dxfId="37" priority="165"/>
  </conditionalFormatting>
  <conditionalFormatting sqref="A3:A6">
    <cfRule type="duplicateValues" dxfId="36" priority="163"/>
    <cfRule type="duplicateValues" dxfId="35" priority="164"/>
  </conditionalFormatting>
  <conditionalFormatting sqref="A3:A6">
    <cfRule type="duplicateValues" dxfId="34" priority="161"/>
    <cfRule type="duplicateValues" dxfId="33" priority="162"/>
  </conditionalFormatting>
  <conditionalFormatting sqref="B4:B6">
    <cfRule type="duplicateValues" dxfId="32" priority="158"/>
    <cfRule type="duplicateValues" dxfId="31" priority="159"/>
  </conditionalFormatting>
  <conditionalFormatting sqref="B4:B6">
    <cfRule type="duplicateValues" dxfId="30" priority="157"/>
  </conditionalFormatting>
  <conditionalFormatting sqref="B4:B6">
    <cfRule type="duplicateValues" dxfId="29" priority="156"/>
  </conditionalFormatting>
  <conditionalFormatting sqref="B4:B6">
    <cfRule type="duplicateValues" dxfId="28" priority="154"/>
    <cfRule type="duplicateValues" dxfId="27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49" t="s">
        <v>58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110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110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109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69.5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68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68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74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6" priority="51"/>
  </conditionalFormatting>
  <conditionalFormatting sqref="E9:E1048576 E1:E2">
    <cfRule type="duplicateValues" dxfId="25" priority="99232"/>
  </conditionalFormatting>
  <conditionalFormatting sqref="E4">
    <cfRule type="duplicateValues" dxfId="24" priority="44"/>
  </conditionalFormatting>
  <conditionalFormatting sqref="E5:E8">
    <cfRule type="duplicateValues" dxfId="23" priority="42"/>
  </conditionalFormatting>
  <conditionalFormatting sqref="B12">
    <cfRule type="duplicateValues" dxfId="22" priority="16"/>
    <cfRule type="duplicateValues" dxfId="21" priority="17"/>
    <cfRule type="duplicateValues" dxfId="20" priority="18"/>
  </conditionalFormatting>
  <conditionalFormatting sqref="B12">
    <cfRule type="duplicateValues" dxfId="19" priority="15"/>
  </conditionalFormatting>
  <conditionalFormatting sqref="B12">
    <cfRule type="duplicateValues" dxfId="18" priority="13"/>
    <cfRule type="duplicateValues" dxfId="17" priority="14"/>
  </conditionalFormatting>
  <conditionalFormatting sqref="B12">
    <cfRule type="duplicateValues" dxfId="16" priority="10"/>
    <cfRule type="duplicateValues" dxfId="15" priority="11"/>
    <cfRule type="duplicateValues" dxfId="14" priority="12"/>
  </conditionalFormatting>
  <conditionalFormatting sqref="B12">
    <cfRule type="duplicateValues" dxfId="13" priority="9"/>
  </conditionalFormatting>
  <conditionalFormatting sqref="B12">
    <cfRule type="duplicateValues" dxfId="12" priority="7"/>
    <cfRule type="duplicateValues" dxfId="11" priority="8"/>
  </conditionalFormatting>
  <conditionalFormatting sqref="B12">
    <cfRule type="duplicateValues" dxfId="10" priority="6"/>
  </conditionalFormatting>
  <conditionalFormatting sqref="B12">
    <cfRule type="duplicateValues" dxfId="9" priority="3"/>
    <cfRule type="duplicateValues" dxfId="8" priority="4"/>
    <cfRule type="duplicateValues" dxfId="7" priority="5"/>
  </conditionalFormatting>
  <conditionalFormatting sqref="B12">
    <cfRule type="duplicateValues" dxfId="6" priority="2"/>
  </conditionalFormatting>
  <conditionalFormatting sqref="B12">
    <cfRule type="duplicateValues" dxfId="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2021-01-27T14:55:24Z</dcterms:modified>
</cp:coreProperties>
</file>