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6" l="1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A49" i="16" s="1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41" i="1" l="1"/>
  <c r="F41" i="1"/>
  <c r="G41" i="1"/>
  <c r="H41" i="1"/>
  <c r="I41" i="1"/>
  <c r="J41" i="1"/>
  <c r="K41" i="1"/>
  <c r="A52" i="1"/>
  <c r="A7" i="1"/>
  <c r="A37" i="1"/>
  <c r="A6" i="1"/>
  <c r="A63" i="1"/>
  <c r="A14" i="1"/>
  <c r="A24" i="1"/>
  <c r="A50" i="1"/>
  <c r="A51" i="1"/>
  <c r="A21" i="1"/>
  <c r="A34" i="1"/>
  <c r="A35" i="1"/>
  <c r="A42" i="1"/>
  <c r="A18" i="1"/>
  <c r="A45" i="1"/>
  <c r="F52" i="1"/>
  <c r="G52" i="1"/>
  <c r="H52" i="1"/>
  <c r="I52" i="1"/>
  <c r="J52" i="1"/>
  <c r="K52" i="1"/>
  <c r="F7" i="1"/>
  <c r="G7" i="1"/>
  <c r="H7" i="1"/>
  <c r="I7" i="1"/>
  <c r="J7" i="1"/>
  <c r="K7" i="1"/>
  <c r="F37" i="1"/>
  <c r="G37" i="1"/>
  <c r="H37" i="1"/>
  <c r="I37" i="1"/>
  <c r="J37" i="1"/>
  <c r="K37" i="1"/>
  <c r="F6" i="1"/>
  <c r="G6" i="1"/>
  <c r="H6" i="1"/>
  <c r="I6" i="1"/>
  <c r="J6" i="1"/>
  <c r="K6" i="1"/>
  <c r="F63" i="1"/>
  <c r="G63" i="1"/>
  <c r="H63" i="1"/>
  <c r="I63" i="1"/>
  <c r="J63" i="1"/>
  <c r="K63" i="1"/>
  <c r="F14" i="1"/>
  <c r="G14" i="1"/>
  <c r="H14" i="1"/>
  <c r="I14" i="1"/>
  <c r="J14" i="1"/>
  <c r="K14" i="1"/>
  <c r="F24" i="1"/>
  <c r="G24" i="1"/>
  <c r="H24" i="1"/>
  <c r="I24" i="1"/>
  <c r="J24" i="1"/>
  <c r="K24" i="1"/>
  <c r="F50" i="1"/>
  <c r="G50" i="1"/>
  <c r="H50" i="1"/>
  <c r="I50" i="1"/>
  <c r="J50" i="1"/>
  <c r="K50" i="1"/>
  <c r="F51" i="1"/>
  <c r="G51" i="1"/>
  <c r="H51" i="1"/>
  <c r="I51" i="1"/>
  <c r="J51" i="1"/>
  <c r="K51" i="1"/>
  <c r="F21" i="1"/>
  <c r="G21" i="1"/>
  <c r="H21" i="1"/>
  <c r="I21" i="1"/>
  <c r="J21" i="1"/>
  <c r="K21" i="1"/>
  <c r="F34" i="1"/>
  <c r="G34" i="1"/>
  <c r="H34" i="1"/>
  <c r="I34" i="1"/>
  <c r="J34" i="1"/>
  <c r="K34" i="1"/>
  <c r="F35" i="1"/>
  <c r="G35" i="1"/>
  <c r="H35" i="1"/>
  <c r="I35" i="1"/>
  <c r="J35" i="1"/>
  <c r="K35" i="1"/>
  <c r="F42" i="1"/>
  <c r="G42" i="1"/>
  <c r="H42" i="1"/>
  <c r="I42" i="1"/>
  <c r="J42" i="1"/>
  <c r="K42" i="1"/>
  <c r="F18" i="1"/>
  <c r="G18" i="1"/>
  <c r="H18" i="1"/>
  <c r="I18" i="1"/>
  <c r="J18" i="1"/>
  <c r="K18" i="1"/>
  <c r="F45" i="1"/>
  <c r="G45" i="1"/>
  <c r="H45" i="1"/>
  <c r="I45" i="1"/>
  <c r="J45" i="1"/>
  <c r="K45" i="1"/>
  <c r="A47" i="1"/>
  <c r="A23" i="1"/>
  <c r="A32" i="1"/>
  <c r="A20" i="1"/>
  <c r="A55" i="1"/>
  <c r="A22" i="1"/>
  <c r="F47" i="1"/>
  <c r="G47" i="1"/>
  <c r="H47" i="1"/>
  <c r="I47" i="1"/>
  <c r="J47" i="1"/>
  <c r="K47" i="1"/>
  <c r="F23" i="1"/>
  <c r="G23" i="1"/>
  <c r="H23" i="1"/>
  <c r="I23" i="1"/>
  <c r="J23" i="1"/>
  <c r="K23" i="1"/>
  <c r="F32" i="1"/>
  <c r="G32" i="1"/>
  <c r="H32" i="1"/>
  <c r="I32" i="1"/>
  <c r="J32" i="1"/>
  <c r="K32" i="1"/>
  <c r="F20" i="1"/>
  <c r="G20" i="1"/>
  <c r="H20" i="1"/>
  <c r="I20" i="1"/>
  <c r="J20" i="1"/>
  <c r="K20" i="1"/>
  <c r="F55" i="1"/>
  <c r="G55" i="1"/>
  <c r="H55" i="1"/>
  <c r="I55" i="1"/>
  <c r="J55" i="1"/>
  <c r="K55" i="1"/>
  <c r="F22" i="1"/>
  <c r="G22" i="1"/>
  <c r="H22" i="1"/>
  <c r="I22" i="1"/>
  <c r="J22" i="1"/>
  <c r="K22" i="1"/>
  <c r="A19" i="1" l="1"/>
  <c r="A5" i="1"/>
  <c r="A8" i="1"/>
  <c r="A38" i="1"/>
  <c r="A15" i="1"/>
  <c r="A29" i="1"/>
  <c r="A10" i="1"/>
  <c r="A31" i="1"/>
  <c r="F19" i="1"/>
  <c r="G19" i="1"/>
  <c r="H19" i="1"/>
  <c r="I19" i="1"/>
  <c r="J19" i="1"/>
  <c r="K19" i="1"/>
  <c r="F5" i="1"/>
  <c r="G5" i="1"/>
  <c r="H5" i="1"/>
  <c r="I5" i="1"/>
  <c r="J5" i="1"/>
  <c r="K5" i="1"/>
  <c r="F8" i="1"/>
  <c r="G8" i="1"/>
  <c r="H8" i="1"/>
  <c r="I8" i="1"/>
  <c r="J8" i="1"/>
  <c r="K8" i="1"/>
  <c r="F38" i="1"/>
  <c r="G38" i="1"/>
  <c r="H38" i="1"/>
  <c r="I38" i="1"/>
  <c r="J38" i="1"/>
  <c r="K38" i="1"/>
  <c r="F15" i="1"/>
  <c r="G15" i="1"/>
  <c r="H15" i="1"/>
  <c r="I15" i="1"/>
  <c r="J15" i="1"/>
  <c r="K15" i="1"/>
  <c r="F29" i="1"/>
  <c r="G29" i="1"/>
  <c r="H29" i="1"/>
  <c r="I29" i="1"/>
  <c r="J29" i="1"/>
  <c r="K29" i="1"/>
  <c r="F10" i="1"/>
  <c r="G10" i="1"/>
  <c r="H10" i="1"/>
  <c r="I10" i="1"/>
  <c r="J10" i="1"/>
  <c r="K10" i="1"/>
  <c r="F31" i="1"/>
  <c r="G31" i="1"/>
  <c r="H31" i="1"/>
  <c r="I31" i="1"/>
  <c r="J31" i="1"/>
  <c r="K31" i="1"/>
  <c r="F57" i="1" l="1"/>
  <c r="G57" i="1"/>
  <c r="H57" i="1"/>
  <c r="I57" i="1"/>
  <c r="J57" i="1"/>
  <c r="K57" i="1"/>
  <c r="F12" i="1"/>
  <c r="G12" i="1"/>
  <c r="H12" i="1"/>
  <c r="I12" i="1"/>
  <c r="J12" i="1"/>
  <c r="K12" i="1"/>
  <c r="F44" i="1"/>
  <c r="G44" i="1"/>
  <c r="H44" i="1"/>
  <c r="I44" i="1"/>
  <c r="J44" i="1"/>
  <c r="K44" i="1"/>
  <c r="F61" i="1"/>
  <c r="G61" i="1"/>
  <c r="H61" i="1"/>
  <c r="I61" i="1"/>
  <c r="J61" i="1"/>
  <c r="K61" i="1"/>
  <c r="A57" i="1"/>
  <c r="A12" i="1"/>
  <c r="A44" i="1"/>
  <c r="A61" i="1"/>
  <c r="A39" i="1" l="1"/>
  <c r="F39" i="1"/>
  <c r="G39" i="1"/>
  <c r="H39" i="1"/>
  <c r="I39" i="1"/>
  <c r="J39" i="1"/>
  <c r="K39" i="1"/>
  <c r="K36" i="1"/>
  <c r="J36" i="1"/>
  <c r="I36" i="1"/>
  <c r="H36" i="1"/>
  <c r="G36" i="1"/>
  <c r="F36" i="1"/>
  <c r="A36" i="1"/>
  <c r="A13" i="1" l="1"/>
  <c r="A62" i="1"/>
  <c r="F13" i="1"/>
  <c r="G13" i="1"/>
  <c r="H13" i="1"/>
  <c r="I13" i="1"/>
  <c r="J13" i="1"/>
  <c r="K13" i="1"/>
  <c r="F62" i="1"/>
  <c r="G62" i="1"/>
  <c r="H62" i="1"/>
  <c r="I62" i="1"/>
  <c r="J62" i="1"/>
  <c r="K62" i="1"/>
  <c r="F17" i="1" l="1"/>
  <c r="G17" i="1"/>
  <c r="H17" i="1"/>
  <c r="I17" i="1"/>
  <c r="J17" i="1"/>
  <c r="K17" i="1"/>
  <c r="F25" i="1"/>
  <c r="G25" i="1"/>
  <c r="H25" i="1"/>
  <c r="I25" i="1"/>
  <c r="J25" i="1"/>
  <c r="K25" i="1"/>
  <c r="F27" i="1"/>
  <c r="G27" i="1"/>
  <c r="H27" i="1"/>
  <c r="I27" i="1"/>
  <c r="J27" i="1"/>
  <c r="K27" i="1"/>
  <c r="A17" i="1"/>
  <c r="A25" i="1"/>
  <c r="A27" i="1"/>
  <c r="A43" i="1" l="1"/>
  <c r="A16" i="1"/>
  <c r="A60" i="1"/>
  <c r="A9" i="1"/>
  <c r="A53" i="1"/>
  <c r="A59" i="1"/>
  <c r="F43" i="1"/>
  <c r="G43" i="1"/>
  <c r="H43" i="1"/>
  <c r="I43" i="1"/>
  <c r="J43" i="1"/>
  <c r="K43" i="1"/>
  <c r="F16" i="1"/>
  <c r="G16" i="1"/>
  <c r="H16" i="1"/>
  <c r="I16" i="1"/>
  <c r="J16" i="1"/>
  <c r="K16" i="1"/>
  <c r="F60" i="1"/>
  <c r="G60" i="1"/>
  <c r="H60" i="1"/>
  <c r="I60" i="1"/>
  <c r="J60" i="1"/>
  <c r="K60" i="1"/>
  <c r="F9" i="1"/>
  <c r="G9" i="1"/>
  <c r="H9" i="1"/>
  <c r="I9" i="1"/>
  <c r="J9" i="1"/>
  <c r="K9" i="1"/>
  <c r="F53" i="1"/>
  <c r="G53" i="1"/>
  <c r="H53" i="1"/>
  <c r="I53" i="1"/>
  <c r="J53" i="1"/>
  <c r="K53" i="1"/>
  <c r="F59" i="1"/>
  <c r="G59" i="1"/>
  <c r="H59" i="1"/>
  <c r="I59" i="1"/>
  <c r="J59" i="1"/>
  <c r="K59" i="1"/>
  <c r="A26" i="1" l="1"/>
  <c r="A54" i="1"/>
  <c r="A30" i="1"/>
  <c r="A58" i="1"/>
  <c r="F26" i="1"/>
  <c r="G26" i="1"/>
  <c r="H26" i="1"/>
  <c r="I26" i="1"/>
  <c r="J26" i="1"/>
  <c r="K26" i="1"/>
  <c r="F54" i="1"/>
  <c r="G54" i="1"/>
  <c r="H54" i="1"/>
  <c r="I54" i="1"/>
  <c r="J54" i="1"/>
  <c r="K54" i="1"/>
  <c r="F30" i="1"/>
  <c r="G30" i="1"/>
  <c r="H30" i="1"/>
  <c r="I30" i="1"/>
  <c r="J30" i="1"/>
  <c r="K30" i="1"/>
  <c r="F58" i="1"/>
  <c r="G58" i="1"/>
  <c r="H58" i="1"/>
  <c r="I58" i="1"/>
  <c r="J58" i="1"/>
  <c r="K58" i="1"/>
  <c r="A40" i="1" l="1"/>
  <c r="F40" i="1"/>
  <c r="G40" i="1"/>
  <c r="H40" i="1"/>
  <c r="I40" i="1"/>
  <c r="J40" i="1"/>
  <c r="K40" i="1"/>
  <c r="A49" i="1" l="1"/>
  <c r="F49" i="1"/>
  <c r="G49" i="1"/>
  <c r="H49" i="1"/>
  <c r="I49" i="1"/>
  <c r="J49" i="1"/>
  <c r="K49" i="1"/>
  <c r="F56" i="1" l="1"/>
  <c r="G56" i="1"/>
  <c r="H56" i="1"/>
  <c r="I56" i="1"/>
  <c r="J56" i="1"/>
  <c r="K56" i="1"/>
  <c r="F48" i="1"/>
  <c r="G48" i="1"/>
  <c r="H48" i="1"/>
  <c r="I48" i="1"/>
  <c r="J48" i="1"/>
  <c r="K48" i="1"/>
  <c r="A56" i="1"/>
  <c r="A48" i="1"/>
  <c r="A46" i="1" l="1"/>
  <c r="F46" i="1"/>
  <c r="G46" i="1"/>
  <c r="H46" i="1"/>
  <c r="I46" i="1"/>
  <c r="J46" i="1"/>
  <c r="K46" i="1"/>
  <c r="F11" i="1" l="1"/>
  <c r="G11" i="1"/>
  <c r="H11" i="1"/>
  <c r="I11" i="1"/>
  <c r="J11" i="1"/>
  <c r="K11" i="1"/>
  <c r="A11" i="1"/>
  <c r="F28" i="1" l="1"/>
  <c r="G28" i="1"/>
  <c r="H28" i="1"/>
  <c r="I28" i="1"/>
  <c r="J28" i="1"/>
  <c r="K28" i="1"/>
  <c r="A28" i="1"/>
  <c r="A33" i="1" l="1"/>
  <c r="F33" i="1"/>
  <c r="G33" i="1"/>
  <c r="H33" i="1"/>
  <c r="I33" i="1"/>
  <c r="J33" i="1"/>
  <c r="K3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<sst xmlns="http://schemas.openxmlformats.org/spreadsheetml/2006/main" count="13145" uniqueCount="2562">
  <si>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</si>
  <si>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</si>
  <si>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</si>
  <si>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</si>
  <si>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</si>
  <si>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</si>
  <si>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</si>
  <si>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</si>
  <si>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</si>
  <si>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</si>
  <si>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</si>
  <si>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</si>
  <si>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</si>
  <si>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</si>
  <si>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</si>
  <si>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</si>
  <si>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</si>
  <si>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</si>
  <si>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</si>
  <si>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</si>
  <si>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</si>
  <si>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</si>
  <si>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</si>
  <si>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</si>
  <si>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</si>
  <si>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</si>
  <si>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</si>
  <si>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</si>
  <si>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</si>
  <si>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</si>
  <si>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</si>
  <si>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</si>
  <si>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</si>
  <si>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</si>
  <si>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</si>
  <si>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</si>
  <si>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</si>
  <si>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</si>
  <si>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</si>
  <si>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</si>
  <si>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</si>
  <si>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</si>
  <si>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</si>
  <si>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</si>
  <si>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</si>
  <si>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</si>
  <si>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</si>
  <si>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</si>
  <si>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</si>
  <si>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</si>
  <si>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</si>
  <si>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</si>
  <si>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</si>
  <si>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</si>
  <si>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</si>
  <si>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</si>
  <si>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</si>
  <si>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</si>
  <si>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</si>
  <si>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</si>
  <si>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</si>
  <si>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</si>
  <si>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</si>
  <si>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</si>
  <si>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</si>
  <si>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</si>
  <si>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</si>
  <si>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</si>
  <si>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</si>
  <si>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</si>
  <si>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</si>
  <si>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</si>
  <si>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</si>
  <si>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</si>
  <si>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</si>
  <si>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</si>
  <si>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</si>
  <si>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</si>
  <si>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</si>
  <si>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</si>
  <si>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</si>
  <si>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</si>
  <si>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</si>
  <si>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</si>
  <si>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</si>
  <si>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</si>
  <si>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</si>
  <si>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</si>
  <si>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</si>
  <si>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</si>
  <si>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</si>
  <si>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</si>
  <si>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</si>
  <si>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</si>
  <si>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</si>
  <si>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</si>
  <si>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</si>
  <si>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</si>
  <si>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</si>
  <si>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</si>
  <si>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</si>
  <si>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</si>
  <si>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</si>
  <si>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</si>
  <si>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</si>
  <si>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</si>
  <si>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</si>
  <si>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</si>
  <si>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</si>
  <si>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</si>
  <si>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</si>
  <si>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</si>
  <si>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</si>
  <si>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</si>
  <si>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</si>
  <si>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</si>
  <si>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</si>
  <si>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</si>
  <si>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</si>
  <si>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</si>
  <si>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</si>
  <si>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</si>
  <si>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</si>
  <si>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</si>
  <si>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</si>
  <si>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</si>
  <si>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</si>
  <si>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</si>
  <si>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</si>
  <si>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</si>
  <si>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</si>
  <si>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</si>
  <si>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</si>
  <si>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</si>
  <si>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</si>
  <si>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</si>
  <si>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</si>
  <si>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</si>
  <si>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</si>
  <si>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</si>
  <si>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</si>
  <si>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</si>
  <si>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</si>
  <si>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</si>
  <si>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</si>
  <si>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</si>
  <si>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</si>
  <si>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</si>
  <si>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</si>
  <si>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</si>
  <si>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</si>
  <si>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</si>
  <si>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</si>
  <si>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</si>
  <si>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</si>
  <si>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</si>
  <si>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</si>
  <si>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</si>
  <si>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</si>
  <si>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</si>
  <si>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</si>
  <si>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</si>
  <si>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</si>
  <si>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</si>
  <si>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</si>
  <si>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</si>
  <si>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</si>
  <si>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</si>
  <si>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</si>
  <si>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</si>
  <si>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</si>
  <si>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</si>
  <si>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</si>
  <si>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</si>
  <si>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</si>
  <si>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</si>
  <si>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</si>
  <si>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</si>
  <si>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</si>
  <si>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</si>
  <si>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</si>
  <si>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</si>
  <si>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</si>
  <si>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</si>
  <si>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</si>
  <si>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</si>
  <si>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</si>
  <si>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</si>
  <si>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</si>
  <si>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</si>
  <si>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</si>
  <si>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</si>
  <si>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</si>
  <si>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</si>
  <si>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</si>
  <si>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</si>
  <si>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</si>
  <si>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</si>
  <si>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</si>
  <si>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</si>
  <si>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</si>
  <si>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</si>
  <si>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</si>
  <si>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</si>
  <si>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</si>
  <si>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</si>
  <si>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</si>
  <si>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</si>
  <si>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</si>
  <si>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</si>
  <si>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</si>
  <si>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</si>
  <si>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</si>
  <si>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</si>
  <si>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</si>
  <si>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</si>
  <si>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</si>
  <si>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</si>
  <si>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</si>
  <si>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</si>
  <si>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</si>
  <si>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</si>
  <si>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</si>
  <si>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</si>
  <si>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</si>
  <si>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</si>
  <si>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</si>
  <si>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</si>
  <si>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</si>
  <si>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</si>
  <si>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</si>
  <si>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</si>
  <si>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</si>
  <si>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</si>
  <si>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</si>
  <si>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</si>
  <si>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</si>
  <si>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</si>
  <si>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</si>
  <si>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</si>
  <si>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</si>
  <si>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</si>
  <si>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</si>
  <si>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</si>
  <si>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</si>
  <si>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</si>
  <si>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</si>
  <si>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</si>
  <si>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</si>
  <si>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</si>
  <si>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</si>
  <si>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</si>
  <si>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</si>
  <si>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</si>
  <si>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</si>
  <si>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</si>
  <si>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</si>
  <si>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</si>
  <si>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</si>
  <si>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</si>
  <si>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</si>
  <si>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</si>
  <si>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</si>
  <si>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</si>
  <si>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</si>
  <si>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</si>
  <si>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</si>
  <si>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</si>
  <si>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</si>
  <si>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</si>
  <si>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</si>
  <si>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</si>
  <si>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</si>
  <si>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</si>
  <si>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</si>
  <si>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</si>
  <si>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</si>
  <si>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</si>
  <si>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</si>
  <si>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</si>
  <si>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</si>
  <si>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</si>
  <si>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</si>
  <si>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</si>
  <si>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</si>
  <si>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</si>
  <si>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</si>
  <si>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</si>
  <si>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</si>
  <si>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</si>
  <si>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</si>
  <si>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</si>
  <si>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</si>
  <si>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</si>
  <si>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</si>
  <si>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</si>
  <si>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</si>
  <si>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</si>
  <si>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</si>
  <si>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</si>
  <si>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</si>
  <si>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</si>
  <si>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</si>
  <si>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</si>
  <si>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</si>
  <si>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</si>
  <si>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</si>
  <si>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</si>
  <si>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</si>
  <si>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</si>
  <si>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</si>
  <si>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</si>
  <si>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</si>
  <si>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</si>
  <si>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</si>
  <si>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</si>
  <si>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</si>
  <si>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</si>
  <si>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</si>
  <si>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</si>
  <si>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</si>
  <si>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</si>
  <si>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</si>
  <si>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</si>
  <si>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</si>
  <si>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</si>
  <si>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</si>
  <si>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</si>
  <si>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</si>
  <si>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</si>
  <si>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</si>
  <si>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</si>
  <si>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</si>
  <si>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</si>
  <si>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</si>
  <si>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</si>
  <si>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</si>
  <si>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</si>
  <si>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</si>
  <si>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</si>
  <si>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</si>
  <si>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</si>
  <si>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</si>
  <si>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</si>
  <si>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</si>
  <si>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</si>
  <si>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</si>
  <si>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</si>
  <si>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</si>
  <si>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</si>
  <si>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</si>
  <si>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</si>
  <si>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</si>
  <si>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</si>
  <si>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</si>
  <si>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</si>
  <si>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</si>
  <si>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</si>
  <si>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</si>
  <si>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</si>
  <si>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</si>
  <si>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</si>
  <si>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</si>
  <si>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</si>
  <si>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</si>
  <si>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</si>
  <si>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</si>
  <si>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</si>
  <si>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</si>
  <si>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</si>
  <si>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</si>
  <si>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</si>
  <si>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</si>
  <si>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</si>
  <si>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</si>
  <si>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</si>
  <si>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</si>
  <si>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</si>
  <si>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</si>
  <si>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</si>
  <si>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</si>
  <si>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</si>
  <si>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</si>
  <si>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</si>
  <si>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</si>
  <si>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</si>
  <si>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</si>
  <si>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</si>
  <si>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</si>
  <si>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</si>
  <si>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</si>
  <si>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</si>
  <si>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</si>
  <si>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</si>
  <si>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</si>
  <si>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</si>
  <si>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</si>
  <si>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</si>
  <si>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</si>
  <si>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</si>
  <si>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</si>
  <si>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</si>
  <si>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</si>
  <si>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</si>
  <si>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</si>
  <si>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</si>
  <si>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</si>
  <si>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</si>
  <si>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</si>
  <si>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</si>
  <si>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</si>
  <si>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</si>
  <si>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</si>
  <si>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</si>
  <si>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</si>
  <si>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</si>
  <si>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</si>
  <si>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</si>
  <si>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</si>
  <si>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</si>
  <si>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</si>
  <si>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</si>
  <si>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</si>
  <si>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</si>
  <si>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</si>
  <si>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</si>
  <si>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</si>
  <si>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</si>
  <si>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</si>
  <si>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</si>
  <si>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</si>
  <si>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</si>
  <si>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</si>
  <si>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</si>
  <si>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</si>
  <si>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</si>
  <si>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</si>
  <si>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</si>
  <si>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</si>
  <si>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</si>
  <si>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</si>
  <si>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</si>
  <si>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</si>
  <si>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</si>
  <si>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</si>
  <si>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</si>
  <si>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</si>
  <si>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</si>
  <si>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</si>
  <si>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</si>
  <si>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</si>
  <si>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</si>
  <si>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</si>
  <si>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</si>
  <si>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</si>
  <si>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</si>
  <si>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</si>
  <si>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</si>
  <si>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</si>
  <si>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</si>
  <si>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</si>
  <si>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</si>
  <si>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</si>
  <si>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</si>
  <si>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</si>
  <si>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</si>
  <si>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</si>
  <si>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</si>
  <si>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</si>
  <si>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</si>
  <si>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</si>
  <si>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</si>
  <si>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</si>
  <si>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</si>
  <si>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</si>
  <si>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</si>
  <si>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</si>
  <si>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</si>
  <si>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</si>
  <si>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</si>
  <si>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</si>
  <si>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</si>
  <si>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</si>
  <si>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</si>
  <si>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</si>
  <si>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</si>
  <si>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</si>
  <si>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</si>
  <si>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</si>
  <si>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</si>
  <si>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</si>
  <si>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</si>
  <si>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</si>
  <si>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</si>
  <si>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</si>
  <si>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</si>
  <si>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</si>
  <si>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</si>
  <si>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</si>
  <si>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</si>
  <si>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</si>
  <si>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</si>
  <si>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</si>
  <si>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</si>
  <si>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</si>
  <si>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</si>
  <si>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</si>
  <si>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</si>
  <si>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</si>
  <si>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</si>
  <si>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</si>
  <si>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</si>
  <si>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</si>
  <si>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</si>
  <si>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</si>
  <si>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</si>
  <si>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</si>
  <si>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</si>
  <si>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</si>
  <si>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</si>
  <si>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</si>
  <si>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</si>
  <si>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</si>
  <si>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</si>
  <si>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</si>
  <si>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</si>
  <si>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</si>
  <si>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</si>
  <si>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</si>
  <si>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</si>
  <si>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</si>
  <si>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</si>
  <si>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</si>
  <si>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</si>
  <si>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</si>
  <si>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</si>
  <si>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</si>
  <si>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</si>
  <si>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</si>
  <si>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</si>
  <si>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</si>
  <si>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</si>
  <si>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</si>
  <si>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</si>
  <si>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</si>
  <si>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</si>
  <si>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</si>
  <si>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</si>
  <si>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</si>
  <si>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</si>
  <si>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</si>
  <si>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</si>
  <si>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</si>
  <si>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</si>
  <si>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</si>
  <si>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</si>
  <si>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</si>
  <si>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</si>
  <si>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</si>
  <si>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</si>
  <si>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</si>
  <si>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</si>
  <si>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</si>
  <si>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</si>
  <si>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</si>
  <si>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</si>
  <si>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</si>
  <si>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</si>
  <si>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</si>
  <si>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</si>
  <si>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</si>
  <si>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</si>
  <si>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</si>
  <si>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</si>
  <si>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</si>
  <si>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</si>
  <si>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</si>
  <si>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</si>
  <si>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</si>
  <si>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</si>
  <si>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</si>
  <si>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</si>
  <si>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</si>
  <si>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</si>
  <si>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</si>
  <si>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</si>
  <si>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</si>
  <si>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</si>
  <si>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</si>
  <si>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</si>
  <si>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</si>
  <si>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</si>
  <si>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</si>
  <si>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</si>
  <si>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</si>
  <si>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</si>
  <si>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</si>
  <si>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</si>
  <si>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</si>
  <si>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</si>
  <si>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</si>
  <si>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</si>
  <si>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</si>
  <si>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</si>
  <si>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</si>
  <si>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</si>
  <si>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</si>
  <si>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</si>
  <si>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</si>
  <si>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</si>
  <si>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</si>
  <si>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</si>
  <si>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</si>
  <si>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</si>
  <si>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</si>
  <si>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</si>
  <si>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</si>
  <si>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</si>
  <si>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</si>
  <si>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</si>
  <si>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</si>
  <si>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</si>
  <si>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</si>
  <si>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</si>
  <si>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</si>
  <si>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</si>
  <si>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</si>
  <si>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</si>
  <si>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</si>
  <si>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</si>
  <si>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</si>
  <si>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</si>
  <si>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</si>
  <si>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</si>
  <si>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</si>
  <si>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</si>
  <si>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</si>
  <si>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</si>
  <si>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</si>
  <si>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</si>
  <si>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</si>
  <si>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</si>
  <si>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</si>
  <si>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</si>
  <si>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</si>
  <si>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</si>
  <si>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</si>
  <si>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</si>
  <si>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</si>
  <si>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</si>
  <si>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</si>
  <si>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</si>
  <si>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</si>
  <si>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</si>
  <si>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</si>
  <si>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</si>
  <si>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</si>
  <si>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</si>
  <si>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</si>
  <si>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</si>
  <si>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</si>
  <si>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</si>
  <si>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</si>
  <si>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</si>
  <si>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</si>
  <si>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</si>
  <si>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</si>
  <si>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</si>
  <si>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</si>
  <si>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</si>
  <si>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</si>
  <si>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</si>
  <si>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</si>
  <si>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</si>
  <si>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</si>
  <si>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</si>
  <si>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</si>
  <si>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</si>
  <si>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</si>
  <si>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</si>
  <si>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</si>
  <si>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</si>
  <si>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</si>
  <si>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</si>
  <si>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</si>
  <si>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</si>
  <si>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</si>
  <si>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</si>
  <si>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</si>
  <si>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</si>
  <si>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</si>
  <si>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</si>
  <si>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</si>
  <si>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</si>
  <si>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</si>
  <si>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</si>
  <si>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</si>
  <si>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</si>
  <si>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</si>
  <si>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</si>
  <si>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</si>
  <si>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</si>
  <si>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</si>
  <si>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</si>
  <si>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</si>
  <si>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</si>
  <si>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</si>
  <si>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</si>
  <si>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</si>
  <si>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</si>
  <si>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</si>
  <si>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</si>
  <si>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</si>
  <si>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</si>
  <si>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</si>
  <si>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</si>
  <si>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</si>
  <si>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</si>
  <si>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</si>
  <si>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</si>
  <si>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</si>
  <si>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</si>
  <si>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</si>
  <si>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</si>
  <si>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</si>
  <si>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</si>
  <si>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</si>
  <si>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</si>
  <si>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</si>
  <si>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</si>
  <si>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</si>
  <si>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</si>
  <si>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</si>
  <si>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</si>
  <si>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</si>
  <si>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</si>
  <si>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</si>
  <si>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</si>
  <si>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</si>
  <si>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</si>
  <si>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</si>
  <si>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</si>
  <si>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</si>
  <si>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</si>
  <si>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</si>
  <si>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</si>
  <si>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</si>
  <si>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</si>
  <si>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</si>
  <si>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</si>
  <si>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</si>
  <si>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</si>
  <si>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</si>
  <si>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</si>
  <si>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</si>
  <si>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</si>
  <si>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</si>
  <si>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</si>
  <si>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</si>
  <si>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</si>
  <si>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</si>
  <si>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</si>
  <si>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</si>
  <si>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</si>
  <si>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</si>
  <si>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</si>
  <si>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</si>
  <si>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</si>
  <si>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</si>
  <si>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</si>
  <si>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</si>
  <si>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</si>
  <si>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</si>
  <si>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</si>
  <si>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</si>
  <si>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</si>
  <si>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</si>
  <si>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</si>
  <si>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</si>
  <si>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</si>
  <si>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</si>
  <si>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</si>
  <si>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</si>
  <si>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</si>
  <si>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</si>
  <si>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</si>
  <si>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</si>
  <si>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</si>
  <si>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</si>
  <si>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</si>
  <si>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</si>
  <si>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</si>
  <si>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</si>
  <si>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</si>
  <si>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</si>
  <si>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</si>
  <si>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</si>
  <si>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</si>
  <si>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</si>
  <si>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</si>
  <si>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</si>
  <si>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</si>
  <si>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</si>
  <si>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</si>
  <si>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</si>
  <si>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</si>
  <si>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</si>
  <si>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</si>
  <si>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</si>
  <si>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</si>
  <si>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</si>
  <si>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</si>
  <si>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</si>
  <si>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</si>
  <si>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</si>
  <si>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</si>
  <si>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</si>
  <si>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</si>
  <si>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</si>
  <si>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</si>
  <si>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</si>
  <si>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</si>
  <si>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</si>
  <si>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</si>
  <si>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</si>
  <si>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</si>
  <si>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</si>
  <si>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</si>
  <si>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</si>
  <si>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</si>
  <si>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</si>
  <si>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</si>
  <si>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</si>
  <si>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</si>
  <si>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</si>
  <si>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</si>
  <si>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</si>
  <si>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</si>
  <si>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</si>
  <si>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</si>
  <si>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</si>
  <si>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</si>
  <si>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</si>
  <si>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</si>
  <si>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</si>
  <si>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</si>
  <si>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</si>
  <si>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</si>
  <si>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</si>
  <si>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</si>
  <si>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</si>
  <si>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</si>
  <si>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</si>
  <si>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</si>
  <si>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</si>
  <si>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</si>
  <si>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</si>
  <si>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</si>
  <si>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</si>
  <si>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</si>
  <si>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</si>
  <si>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</si>
  <si>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</si>
  <si>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</si>
  <si>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</si>
  <si>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</si>
  <si>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</si>
  <si>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</si>
  <si>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</si>
  <si>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</si>
  <si>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</si>
  <si>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</si>
  <si>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</si>
  <si>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</si>
  <si>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</si>
  <si>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</si>
  <si>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</si>
  <si>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</si>
  <si>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</si>
  <si>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</si>
  <si>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</si>
  <si>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</si>
  <si>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</si>
  <si>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</si>
  <si>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</si>
  <si>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</si>
  <si>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</si>
  <si>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</si>
  <si>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</si>
  <si>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</si>
  <si>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</si>
  <si>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</si>
  <si>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</si>
  <si>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</si>
  <si>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</si>
  <si>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</si>
  <si>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</si>
  <si>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</si>
  <si>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</si>
  <si>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</si>
  <si>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</si>
  <si>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</si>
  <si>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</si>
  <si>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</si>
  <si>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</si>
  <si>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</si>
  <si>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</si>
  <si>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</si>
  <si>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</si>
  <si>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</si>
  <si>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</si>
  <si>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</si>
  <si>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</si>
  <si>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</si>
  <si>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</si>
  <si>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</si>
  <si>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</si>
  <si>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</si>
  <si>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</si>
  <si>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</si>
  <si>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</si>
  <si>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</si>
  <si>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</si>
  <si>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</si>
  <si>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</si>
  <si>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</si>
  <si>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</si>
  <si>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</si>
  <si>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</si>
  <si>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</si>
  <si>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</si>
  <si>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</si>
  <si>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</si>
  <si>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</si>
  <si>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</si>
  <si>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</si>
  <si>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</si>
  <si>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</si>
  <si>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</si>
  <si>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</si>
  <si>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</si>
  <si>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</si>
  <si>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</si>
  <si>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</si>
  <si>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</si>
  <si>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</si>
  <si>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</si>
  <si>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</si>
  <si>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</si>
  <si>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</si>
  <si>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</si>
  <si>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</si>
  <si>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</si>
  <si>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</si>
  <si>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</si>
  <si>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</si>
  <si>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</si>
  <si>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</si>
  <si>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</si>
  <si>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</si>
  <si>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</si>
  <si>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</si>
  <si>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</si>
  <si>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</si>
  <si>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</si>
  <si>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</si>
  <si>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</si>
  <si>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</si>
  <si>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</si>
  <si>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</si>
  <si>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</si>
  <si>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</si>
  <si>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</si>
  <si>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</si>
  <si>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</si>
  <si>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</si>
  <si>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</si>
  <si>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</si>
  <si>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</si>
  <si>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</si>
  <si>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</si>
  <si>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</si>
  <si>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</si>
  <si>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</si>
  <si>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</si>
  <si>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</si>
  <si>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</si>
  <si>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</si>
  <si>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</si>
  <si>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</si>
  <si>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</si>
  <si>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</si>
  <si>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</si>
  <si>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</si>
  <si>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</si>
  <si>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</si>
  <si>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</si>
  <si>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</si>
  <si>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</si>
  <si>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</si>
  <si>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</si>
  <si>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</si>
  <si>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</si>
  <si>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</si>
  <si>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</si>
  <si>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</si>
  <si>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</si>
  <si>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</si>
  <si>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</si>
  <si>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</si>
  <si>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</si>
  <si>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</si>
  <si>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</si>
  <si>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</si>
  <si>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</si>
  <si>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</si>
  <si>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</si>
  <si>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</si>
  <si>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</si>
  <si>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</si>
  <si>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</si>
  <si>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</si>
  <si>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</si>
  <si>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</si>
  <si>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</si>
  <si>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</si>
  <si>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</si>
  <si>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</si>
  <si>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</si>
  <si>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</si>
  <si>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</si>
  <si>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</si>
  <si>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</si>
  <si>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</si>
  <si>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</si>
  <si>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</si>
  <si>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</si>
  <si>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</si>
  <si>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</si>
  <si>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</si>
  <si>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</si>
  <si>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</si>
  <si>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</si>
  <si>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</si>
  <si>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</si>
  <si>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</si>
  <si>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</si>
  <si>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</si>
  <si>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</si>
  <si>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</si>
  <si>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</si>
  <si>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</si>
  <si>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</si>
  <si>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</si>
  <si>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</si>
  <si>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</si>
  <si>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</si>
  <si>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</si>
  <si>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</si>
  <si>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</si>
  <si>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</si>
  <si>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</si>
  <si>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</si>
  <si>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</si>
  <si>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</si>
  <si>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</si>
  <si>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</si>
  <si>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</si>
  <si>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</si>
  <si>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</si>
  <si>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</si>
  <si>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</si>
  <si>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</si>
  <si>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</si>
  <si>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</si>
  <si>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</si>
  <si>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</si>
  <si>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</si>
  <si>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</si>
  <si>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</si>
  <si>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</si>
  <si>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</si>
  <si>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</si>
  <si>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</si>
  <si>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</si>
  <si>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</si>
  <si>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</si>
  <si>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</si>
  <si>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</si>
  <si>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</si>
  <si>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</si>
  <si>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</si>
  <si>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</si>
  <si>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</si>
  <si>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</si>
  <si>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</si>
  <si>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</si>
  <si>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</si>
  <si>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</si>
  <si>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</si>
  <si>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</si>
  <si>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</si>
  <si>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</si>
  <si>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</si>
  <si>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</si>
  <si>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</si>
  <si>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</si>
  <si>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</si>
  <si>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</si>
  <si>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</si>
  <si>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</si>
  <si>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</si>
  <si>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</si>
  <si>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</si>
  <si>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</si>
  <si>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</si>
  <si>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</si>
  <si>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</si>
  <si>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</si>
  <si>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</si>
  <si>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</si>
  <si>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</si>
  <si>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</si>
  <si>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</si>
  <si>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</si>
  <si>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</si>
  <si>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</si>
  <si>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</si>
  <si>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</si>
  <si>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</si>
  <si>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</si>
  <si>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</si>
  <si>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</si>
  <si>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</si>
  <si>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</si>
  <si>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</si>
  <si>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</si>
  <si>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</si>
  <si>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</si>
  <si>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</si>
  <si>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</si>
  <si>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</si>
  <si>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</si>
  <si>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</si>
  <si>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</si>
  <si>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</si>
  <si>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</si>
  <si>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</si>
  <si>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</si>
  <si>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</si>
  <si>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</si>
  <si>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</si>
  <si>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</si>
  <si>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</si>
  <si>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</si>
  <si>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</si>
  <si>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</si>
  <si>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</si>
  <si>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</si>
  <si>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</si>
  <si>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</si>
  <si>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</si>
  <si>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</si>
  <si>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</si>
  <si>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</si>
  <si>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</si>
  <si>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</si>
  <si>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</si>
  <si>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</si>
  <si>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</si>
  <si>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</si>
  <si>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</si>
  <si>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</si>
  <si>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</si>
  <si>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</si>
  <si>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</si>
  <si>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</si>
  <si>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</si>
  <si>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</si>
  <si>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</si>
  <si>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</si>
  <si>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</si>
  <si>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</si>
  <si>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</si>
  <si>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</si>
  <si>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</si>
  <si>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</si>
  <si>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</si>
  <si>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</si>
  <si>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</si>
  <si>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</si>
  <si>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</si>
  <si>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</si>
  <si>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</si>
  <si>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</si>
  <si>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</si>
  <si>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</si>
  <si>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</si>
  <si>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</si>
  <si>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</si>
  <si>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</si>
  <si>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</si>
  <si>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</si>
  <si>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</si>
  <si>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</si>
  <si>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</si>
  <si>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</si>
  <si>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</si>
  <si>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</si>
  <si>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</si>
  <si>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</si>
  <si>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</si>
  <si>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</si>
  <si>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</si>
  <si>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</si>
  <si>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</si>
  <si>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</si>
  <si>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</si>
  <si>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</si>
  <si>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</si>
  <si>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</si>
  <si>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</si>
  <si>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</si>
  <si>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</si>
  <si>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</si>
  <si>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</si>
  <si>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</si>
  <si>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</si>
  <si>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</si>
  <si>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</si>
  <si>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</si>
  <si>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</si>
  <si>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</si>
  <si>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</si>
  <si>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</si>
  <si>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</si>
  <si>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</si>
  <si>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</si>
  <si>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</si>
  <si>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</si>
  <si>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</si>
  <si>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</si>
  <si>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</si>
  <si>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</si>
  <si>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</si>
  <si>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</si>
  <si>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</si>
  <si>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</si>
  <si>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</si>
  <si>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</si>
  <si>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</si>
  <si>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</si>
  <si>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</si>
  <si>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</si>
  <si>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</si>
  <si>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</si>
  <si>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</si>
  <si>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</si>
  <si>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</si>
  <si>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</si>
  <si>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</si>
  <si>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</si>
  <si>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</si>
  <si>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</si>
  <si>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</si>
  <si>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</si>
  <si>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</si>
  <si>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</si>
  <si>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</si>
  <si>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</si>
  <si>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</si>
  <si>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</si>
  <si>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</si>
  <si>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</si>
  <si>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</si>
  <si>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</si>
  <si>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</si>
  <si>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</si>
  <si>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</si>
  <si>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</si>
  <si>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</si>
  <si>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</si>
  <si>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</si>
  <si>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</si>
  <si>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</si>
  <si>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</si>
  <si>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</si>
  <si>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</si>
  <si>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</si>
  <si>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</si>
  <si>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</si>
  <si>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</si>
  <si>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</si>
  <si>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</si>
  <si>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</si>
  <si>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</si>
  <si>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</si>
  <si>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</si>
  <si>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</si>
  <si>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</si>
  <si>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</si>
  <si>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</si>
  <si>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</si>
  <si>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</si>
  <si>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</si>
  <si>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</si>
  <si>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</si>
  <si>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</si>
  <si>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</si>
  <si>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</si>
  <si>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</si>
  <si>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</si>
  <si>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</si>
  <si>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</si>
  <si>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</si>
  <si>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</si>
  <si>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</si>
  <si>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</si>
  <si>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</si>
  <si>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</si>
  <si>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</si>
  <si>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</si>
  <si>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</si>
  <si>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</si>
  <si>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</si>
  <si>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</si>
  <si>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</si>
  <si>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</si>
  <si>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</si>
  <si>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</si>
  <si>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</si>
  <si>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</si>
  <si>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</si>
  <si>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</si>
  <si>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</si>
  <si>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</si>
  <si>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</si>
  <si>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</si>
  <si>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</si>
  <si>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</si>
  <si>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</si>
  <si>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</si>
  <si>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</si>
  <si>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</si>
  <si>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</si>
  <si>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</si>
  <si>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</si>
  <si>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</si>
  <si>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</si>
  <si>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</si>
  <si>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</si>
  <si>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</si>
  <si>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</si>
  <si>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</si>
  <si>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</si>
  <si>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</si>
  <si>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</si>
  <si>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</si>
  <si>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</si>
  <si>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</si>
  <si>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</si>
  <si>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</si>
  <si>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</si>
  <si>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</si>
  <si>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</si>
  <si>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</si>
  <si>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</si>
  <si>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</si>
  <si>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</si>
  <si>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</si>
  <si>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</si>
  <si>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</si>
  <si>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</si>
  <si>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</si>
  <si>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</si>
  <si>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</si>
  <si>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</si>
  <si>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</si>
  <si>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</si>
  <si>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</si>
  <si>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</si>
  <si>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</si>
  <si>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</si>
  <si>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</si>
  <si>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</si>
  <si>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</si>
  <si>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</si>
  <si>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</si>
  <si>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</si>
  <si>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</si>
  <si>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</si>
  <si>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</si>
  <si>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</si>
  <si>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</si>
  <si>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</si>
  <si>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</si>
  <si>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</si>
  <si>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</si>
  <si>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</si>
  <si>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</si>
  <si>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</si>
  <si>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</si>
  <si>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</si>
  <si>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</si>
  <si>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</si>
  <si>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</si>
  <si>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</si>
  <si>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</si>
  <si>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</si>
  <si>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</si>
  <si>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</si>
  <si>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</si>
  <si>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</si>
  <si>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</si>
  <si>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</si>
  <si>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</si>
  <si>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</si>
  <si>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</si>
  <si>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</si>
  <si>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</si>
  <si>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</si>
  <si>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</si>
  <si>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</si>
  <si>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</si>
  <si>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</si>
  <si>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</si>
  <si>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</si>
  <si>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</si>
  <si>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</si>
  <si>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</si>
  <si>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</si>
  <si>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</si>
  <si>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</si>
  <si>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</si>
  <si>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</si>
  <si>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</si>
  <si>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</si>
  <si>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</si>
  <si>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</si>
  <si>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</si>
  <si>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</si>
  <si>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</si>
  <si>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</si>
  <si>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</si>
  <si>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</si>
  <si>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</si>
  <si>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</si>
  <si>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</si>
  <si>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</si>
  <si>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</si>
  <si>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</si>
  <si>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</si>
  <si>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</si>
  <si>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</si>
  <si>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</si>
  <si>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</si>
  <si>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</si>
  <si>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</si>
  <si>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</si>
  <si>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</si>
  <si>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</si>
  <si>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</si>
  <si>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</si>
  <si>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</si>
  <si>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</si>
  <si>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</si>
  <si>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</si>
  <si>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</si>
  <si>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</si>
  <si>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</si>
  <si>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</si>
  <si>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</si>
  <si>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</si>
  <si>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</si>
  <si>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</si>
  <si>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</si>
  <si>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</si>
  <si>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</si>
  <si>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</si>
  <si>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</si>
  <si>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</si>
  <si>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</si>
  <si>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</si>
  <si>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</si>
  <si>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</si>
  <si>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</si>
  <si>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</si>
  <si>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</si>
  <si>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</si>
  <si>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</si>
  <si>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</si>
  <si>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</si>
  <si>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</si>
  <si>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</si>
  <si>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</si>
  <si>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</si>
  <si>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</si>
  <si>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</si>
  <si>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</si>
  <si>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</si>
  <si>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</si>
  <si>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</si>
  <si>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</si>
  <si>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</si>
  <si>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</si>
  <si>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</si>
  <si>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</si>
  <si>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</si>
  <si>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</si>
  <si>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</si>
  <si>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</si>
  <si>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</si>
  <si>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</si>
  <si>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</si>
  <si>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</si>
  <si>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</si>
  <si>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</si>
  <si>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</si>
  <si>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</si>
  <si>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</si>
  <si>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</si>
  <si>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</si>
  <si>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</si>
  <si>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</si>
  <si>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</si>
  <si>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</si>
  <si>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</si>
  <si>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</si>
  <si>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</si>
  <si>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</si>
  <si>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</si>
  <si>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</si>
  <si>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</si>
  <si>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</si>
  <si>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</si>
  <si>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</si>
  <si>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</si>
  <si>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</si>
  <si>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</si>
  <si>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</si>
  <si>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</si>
  <si>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</si>
  <si>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</si>
  <si>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</si>
  <si>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</si>
  <si>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</si>
  <si>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</si>
  <si>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</si>
  <si>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</si>
  <si>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</si>
  <si>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</si>
  <si>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</si>
  <si>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</si>
  <si>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</si>
  <si>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</si>
  <si>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</si>
  <si>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</si>
  <si>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</si>
  <si>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</si>
  <si>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</si>
  <si>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</si>
  <si>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</si>
  <si>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</si>
  <si>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</si>
  <si>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</si>
  <si>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</si>
  <si>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</si>
  <si>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</si>
  <si>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</si>
  <si>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</si>
  <si>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</si>
  <si>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</si>
  <si>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</si>
  <si>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</si>
  <si>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</si>
  <si>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</si>
  <si>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</si>
  <si>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</si>
  <si>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</si>
  <si>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</si>
  <si>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</si>
  <si>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</si>
  <si>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</si>
  <si>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</si>
  <si>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</si>
  <si>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</si>
  <si>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</si>
  <si>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</si>
  <si>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</si>
  <si>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</si>
  <si>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</si>
  <si>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</si>
  <si>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</si>
  <si>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</si>
  <si>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</si>
  <si>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</si>
  <si>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</si>
  <si>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</si>
  <si>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</si>
  <si>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</si>
  <si>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</si>
  <si>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</si>
  <si>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</si>
  <si>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</si>
  <si>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</si>
  <si>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</si>
  <si>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</si>
  <si>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</si>
  <si>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</si>
  <si>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</si>
  <si>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</si>
  <si>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</si>
  <si>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</si>
  <si>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</si>
  <si>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</si>
  <si>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</si>
  <si>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</si>
  <si>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</si>
  <si>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</si>
  <si>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</si>
  <si>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</si>
  <si>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</si>
  <si>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</si>
  <si>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</si>
  <si>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</si>
  <si>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</si>
  <si>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</si>
  <si>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</si>
  <si>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</si>
  <si>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</si>
  <si>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</si>
  <si>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</si>
  <si>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</si>
  <si>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</si>
  <si>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</si>
  <si>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</si>
  <si>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</si>
  <si>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</si>
  <si>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</si>
  <si>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</si>
  <si>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</si>
  <si>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</si>
  <si>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</si>
  <si>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</si>
  <si>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</si>
  <si>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</si>
  <si>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</si>
  <si>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</si>
  <si>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</si>
  <si>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</si>
  <si>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</si>
  <si>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</si>
  <si>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</si>
  <si>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</si>
  <si>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</si>
  <si>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</si>
  <si>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</si>
  <si>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</si>
  <si>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</si>
  <si>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</si>
  <si>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</si>
  <si>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</si>
  <si>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</si>
  <si>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</si>
  <si>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</si>
  <si>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</si>
  <si>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</si>
  <si>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</si>
  <si>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</si>
  <si>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</si>
  <si>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</si>
  <si>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</si>
  <si>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</si>
  <si>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</si>
  <si>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</si>
  <si>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</si>
  <si>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</si>
  <si>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</si>
  <si>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</si>
  <si>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</si>
  <si>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</si>
  <si>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</si>
  <si>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</si>
  <si>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</si>
  <si>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</si>
  <si>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</si>
  <si>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</si>
  <si>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</si>
  <si>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</si>
  <si>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</si>
  <si>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</si>
  <si>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</si>
  <si>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</si>
  <si>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</si>
  <si>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</si>
  <si>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</si>
  <si>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</si>
  <si>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</si>
  <si>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</si>
  <si>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</si>
  <si>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</si>
  <si>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</si>
  <si>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</si>
  <si>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</si>
  <si>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</si>
  <si>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</si>
  <si>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</si>
  <si>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</si>
  <si>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</si>
  <si>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</si>
  <si>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</si>
  <si>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</si>
  <si>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</si>
  <si>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</si>
  <si>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</si>
  <si>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</si>
  <si>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</si>
  <si>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</si>
  <si>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</si>
  <si>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</si>
  <si>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</si>
  <si>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</si>
  <si>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</si>
  <si>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</si>
  <si>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</si>
  <si>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</si>
  <si>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</si>
  <si>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</si>
  <si>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</si>
  <si>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</si>
  <si>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</si>
  <si>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</si>
  <si>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</si>
  <si>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</si>
  <si>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</si>
  <si>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</si>
  <si>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</si>
  <si>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</si>
  <si>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</si>
  <si>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</si>
  <si>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</si>
  <si>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</si>
  <si>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</si>
  <si>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</si>
  <si>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</si>
  <si>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</si>
  <si>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</si>
  <si>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</si>
  <si>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</si>
  <si>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</si>
  <si>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</si>
  <si>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</si>
  <si>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</si>
  <si>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</si>
  <si>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</si>
  <si>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</si>
  <si>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</si>
  <si>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</si>
  <si>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</si>
  <si>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</si>
  <si>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</si>
  <si>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</si>
  <si>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</si>
  <si>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</si>
  <si>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</si>
  <si>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</si>
  <si>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</si>
  <si>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</si>
  <si>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</si>
  <si>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</si>
  <si>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</si>
  <si>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</si>
  <si>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</si>
  <si>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</si>
  <si>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</si>
  <si>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</si>
  <si>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</si>
  <si>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</si>
  <si>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</si>
  <si>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</si>
  <si>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</si>
  <si>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</si>
  <si>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</si>
  <si>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</si>
  <si>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</si>
  <si>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</si>
  <si>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</si>
  <si>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</si>
  <si>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</si>
  <si>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</si>
  <si>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</si>
  <si>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</si>
  <si>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</si>
  <si>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</si>
  <si>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</si>
  <si>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</si>
  <si>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</si>
  <si>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</si>
  <si>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</si>
  <si>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</si>
  <si>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</si>
  <si>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</si>
  <si>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</si>
  <si>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</si>
  <si>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</si>
  <si>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</si>
  <si>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</si>
  <si>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</si>
  <si>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</si>
  <si>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</si>
  <si>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</si>
  <si>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</si>
  <si>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</si>
  <si>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</si>
  <si>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</si>
  <si>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</si>
  <si>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</si>
  <si>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</si>
  <si>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</si>
  <si>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</si>
  <si>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</si>
  <si>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</si>
  <si>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</si>
  <si>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</si>
  <si>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</si>
  <si>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</si>
  <si>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</si>
  <si>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</si>
  <si>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</si>
  <si>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</si>
  <si>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</si>
  <si>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</si>
  <si>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</si>
  <si>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</si>
  <si>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</si>
  <si>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</si>
  <si>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</si>
  <si>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</si>
  <si>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</si>
  <si>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</si>
  <si>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</si>
  <si>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</si>
  <si>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</si>
  <si>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</si>
  <si>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</si>
  <si>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</si>
  <si>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</si>
  <si>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</si>
  <si>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</si>
  <si>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</si>
  <si>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</si>
  <si>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</si>
  <si>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</si>
  <si>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</si>
  <si>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</si>
  <si>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</si>
  <si>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</si>
  <si>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</si>
  <si>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</si>
  <si>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</si>
  <si>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</si>
  <si>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</si>
  <si>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</si>
  <si>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</si>
  <si>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</si>
  <si>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</si>
  <si>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</si>
  <si>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</si>
  <si>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</si>
  <si>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</si>
  <si>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</si>
  <si>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</si>
  <si>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</si>
  <si>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</si>
  <si>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</si>
  <si>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</si>
  <si>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</si>
  <si>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</si>
  <si>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</si>
  <si>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</si>
  <si>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</si>
  <si>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</si>
  <si>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</si>
  <si>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</si>
  <si>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</si>
  <si>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</si>
  <si>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</si>
  <si>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</si>
  <si>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</si>
  <si>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</si>
  <si>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</si>
  <si>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</si>
  <si>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</si>
  <si>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</si>
  <si>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</si>
  <si>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</si>
  <si>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</si>
  <si>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</si>
  <si>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</si>
  <si>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</si>
  <si>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</si>
  <si>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</si>
  <si>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</si>
  <si>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</si>
  <si>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</si>
  <si>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</si>
  <si>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</si>
  <si>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</si>
  <si>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</si>
  <si>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</si>
  <si>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</si>
  <si>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</si>
  <si>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</si>
  <si>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</si>
  <si>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</si>
  <si>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</si>
  <si>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</si>
  <si>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</si>
  <si>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</si>
  <si>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</si>
  <si>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</si>
  <si>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</si>
  <si>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</si>
  <si>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</si>
  <si>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</si>
  <si>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</si>
  <si>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</si>
  <si>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</si>
  <si>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</si>
  <si>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</si>
  <si>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</si>
  <si>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</si>
  <si>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</si>
  <si>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</si>
  <si>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</si>
  <si>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</si>
  <si>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</si>
  <si>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</si>
  <si>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</si>
  <si>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</si>
  <si>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</si>
  <si>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</si>
  <si>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</si>
  <si>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</si>
  <si>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</si>
  <si>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</si>
  <si>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</si>
  <si>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</si>
  <si>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</si>
  <si>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</si>
  <si>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</si>
  <si>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</si>
  <si>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</si>
  <si>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</si>
  <si>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</si>
  <si>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</si>
  <si>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</si>
  <si>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</si>
  <si>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</si>
  <si>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</si>
  <si>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</si>
  <si>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</si>
  <si>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</si>
  <si>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</si>
  <si>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</si>
  <si>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</si>
  <si>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</si>
  <si>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</si>
  <si>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</si>
  <si>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</si>
  <si>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</si>
  <si>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</si>
  <si>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</si>
  <si>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</si>
  <si>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</si>
  <si>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</si>
  <si>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</si>
  <si>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</si>
  <si>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</si>
  <si>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</si>
  <si>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</si>
  <si>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</si>
  <si>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</si>
  <si>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</si>
  <si>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</si>
  <si>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</si>
  <si>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</si>
  <si>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</si>
  <si>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</si>
  <si>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</si>
  <si>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</si>
  <si>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</si>
  <si>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</si>
  <si>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</si>
  <si>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</si>
  <si>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</si>
  <si>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</si>
  <si>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</si>
  <si>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</si>
  <si>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</si>
  <si>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</si>
  <si>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</si>
  <si>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</si>
  <si>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</si>
  <si>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</si>
  <si>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</si>
  <si>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</si>
  <si>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</si>
  <si>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</si>
  <si>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</si>
  <si>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</si>
  <si>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</si>
  <si>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</si>
  <si>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</si>
  <si>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</si>
  <si>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</si>
  <si>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</si>
  <si>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</si>
  <si>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</si>
  <si>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</si>
  <si>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</si>
  <si>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</si>
  <si>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</si>
  <si>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</si>
  <si>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</si>
  <si>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</si>
  <si>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</si>
  <si>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</si>
  <si>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</si>
  <si>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</si>
  <si>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</si>
  <si>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</si>
  <si>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</si>
  <si>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</si>
  <si>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</si>
  <si>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</si>
  <si>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</si>
  <si>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</si>
  <si>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</si>
  <si>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</si>
  <si>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</si>
  <si>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</si>
  <si>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</si>
  <si>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</si>
  <si>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</si>
  <si>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</si>
  <si>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</si>
  <si>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</si>
  <si>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</si>
  <si>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</si>
  <si>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</si>
  <si>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</si>
  <si>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</si>
  <si>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</si>
  <si>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</si>
  <si>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</si>
  <si>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</si>
  <si>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</si>
  <si>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</si>
  <si>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</si>
  <si>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</si>
  <si>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</si>
  <si>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</si>
  <si>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</si>
  <si>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</si>
  <si>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</si>
  <si>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</si>
  <si>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</si>
  <si>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</si>
  <si>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</si>
  <si>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</si>
  <si>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</si>
  <si>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</si>
  <si>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</si>
  <si>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</si>
  <si>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</si>
  <si>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</si>
  <si>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</si>
  <si>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</si>
  <si>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</si>
  <si>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</si>
  <si>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</si>
  <si>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</si>
  <si>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</si>
  <si>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</si>
  <si>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</si>
  <si>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</si>
  <si>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</si>
  <si>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</si>
  <si>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</si>
  <si>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</si>
  <si>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</si>
  <si>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</si>
  <si>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</si>
  <si>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</si>
  <si>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</si>
  <si>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</si>
  <si>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</si>
  <si>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</si>
  <si>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</si>
  <si>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</si>
  <si>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</si>
  <si>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</si>
  <si>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</si>
  <si>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</si>
  <si>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</si>
  <si>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</si>
  <si>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</si>
  <si>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</si>
  <si>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</si>
  <si>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</si>
  <si>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</si>
  <si>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</si>
  <si>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</si>
  <si>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</si>
  <si>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</si>
  <si>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</si>
  <si>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</si>
  <si>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</si>
  <si>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</si>
  <si>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</si>
  <si>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</si>
  <si>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</si>
  <si>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</si>
  <si>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</si>
  <si>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</si>
  <si>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</si>
  <si>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</si>
  <si>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</si>
  <si>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</si>
  <si>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</si>
  <si>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</si>
  <si>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</si>
  <si>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</si>
  <si>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</si>
  <si>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</si>
  <si>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</si>
  <si>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</si>
  <si>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</si>
  <si>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</si>
  <si>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</si>
  <si>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</si>
  <si>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</si>
  <si>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</si>
  <si>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</si>
  <si>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</si>
  <si>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</si>
  <si>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</si>
  <si>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</si>
  <si>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</si>
  <si>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</si>
  <si>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</si>
  <si>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</si>
  <si>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</si>
  <si>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</si>
  <si>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</si>
  <si>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</si>
  <si>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</si>
  <si>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</si>
  <si>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</si>
  <si>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</si>
  <si>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</si>
  <si>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</si>
  <si>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</si>
  <si>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</si>
  <si>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</si>
  <si>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</si>
  <si>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</si>
  <si>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</si>
  <si>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</si>
  <si>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</si>
  <si>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</si>
  <si>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</si>
  <si>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</si>
  <si>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</si>
  <si>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</si>
  <si>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</si>
  <si>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</si>
  <si>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</si>
  <si>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</si>
  <si>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</si>
  <si>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</si>
  <si>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</si>
  <si>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</si>
  <si>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</si>
  <si>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</si>
  <si>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</si>
  <si>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</si>
  <si>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</si>
  <si>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</si>
  <si>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</si>
  <si>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</si>
  <si>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</si>
  <si>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</si>
  <si>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</si>
  <si>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</si>
  <si>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</si>
  <si>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</si>
  <si>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</si>
  <si>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</si>
  <si>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</si>
  <si>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</si>
  <si>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</si>
  <si>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</si>
  <si>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</si>
  <si>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</si>
  <si>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</si>
  <si>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</si>
  <si>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</si>
  <si>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</si>
  <si>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</si>
  <si>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</si>
  <si>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</si>
  <si>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</si>
  <si>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</si>
  <si>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</si>
  <si>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</si>
  <si>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</si>
  <si>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</si>
  <si>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</si>
  <si>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</si>
  <si>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</si>
  <si>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</si>
  <si>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</si>
  <si>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</si>
  <si>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</si>
  <si>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</si>
  <si>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</si>
  <si>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</si>
  <si>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</si>
  <si>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</si>
  <si>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</si>
  <si>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</si>
  <si>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</si>
  <si>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</si>
  <si>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</si>
  <si>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</si>
  <si>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</si>
  <si>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</si>
  <si>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</si>
  <si>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</si>
  <si>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</si>
  <si>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</si>
  <si>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</si>
  <si>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</si>
  <si>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</si>
  <si>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</si>
  <si>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</si>
  <si>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</si>
  <si>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</si>
  <si>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</si>
  <si>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</si>
  <si>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</si>
  <si>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</si>
  <si>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</si>
  <si>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</si>
  <si>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</si>
  <si>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</si>
  <si>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</si>
  <si>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</si>
  <si>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</si>
  <si>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</si>
  <si>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</si>
  <si>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</si>
  <si>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</si>
  <si>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</si>
  <si>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</si>
  <si>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</si>
  <si>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</si>
  <si>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</si>
  <si>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</si>
  <si>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</si>
  <si>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</si>
  <si>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</si>
  <si>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</si>
  <si>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</si>
  <si>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</si>
  <si>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</si>
  <si>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</si>
  <si>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</si>
  <si>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</si>
  <si>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</si>
  <si>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</si>
  <si>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</si>
  <si>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</si>
  <si>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</si>
  <si>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</si>
  <si>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</si>
  <si>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</si>
  <si>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</si>
  <si>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</si>
  <si>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</si>
  <si>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</si>
  <si>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</si>
  <si>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</si>
  <si>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</si>
  <si>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</si>
  <si>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</si>
  <si>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</si>
  <si>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</si>
  <si>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</si>
  <si>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</si>
  <si>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</si>
  <si>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</si>
  <si>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</si>
  <si>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</si>
  <si>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</si>
  <si>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</si>
  <si>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</si>
  <si>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</si>
  <si>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</si>
  <si>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</si>
  <si>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</si>
  <si>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</si>
  <si>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</si>
  <si>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</si>
  <si>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</si>
  <si>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</si>
  <si>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</si>
  <si>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</si>
  <si>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</si>
  <si>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</si>
  <si>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</si>
  <si>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</si>
  <si>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</si>
  <si>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</si>
  <si>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</si>
  <si>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</si>
  <si>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</si>
  <si>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</si>
  <si>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</si>
  <si>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</si>
  <si>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</si>
  <si>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</si>
  <si>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</si>
  <si>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</si>
  <si>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</si>
  <si>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</si>
  <si>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</si>
  <si>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</si>
  <si>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</si>
  <si>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</si>
  <si>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</si>
  <si>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</si>
  <si>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</si>
  <si>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</si>
  <si>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</si>
  <si>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</si>
  <si>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</si>
  <si>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</si>
  <si>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</si>
  <si>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</si>
  <si>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</si>
  <si>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</si>
  <si>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</si>
  <si>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</si>
  <si>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</si>
  <si>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</si>
  <si>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</si>
  <si>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</si>
  <si>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</si>
  <si>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</si>
  <si>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</si>
  <si>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</si>
  <si>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</si>
  <si>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</si>
  <si>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</si>
  <si>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</si>
  <si>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</si>
  <si>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</si>
  <si>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</si>
  <si>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</si>
  <si>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</si>
  <si>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</si>
  <si>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</si>
  <si>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</si>
  <si>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</si>
  <si>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</si>
  <si>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</si>
  <si>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</si>
  <si>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</si>
  <si>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</si>
  <si>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</si>
  <si>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</si>
  <si>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</si>
  <si>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</si>
  <si>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</si>
  <si>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</si>
  <si>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</si>
  <si>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</si>
  <si>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</si>
  <si>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</si>
  <si>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</si>
  <si>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</si>
  <si>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</si>
  <si>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</si>
  <si>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</si>
  <si>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</si>
  <si>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</si>
  <si>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</si>
  <si>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</si>
  <si>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</si>
  <si>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</si>
  <si>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</si>
  <si>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</si>
  <si>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</si>
  <si>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</si>
  <si>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</si>
  <si>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</si>
  <si>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</si>
  <si>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</si>
  <si>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</si>
  <si>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</si>
  <si>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</si>
  <si>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</si>
  <si>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</si>
  <si>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</si>
  <si>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</si>
  <si>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</si>
  <si>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</si>
  <si>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</si>
  <si>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</si>
  <si>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</si>
  <si>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</si>
  <si>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</si>
  <si>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</si>
  <si>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</si>
  <si>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</si>
  <si>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</si>
  <si>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</si>
  <si>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</si>
  <si>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</si>
  <si>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</si>
  <si>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</si>
  <si>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</si>
  <si>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</si>
  <si>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</si>
  <si>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</si>
  <si>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</si>
  <si>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</si>
  <si>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</si>
  <si>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</si>
  <si>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</si>
  <si>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</si>
  <si>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</si>
  <si>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</si>
  <si>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</si>
  <si>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</si>
  <si>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</si>
  <si>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</si>
  <si>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</si>
  <si>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</si>
  <si>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</si>
  <si>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</si>
  <si>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</si>
  <si>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</si>
  <si>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</si>
  <si>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</si>
  <si>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</si>
  <si>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</si>
  <si>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</si>
  <si>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</si>
  <si>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</si>
  <si>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</si>
  <si>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</si>
  <si>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</si>
  <si>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</si>
  <si>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</si>
  <si>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</si>
  <si>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</si>
  <si>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</si>
  <si>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</si>
  <si>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</si>
  <si>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</si>
  <si>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</si>
  <si>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</si>
  <si>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</si>
  <si>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</si>
  <si>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</si>
  <si>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</si>
  <si>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</si>
  <si>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</si>
  <si>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</si>
  <si>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</si>
  <si>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</si>
  <si>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</si>
  <si>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</si>
  <si>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</si>
  <si>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</si>
  <si>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</si>
  <si>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</si>
  <si>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</si>
  <si>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</si>
  <si>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</si>
  <si>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</si>
  <si>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</si>
  <si>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</si>
  <si>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</si>
  <si>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</si>
  <si>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</si>
  <si>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335771642</t>
  </si>
  <si>
    <t>335771608</t>
  </si>
  <si>
    <t>335771528</t>
  </si>
  <si>
    <t>335771521</t>
  </si>
  <si>
    <t>2 Gavetas Vacias y 1 Fallando</t>
  </si>
  <si>
    <t>335772044</t>
  </si>
  <si>
    <t>335772013</t>
  </si>
  <si>
    <t>335771985</t>
  </si>
  <si>
    <t>335771981</t>
  </si>
  <si>
    <t>335771964</t>
  </si>
  <si>
    <t>335771804</t>
  </si>
  <si>
    <t>335772437</t>
  </si>
  <si>
    <t>335772394</t>
  </si>
  <si>
    <t>335772234</t>
  </si>
  <si>
    <t>26/1/2021 17:00 PM</t>
  </si>
  <si>
    <t>335772545</t>
  </si>
  <si>
    <t>335772507</t>
  </si>
  <si>
    <t>27/1/2021 6:00 AM</t>
  </si>
  <si>
    <t>27 Enero de 2021</t>
  </si>
  <si>
    <t>335772562</t>
  </si>
  <si>
    <t>335772559</t>
  </si>
  <si>
    <t>335772575</t>
  </si>
  <si>
    <t>335772572</t>
  </si>
  <si>
    <t>335772569</t>
  </si>
  <si>
    <t>335772567</t>
  </si>
  <si>
    <t xml:space="preserve">GAVETA DE RECHAZO LLENA </t>
  </si>
  <si>
    <t>Closed</t>
  </si>
  <si>
    <t>335772948</t>
  </si>
  <si>
    <t>335772933</t>
  </si>
  <si>
    <t>335772921</t>
  </si>
  <si>
    <t>335772919</t>
  </si>
  <si>
    <t>335772906</t>
  </si>
  <si>
    <t>335772891</t>
  </si>
  <si>
    <t>335772620</t>
  </si>
  <si>
    <t>335772606</t>
  </si>
  <si>
    <t>PRINTER ERROR</t>
  </si>
  <si>
    <t>SIN ACTIVIDAD DE RETIRO</t>
  </si>
  <si>
    <t>GAVETA DE DEPOSITO LLENA</t>
  </si>
  <si>
    <t>Cepeda, Ricardo Alberto</t>
  </si>
  <si>
    <t>REINICIO FALLIDO</t>
  </si>
  <si>
    <t>335773136</t>
  </si>
  <si>
    <t>335773077</t>
  </si>
  <si>
    <t>335773030</t>
  </si>
  <si>
    <t>335773027</t>
  </si>
  <si>
    <t>335773021</t>
  </si>
  <si>
    <t>335773019</t>
  </si>
  <si>
    <t>335773492</t>
  </si>
  <si>
    <t>335773487</t>
  </si>
  <si>
    <t>335773471</t>
  </si>
  <si>
    <t>335773455</t>
  </si>
  <si>
    <t>335773454</t>
  </si>
  <si>
    <t>335773432</t>
  </si>
  <si>
    <t>335773420</t>
  </si>
  <si>
    <t>335773417</t>
  </si>
  <si>
    <t>335773401</t>
  </si>
  <si>
    <t>335773386</t>
  </si>
  <si>
    <t>335773355</t>
  </si>
  <si>
    <t>335773353</t>
  </si>
  <si>
    <t>335773317</t>
  </si>
  <si>
    <t>335773304</t>
  </si>
  <si>
    <t>335773300</t>
  </si>
  <si>
    <t>Acevedo Dominguez, Victor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</si>
</sst>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2"/>
      <tableStyleElement type="headerRow" dxfId="111"/>
      <tableStyleElement type="totalRow" dxfId="110"/>
      <tableStyleElement type="firstColumn" dxfId="109"/>
      <tableStyleElement type="lastColumn" dxfId="108"/>
      <tableStyleElement type="firstRowStripe" dxfId="107"/>
      <tableStyleElement type="firstColumnStripe" dxfId="1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3"/>
  <sheetViews>
    <sheetView tabSelected="1" topLeftCell="F1" zoomScale="80" zoomScaleNormal="80" workbookViewId="0">
      <pane ySplit="4" topLeftCell="A5" activePane="bottomLeft" state="frozen"/>
      <selection pane="bottomLeft" activeCell="L29" sqref="L28:L29"/>
    </sheetView>
  </sheetViews>
  <sheetFormatPr baseColWidth="10" defaultColWidth="26.140625" defaultRowHeight="15" x14ac:dyDescent="0.25"/>
  <cols>
    <col min="1" max="1" width="25.85546875" style="70" bestFit="1" customWidth="1"/>
    <col min="2" max="2" width="21.140625" style="120" bestFit="1" customWidth="1"/>
    <col min="3" max="3" width="17.85546875" style="47" bestFit="1" customWidth="1"/>
    <col min="4" max="4" width="29.140625" style="70" bestFit="1" customWidth="1"/>
    <col min="5" max="5" width="13.5703125" style="119" bestFit="1" customWidth="1"/>
    <col min="6" max="6" width="12.140625" style="48" customWidth="1"/>
    <col min="7" max="7" width="63" style="48" customWidth="1"/>
    <col min="8" max="11" width="6.85546875" style="48" customWidth="1"/>
    <col min="12" max="12" width="52.42578125" style="48" customWidth="1"/>
    <col min="13" max="13" width="20.140625" style="70" bestFit="1" customWidth="1"/>
    <col min="14" max="14" width="18.85546875" style="85" bestFit="1" customWidth="1"/>
    <col min="15" max="15" width="43" style="85" customWidth="1"/>
    <col min="16" max="16" width="32.5703125" style="74" customWidth="1"/>
    <col min="17" max="17" width="52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2518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NORTE</v>
      </c>
      <c r="B5" s="111" t="s">
        <v>2528</v>
      </c>
      <c r="C5" s="103">
        <v>44223.404768518521</v>
      </c>
      <c r="D5" s="102" t="s">
        <v>2190</v>
      </c>
      <c r="E5" s="99">
        <v>261</v>
      </c>
      <c r="F5" s="84" t="str">
        <f>VLOOKUP(E5,VIP!$A$2:$O11376,2,0)</f>
        <v>DRBR261</v>
      </c>
      <c r="G5" s="98" t="str">
        <f>VLOOKUP(E5,'LISTADO ATM'!$A$2:$B$894,2,0)</f>
        <v xml:space="preserve">ATM UNP Aeropuerto Cibao (Santiago) </v>
      </c>
      <c r="H5" s="98" t="str">
        <f>VLOOKUP(E5,VIP!$A$2:$O16297,7,FALSE)</f>
        <v>Si</v>
      </c>
      <c r="I5" s="98" t="str">
        <f>VLOOKUP(E5,VIP!$A$2:$O8262,8,FALSE)</f>
        <v>Si</v>
      </c>
      <c r="J5" s="98" t="str">
        <f>VLOOKUP(E5,VIP!$A$2:$O8212,8,FALSE)</f>
        <v>Si</v>
      </c>
      <c r="K5" s="98" t="str">
        <f>VLOOKUP(E5,VIP!$A$2:$O11786,6,0)</f>
        <v>NO</v>
      </c>
      <c r="L5" s="106" t="s">
        <v>2536</v>
      </c>
      <c r="M5" s="105" t="s">
        <v>2473</v>
      </c>
      <c r="N5" s="104" t="s">
        <v>2481</v>
      </c>
      <c r="O5" s="102" t="s">
        <v>2490</v>
      </c>
      <c r="P5" s="105" t="s">
        <v>2539</v>
      </c>
      <c r="Q5" s="105" t="s">
        <v>2536</v>
      </c>
    </row>
    <row r="6" spans="1:17" ht="18" x14ac:dyDescent="0.25">
      <c r="A6" s="102" t="str">
        <f>VLOOKUP(E6,'LISTADO ATM'!$A$2:$C$895,3,0)</f>
        <v>DISTRITO NACIONAL</v>
      </c>
      <c r="B6" s="111" t="s">
        <v>2549</v>
      </c>
      <c r="C6" s="103">
        <v>44223.548888888887</v>
      </c>
      <c r="D6" s="102" t="s">
        <v>2189</v>
      </c>
      <c r="E6" s="99">
        <v>13</v>
      </c>
      <c r="F6" s="84" t="str">
        <f>VLOOKUP(E6,VIP!$A$2:$O11452,2,0)</f>
        <v>DRBR013</v>
      </c>
      <c r="G6" s="98" t="str">
        <f>VLOOKUP(E6,'LISTADO ATM'!$A$2:$B$894,2,0)</f>
        <v xml:space="preserve">ATM CDEEE </v>
      </c>
      <c r="H6" s="98" t="str">
        <f>VLOOKUP(E6,VIP!$A$2:$O16373,7,FALSE)</f>
        <v>Si</v>
      </c>
      <c r="I6" s="98" t="str">
        <f>VLOOKUP(E6,VIP!$A$2:$O8338,8,FALSE)</f>
        <v>Si</v>
      </c>
      <c r="J6" s="98" t="str">
        <f>VLOOKUP(E6,VIP!$A$2:$O8288,8,FALSE)</f>
        <v>Si</v>
      </c>
      <c r="K6" s="98" t="str">
        <f>VLOOKUP(E6,VIP!$A$2:$O11862,6,0)</f>
        <v>NO</v>
      </c>
      <c r="L6" s="106" t="s">
        <v>2228</v>
      </c>
      <c r="M6" s="105" t="s">
        <v>2473</v>
      </c>
      <c r="N6" s="104" t="s">
        <v>2481</v>
      </c>
      <c r="O6" s="102" t="s">
        <v>2483</v>
      </c>
      <c r="P6" s="102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 t="s">
        <v>2547</v>
      </c>
      <c r="C7" s="103">
        <v>44223.579837962963</v>
      </c>
      <c r="D7" s="102" t="s">
        <v>2189</v>
      </c>
      <c r="E7" s="99">
        <v>14</v>
      </c>
      <c r="F7" s="84" t="str">
        <f>VLOOKUP(E7,VIP!$A$2:$O11450,2,0)</f>
        <v>DRBR014</v>
      </c>
      <c r="G7" s="98" t="str">
        <f>VLOOKUP(E7,'LISTADO ATM'!$A$2:$B$894,2,0)</f>
        <v xml:space="preserve">ATM Oficina Aeropuerto Las Américas I </v>
      </c>
      <c r="H7" s="98" t="str">
        <f>VLOOKUP(E7,VIP!$A$2:$O16371,7,FALSE)</f>
        <v>Si</v>
      </c>
      <c r="I7" s="98" t="str">
        <f>VLOOKUP(E7,VIP!$A$2:$O8336,8,FALSE)</f>
        <v>Si</v>
      </c>
      <c r="J7" s="98" t="str">
        <f>VLOOKUP(E7,VIP!$A$2:$O8286,8,FALSE)</f>
        <v>Si</v>
      </c>
      <c r="K7" s="98" t="str">
        <f>VLOOKUP(E7,VIP!$A$2:$O11860,6,0)</f>
        <v>NO</v>
      </c>
      <c r="L7" s="106" t="s">
        <v>2441</v>
      </c>
      <c r="M7" s="105" t="s">
        <v>2473</v>
      </c>
      <c r="N7" s="104" t="s">
        <v>2481</v>
      </c>
      <c r="O7" s="102" t="s">
        <v>2483</v>
      </c>
      <c r="P7" s="102"/>
      <c r="Q7" s="105" t="s">
        <v>2441</v>
      </c>
    </row>
    <row r="8" spans="1:17" ht="18" x14ac:dyDescent="0.25">
      <c r="A8" s="102" t="str">
        <f>VLOOKUP(E8,'LISTADO ATM'!$A$2:$C$895,3,0)</f>
        <v>DISTRITO NACIONAL</v>
      </c>
      <c r="B8" s="111" t="s">
        <v>2529</v>
      </c>
      <c r="C8" s="103">
        <v>44223.402789351851</v>
      </c>
      <c r="D8" s="102" t="s">
        <v>2189</v>
      </c>
      <c r="E8" s="99">
        <v>35</v>
      </c>
      <c r="F8" s="84" t="str">
        <f>VLOOKUP(E8,VIP!$A$2:$O11377,2,0)</f>
        <v>DRBR035</v>
      </c>
      <c r="G8" s="98" t="str">
        <f>VLOOKUP(E8,'LISTADO ATM'!$A$2:$B$894,2,0)</f>
        <v xml:space="preserve">ATM Dirección General de Aduanas I </v>
      </c>
      <c r="H8" s="98" t="str">
        <f>VLOOKUP(E8,VIP!$A$2:$O16298,7,FALSE)</f>
        <v>Si</v>
      </c>
      <c r="I8" s="98" t="str">
        <f>VLOOKUP(E8,VIP!$A$2:$O8263,8,FALSE)</f>
        <v>Si</v>
      </c>
      <c r="J8" s="98" t="str">
        <f>VLOOKUP(E8,VIP!$A$2:$O8213,8,FALSE)</f>
        <v>Si</v>
      </c>
      <c r="K8" s="98" t="str">
        <f>VLOOKUP(E8,VIP!$A$2:$O11787,6,0)</f>
        <v>NO</v>
      </c>
      <c r="L8" s="106" t="s">
        <v>2228</v>
      </c>
      <c r="M8" s="105" t="s">
        <v>2473</v>
      </c>
      <c r="N8" s="104" t="s">
        <v>2481</v>
      </c>
      <c r="O8" s="102" t="s">
        <v>2483</v>
      </c>
      <c r="P8" s="102"/>
      <c r="Q8" s="105" t="s">
        <v>2228</v>
      </c>
    </row>
    <row r="9" spans="1:17" ht="18" x14ac:dyDescent="0.25">
      <c r="A9" s="102" t="str">
        <f>VLOOKUP(E9,'LISTADO ATM'!$A$2:$C$895,3,0)</f>
        <v>DISTRITO NACIONAL</v>
      </c>
      <c r="B9" s="111" t="s">
        <v>2508</v>
      </c>
      <c r="C9" s="103">
        <v>44222.540833333333</v>
      </c>
      <c r="D9" s="102" t="s">
        <v>2189</v>
      </c>
      <c r="E9" s="99">
        <v>36</v>
      </c>
      <c r="F9" s="84" t="str">
        <f>VLOOKUP(E9,VIP!$A$2:$O11428,2,0)</f>
        <v>DRBR036</v>
      </c>
      <c r="G9" s="98" t="str">
        <f>VLOOKUP(E9,'LISTADO ATM'!$A$2:$B$894,2,0)</f>
        <v xml:space="preserve">ATM Banco Central </v>
      </c>
      <c r="H9" s="98" t="str">
        <f>VLOOKUP(E9,VIP!$A$2:$O16349,7,FALSE)</f>
        <v>Si</v>
      </c>
      <c r="I9" s="98" t="str">
        <f>VLOOKUP(E9,VIP!$A$2:$O8314,8,FALSE)</f>
        <v>Si</v>
      </c>
      <c r="J9" s="98" t="str">
        <f>VLOOKUP(E9,VIP!$A$2:$O8264,8,FALSE)</f>
        <v>Si</v>
      </c>
      <c r="K9" s="98" t="str">
        <f>VLOOKUP(E9,VIP!$A$2:$O11838,6,0)</f>
        <v>SI</v>
      </c>
      <c r="L9" s="106" t="s">
        <v>2463</v>
      </c>
      <c r="M9" s="105" t="s">
        <v>2473</v>
      </c>
      <c r="N9" s="104" t="s">
        <v>2497</v>
      </c>
      <c r="O9" s="102" t="s">
        <v>2483</v>
      </c>
      <c r="P9" s="102"/>
      <c r="Q9" s="105" t="s">
        <v>2463</v>
      </c>
    </row>
    <row r="10" spans="1:17" ht="18" x14ac:dyDescent="0.25">
      <c r="A10" s="102" t="str">
        <f>VLOOKUP(E10,'LISTADO ATM'!$A$2:$C$895,3,0)</f>
        <v>DISTRITO NACIONAL</v>
      </c>
      <c r="B10" s="111" t="s">
        <v>2533</v>
      </c>
      <c r="C10" s="103">
        <v>44223.330914351849</v>
      </c>
      <c r="D10" s="102" t="s">
        <v>2189</v>
      </c>
      <c r="E10" s="99">
        <v>43</v>
      </c>
      <c r="F10" s="84" t="str">
        <f>VLOOKUP(E10,VIP!$A$2:$O11390,2,0)</f>
        <v>DRBR043</v>
      </c>
      <c r="G10" s="98" t="str">
        <f>VLOOKUP(E10,'LISTADO ATM'!$A$2:$B$894,2,0)</f>
        <v xml:space="preserve">ATM Zona Franca San Isidro </v>
      </c>
      <c r="H10" s="98" t="str">
        <f>VLOOKUP(E10,VIP!$A$2:$O16311,7,FALSE)</f>
        <v>Si</v>
      </c>
      <c r="I10" s="98" t="str">
        <f>VLOOKUP(E10,VIP!$A$2:$O8276,8,FALSE)</f>
        <v>No</v>
      </c>
      <c r="J10" s="98" t="str">
        <f>VLOOKUP(E10,VIP!$A$2:$O8226,8,FALSE)</f>
        <v>No</v>
      </c>
      <c r="K10" s="98" t="str">
        <f>VLOOKUP(E10,VIP!$A$2:$O11800,6,0)</f>
        <v>NO</v>
      </c>
      <c r="L10" s="106" t="s">
        <v>2463</v>
      </c>
      <c r="M10" s="105" t="s">
        <v>2473</v>
      </c>
      <c r="N10" s="104" t="s">
        <v>2481</v>
      </c>
      <c r="O10" s="102" t="s">
        <v>2483</v>
      </c>
      <c r="P10" s="102"/>
      <c r="Q10" s="105" t="s">
        <v>2463</v>
      </c>
    </row>
    <row r="11" spans="1:17" ht="18" x14ac:dyDescent="0.25">
      <c r="A11" s="102" t="str">
        <f>VLOOKUP(E11,'LISTADO ATM'!$A$2:$C$895,3,0)</f>
        <v>DISTRITO NACIONAL</v>
      </c>
      <c r="B11" s="111">
        <v>335767189</v>
      </c>
      <c r="C11" s="103">
        <v>44215.327962962961</v>
      </c>
      <c r="D11" s="102" t="s">
        <v>2189</v>
      </c>
      <c r="E11" s="99">
        <v>70</v>
      </c>
      <c r="F11" s="84" t="str">
        <f>VLOOKUP(E11,VIP!$A$2:$O11431,2,0)</f>
        <v>DRBR070</v>
      </c>
      <c r="G11" s="98" t="str">
        <f>VLOOKUP(E11,'LISTADO ATM'!$A$2:$B$894,2,0)</f>
        <v xml:space="preserve">ATM Autoservicio Plaza Lama Zona Oriental </v>
      </c>
      <c r="H11" s="98" t="str">
        <f>VLOOKUP(E11,VIP!$A$2:$O16352,7,FALSE)</f>
        <v>Si</v>
      </c>
      <c r="I11" s="98" t="str">
        <f>VLOOKUP(E11,VIP!$A$2:$O8317,8,FALSE)</f>
        <v>Si</v>
      </c>
      <c r="J11" s="98" t="str">
        <f>VLOOKUP(E11,VIP!$A$2:$O8267,8,FALSE)</f>
        <v>Si</v>
      </c>
      <c r="K11" s="98" t="str">
        <f>VLOOKUP(E11,VIP!$A$2:$O11841,6,0)</f>
        <v>NO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02"/>
      <c r="Q11" s="105" t="s">
        <v>2228</v>
      </c>
    </row>
    <row r="12" spans="1:17" ht="18" x14ac:dyDescent="0.25">
      <c r="A12" s="102" t="str">
        <f>VLOOKUP(E12,'LISTADO ATM'!$A$2:$C$895,3,0)</f>
        <v>DISTRITO NACIONAL</v>
      </c>
      <c r="B12" s="111" t="s">
        <v>2522</v>
      </c>
      <c r="C12" s="103">
        <v>44223.304108796299</v>
      </c>
      <c r="D12" s="102" t="s">
        <v>2189</v>
      </c>
      <c r="E12" s="99">
        <v>87</v>
      </c>
      <c r="F12" s="84" t="str">
        <f>VLOOKUP(E12,VIP!$A$2:$O11373,2,0)</f>
        <v>DRBR087</v>
      </c>
      <c r="G12" s="98" t="str">
        <f>VLOOKUP(E12,'LISTADO ATM'!$A$2:$B$894,2,0)</f>
        <v xml:space="preserve">ATM Autoservicio Sarasota </v>
      </c>
      <c r="H12" s="98" t="str">
        <f>VLOOKUP(E12,VIP!$A$2:$O16294,7,FALSE)</f>
        <v>Si</v>
      </c>
      <c r="I12" s="98" t="str">
        <f>VLOOKUP(E12,VIP!$A$2:$O8259,8,FALSE)</f>
        <v>Si</v>
      </c>
      <c r="J12" s="98" t="str">
        <f>VLOOKUP(E12,VIP!$A$2:$O8209,8,FALSE)</f>
        <v>Si</v>
      </c>
      <c r="K12" s="98" t="str">
        <f>VLOOKUP(E12,VIP!$A$2:$O11783,6,0)</f>
        <v>NO</v>
      </c>
      <c r="L12" s="106" t="s">
        <v>2525</v>
      </c>
      <c r="M12" s="105" t="s">
        <v>2473</v>
      </c>
      <c r="N12" s="104" t="s">
        <v>2481</v>
      </c>
      <c r="O12" s="102" t="s">
        <v>2483</v>
      </c>
      <c r="P12" s="102"/>
      <c r="Q12" s="105" t="s">
        <v>2525</v>
      </c>
    </row>
    <row r="13" spans="1:17" ht="18" x14ac:dyDescent="0.25">
      <c r="A13" s="102" t="str">
        <f>VLOOKUP(E13,'LISTADO ATM'!$A$2:$C$895,3,0)</f>
        <v>ESTE</v>
      </c>
      <c r="B13" s="111" t="s">
        <v>2515</v>
      </c>
      <c r="C13" s="103">
        <v>44222.815636574072</v>
      </c>
      <c r="D13" s="102" t="s">
        <v>2477</v>
      </c>
      <c r="E13" s="99">
        <v>114</v>
      </c>
      <c r="F13" s="84" t="str">
        <f>VLOOKUP(E13,VIP!$A$2:$O11454,2,0)</f>
        <v>DRBR114</v>
      </c>
      <c r="G13" s="98" t="str">
        <f>VLOOKUP(E13,'LISTADO ATM'!$A$2:$B$894,2,0)</f>
        <v xml:space="preserve">ATM Oficina Hato Mayor </v>
      </c>
      <c r="H13" s="98" t="str">
        <f>VLOOKUP(E13,VIP!$A$2:$O16375,7,FALSE)</f>
        <v>Si</v>
      </c>
      <c r="I13" s="98" t="str">
        <f>VLOOKUP(E13,VIP!$A$2:$O8340,8,FALSE)</f>
        <v>Si</v>
      </c>
      <c r="J13" s="98" t="str">
        <f>VLOOKUP(E13,VIP!$A$2:$O8290,8,FALSE)</f>
        <v>Si</v>
      </c>
      <c r="K13" s="98" t="str">
        <f>VLOOKUP(E13,VIP!$A$2:$O11864,6,0)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2"/>
      <c r="Q13" s="105" t="s">
        <v>2430</v>
      </c>
    </row>
    <row r="14" spans="1:17" ht="18" x14ac:dyDescent="0.25">
      <c r="A14" s="102" t="str">
        <f>VLOOKUP(E14,'LISTADO ATM'!$A$2:$C$895,3,0)</f>
        <v>DISTRITO NACIONAL</v>
      </c>
      <c r="B14" s="111" t="s">
        <v>2551</v>
      </c>
      <c r="C14" s="103">
        <v>44223.538414351853</v>
      </c>
      <c r="D14" s="102" t="s">
        <v>2477</v>
      </c>
      <c r="E14" s="99">
        <v>152</v>
      </c>
      <c r="F14" s="84" t="str">
        <f>VLOOKUP(E14,VIP!$A$2:$O11454,2,0)</f>
        <v>DRBR152</v>
      </c>
      <c r="G14" s="98" t="str">
        <f>VLOOKUP(E14,'LISTADO ATM'!$A$2:$B$894,2,0)</f>
        <v xml:space="preserve">ATM Kiosco Megacentro II </v>
      </c>
      <c r="H14" s="98" t="str">
        <f>VLOOKUP(E14,VIP!$A$2:$O16375,7,FALSE)</f>
        <v>Si</v>
      </c>
      <c r="I14" s="98" t="str">
        <f>VLOOKUP(E14,VIP!$A$2:$O8340,8,FALSE)</f>
        <v>Si</v>
      </c>
      <c r="J14" s="98" t="str">
        <f>VLOOKUP(E14,VIP!$A$2:$O8290,8,FALSE)</f>
        <v>Si</v>
      </c>
      <c r="K14" s="98" t="str">
        <f>VLOOKUP(E14,VIP!$A$2:$O11864,6,0)</f>
        <v>NO</v>
      </c>
      <c r="L14" s="106" t="s">
        <v>2466</v>
      </c>
      <c r="M14" s="105" t="s">
        <v>2473</v>
      </c>
      <c r="N14" s="104" t="s">
        <v>2481</v>
      </c>
      <c r="O14" s="102" t="s">
        <v>2482</v>
      </c>
      <c r="P14" s="102"/>
      <c r="Q14" s="105" t="s">
        <v>2466</v>
      </c>
    </row>
    <row r="15" spans="1:17" ht="18" x14ac:dyDescent="0.25">
      <c r="A15" s="102" t="str">
        <f>VLOOKUP(E15,'LISTADO ATM'!$A$2:$C$895,3,0)</f>
        <v>DISTRITO NACIONAL</v>
      </c>
      <c r="B15" s="111" t="s">
        <v>2531</v>
      </c>
      <c r="C15" s="103">
        <v>44223.397465277776</v>
      </c>
      <c r="D15" s="102" t="s">
        <v>2477</v>
      </c>
      <c r="E15" s="99">
        <v>165</v>
      </c>
      <c r="F15" s="84" t="str">
        <f>VLOOKUP(E15,VIP!$A$2:$O11379,2,0)</f>
        <v>DRBR165</v>
      </c>
      <c r="G15" s="98" t="str">
        <f>VLOOKUP(E15,'LISTADO ATM'!$A$2:$B$894,2,0)</f>
        <v>ATM Autoservicio Megacentro</v>
      </c>
      <c r="H15" s="98" t="str">
        <f>VLOOKUP(E15,VIP!$A$2:$O16300,7,FALSE)</f>
        <v>Si</v>
      </c>
      <c r="I15" s="98" t="str">
        <f>VLOOKUP(E15,VIP!$A$2:$O8265,8,FALSE)</f>
        <v>Si</v>
      </c>
      <c r="J15" s="98" t="str">
        <f>VLOOKUP(E15,VIP!$A$2:$O8215,8,FALSE)</f>
        <v>Si</v>
      </c>
      <c r="K15" s="98" t="str">
        <f>VLOOKUP(E15,VIP!$A$2:$O11789,6,0)</f>
        <v>SI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02"/>
      <c r="Q15" s="105" t="s">
        <v>2430</v>
      </c>
    </row>
    <row r="16" spans="1:17" ht="18" x14ac:dyDescent="0.25">
      <c r="A16" s="102" t="str">
        <f>VLOOKUP(E16,'LISTADO ATM'!$A$2:$C$895,3,0)</f>
        <v>DISTRITO NACIONAL</v>
      </c>
      <c r="B16" s="111" t="s">
        <v>2506</v>
      </c>
      <c r="C16" s="103">
        <v>44222.559317129628</v>
      </c>
      <c r="D16" s="102" t="s">
        <v>2189</v>
      </c>
      <c r="E16" s="99">
        <v>169</v>
      </c>
      <c r="F16" s="84" t="str">
        <f>VLOOKUP(E16,VIP!$A$2:$O11425,2,0)</f>
        <v>DRBR169</v>
      </c>
      <c r="G16" s="98" t="str">
        <f>VLOOKUP(E16,'LISTADO ATM'!$A$2:$B$894,2,0)</f>
        <v xml:space="preserve">ATM Oficina Caonabo </v>
      </c>
      <c r="H16" s="98" t="str">
        <f>VLOOKUP(E16,VIP!$A$2:$O16346,7,FALSE)</f>
        <v>Si</v>
      </c>
      <c r="I16" s="98" t="str">
        <f>VLOOKUP(E16,VIP!$A$2:$O8311,8,FALSE)</f>
        <v>Si</v>
      </c>
      <c r="J16" s="98" t="str">
        <f>VLOOKUP(E16,VIP!$A$2:$O8261,8,FALSE)</f>
        <v>Si</v>
      </c>
      <c r="K16" s="98" t="str">
        <f>VLOOKUP(E16,VIP!$A$2:$O11835,6,0)</f>
        <v>NO</v>
      </c>
      <c r="L16" s="106" t="s">
        <v>2228</v>
      </c>
      <c r="M16" s="105" t="s">
        <v>2473</v>
      </c>
      <c r="N16" s="104" t="s">
        <v>2497</v>
      </c>
      <c r="O16" s="102" t="s">
        <v>2483</v>
      </c>
      <c r="P16" s="102"/>
      <c r="Q16" s="105" t="s">
        <v>2228</v>
      </c>
    </row>
    <row r="17" spans="1:17" ht="18" x14ac:dyDescent="0.25">
      <c r="A17" s="102" t="str">
        <f>VLOOKUP(E17,'LISTADO ATM'!$A$2:$C$895,3,0)</f>
        <v>DISTRITO NACIONAL</v>
      </c>
      <c r="B17" s="111" t="s">
        <v>2511</v>
      </c>
      <c r="C17" s="103">
        <v>44222.705196759256</v>
      </c>
      <c r="D17" s="102" t="s">
        <v>2189</v>
      </c>
      <c r="E17" s="99">
        <v>180</v>
      </c>
      <c r="F17" s="84" t="str">
        <f>VLOOKUP(E17,VIP!$A$2:$O11440,2,0)</f>
        <v>DRBR180</v>
      </c>
      <c r="G17" s="98" t="str">
        <f>VLOOKUP(E17,'LISTADO ATM'!$A$2:$B$894,2,0)</f>
        <v xml:space="preserve">ATM Megacentro II </v>
      </c>
      <c r="H17" s="98" t="str">
        <f>VLOOKUP(E17,VIP!$A$2:$O16361,7,FALSE)</f>
        <v>Si</v>
      </c>
      <c r="I17" s="98" t="str">
        <f>VLOOKUP(E17,VIP!$A$2:$O8326,8,FALSE)</f>
        <v>Si</v>
      </c>
      <c r="J17" s="98" t="str">
        <f>VLOOKUP(E17,VIP!$A$2:$O8276,8,FALSE)</f>
        <v>Si</v>
      </c>
      <c r="K17" s="98" t="str">
        <f>VLOOKUP(E17,VIP!$A$2:$O11850,6,0)</f>
        <v>SI</v>
      </c>
      <c r="L17" s="106" t="s">
        <v>2254</v>
      </c>
      <c r="M17" s="105" t="s">
        <v>2473</v>
      </c>
      <c r="N17" s="104" t="s">
        <v>2481</v>
      </c>
      <c r="O17" s="102" t="s">
        <v>2483</v>
      </c>
      <c r="P17" s="102"/>
      <c r="Q17" s="105" t="s">
        <v>2254</v>
      </c>
    </row>
    <row r="18" spans="1:17" ht="18" x14ac:dyDescent="0.25">
      <c r="A18" s="102" t="str">
        <f>VLOOKUP(E18,'LISTADO ATM'!$A$2:$C$895,3,0)</f>
        <v>SUR</v>
      </c>
      <c r="B18" s="111" t="s">
        <v>2559</v>
      </c>
      <c r="C18" s="103">
        <v>44223.488796296297</v>
      </c>
      <c r="D18" s="102" t="s">
        <v>2189</v>
      </c>
      <c r="E18" s="99">
        <v>182</v>
      </c>
      <c r="F18" s="84" t="str">
        <f>VLOOKUP(E18,VIP!$A$2:$O11462,2,0)</f>
        <v>DRBR182</v>
      </c>
      <c r="G18" s="98" t="str">
        <f>VLOOKUP(E18,'LISTADO ATM'!$A$2:$B$894,2,0)</f>
        <v xml:space="preserve">ATM Barahona Comb </v>
      </c>
      <c r="H18" s="98" t="str">
        <f>VLOOKUP(E18,VIP!$A$2:$O16383,7,FALSE)</f>
        <v>Si</v>
      </c>
      <c r="I18" s="98" t="str">
        <f>VLOOKUP(E18,VIP!$A$2:$O8348,8,FALSE)</f>
        <v>Si</v>
      </c>
      <c r="J18" s="98" t="str">
        <f>VLOOKUP(E18,VIP!$A$2:$O8298,8,FALSE)</f>
        <v>Si</v>
      </c>
      <c r="K18" s="98" t="str">
        <f>VLOOKUP(E18,VIP!$A$2:$O11872,6,0)</f>
        <v>NO</v>
      </c>
      <c r="L18" s="106" t="s">
        <v>2463</v>
      </c>
      <c r="M18" s="105" t="s">
        <v>2473</v>
      </c>
      <c r="N18" s="104" t="s">
        <v>2481</v>
      </c>
      <c r="O18" s="102" t="s">
        <v>2483</v>
      </c>
      <c r="P18" s="102"/>
      <c r="Q18" s="105" t="s">
        <v>2463</v>
      </c>
    </row>
    <row r="19" spans="1:17" ht="18" x14ac:dyDescent="0.25">
      <c r="A19" s="102" t="str">
        <f>VLOOKUP(E19,'LISTADO ATM'!$A$2:$C$895,3,0)</f>
        <v>DISTRITO NACIONAL</v>
      </c>
      <c r="B19" s="111" t="s">
        <v>2527</v>
      </c>
      <c r="C19" s="103">
        <v>44223.40824074074</v>
      </c>
      <c r="D19" s="102" t="s">
        <v>2189</v>
      </c>
      <c r="E19" s="99">
        <v>231</v>
      </c>
      <c r="F19" s="84" t="str">
        <f>VLOOKUP(E19,VIP!$A$2:$O11374,2,0)</f>
        <v>DRBR231</v>
      </c>
      <c r="G19" s="98" t="str">
        <f>VLOOKUP(E19,'LISTADO ATM'!$A$2:$B$894,2,0)</f>
        <v xml:space="preserve">ATM Oficina Zona Oriental </v>
      </c>
      <c r="H19" s="98" t="str">
        <f>VLOOKUP(E19,VIP!$A$2:$O16295,7,FALSE)</f>
        <v>Si</v>
      </c>
      <c r="I19" s="98" t="str">
        <f>VLOOKUP(E19,VIP!$A$2:$O8260,8,FALSE)</f>
        <v>Si</v>
      </c>
      <c r="J19" s="98" t="str">
        <f>VLOOKUP(E19,VIP!$A$2:$O8210,8,FALSE)</f>
        <v>Si</v>
      </c>
      <c r="K19" s="98" t="str">
        <f>VLOOKUP(E19,VIP!$A$2:$O11784,6,0)</f>
        <v>SI</v>
      </c>
      <c r="L19" s="106" t="s">
        <v>2535</v>
      </c>
      <c r="M19" s="105" t="s">
        <v>2473</v>
      </c>
      <c r="N19" s="104" t="s">
        <v>2481</v>
      </c>
      <c r="O19" s="102" t="s">
        <v>2483</v>
      </c>
      <c r="P19" s="102"/>
      <c r="Q19" s="105" t="s">
        <v>2535</v>
      </c>
    </row>
    <row r="20" spans="1:17" ht="18" x14ac:dyDescent="0.25">
      <c r="A20" s="102" t="str">
        <f>VLOOKUP(E20,'LISTADO ATM'!$A$2:$C$895,3,0)</f>
        <v>DISTRITO NACIONAL</v>
      </c>
      <c r="B20" s="111" t="s">
        <v>2543</v>
      </c>
      <c r="C20" s="103">
        <v>44223.433958333335</v>
      </c>
      <c r="D20" s="102" t="s">
        <v>2189</v>
      </c>
      <c r="E20" s="99">
        <v>240</v>
      </c>
      <c r="F20" s="84" t="str">
        <f>VLOOKUP(E20,VIP!$A$2:$O11454,2,0)</f>
        <v>DRBR24D</v>
      </c>
      <c r="G20" s="98" t="str">
        <f>VLOOKUP(E20,'LISTADO ATM'!$A$2:$B$894,2,0)</f>
        <v xml:space="preserve">ATM Oficina Carrefour I </v>
      </c>
      <c r="H20" s="98" t="str">
        <f>VLOOKUP(E20,VIP!$A$2:$O16375,7,FALSE)</f>
        <v>Si</v>
      </c>
      <c r="I20" s="98" t="str">
        <f>VLOOKUP(E20,VIP!$A$2:$O8340,8,FALSE)</f>
        <v>Si</v>
      </c>
      <c r="J20" s="98" t="str">
        <f>VLOOKUP(E20,VIP!$A$2:$O8290,8,FALSE)</f>
        <v>Si</v>
      </c>
      <c r="K20" s="98" t="str">
        <f>VLOOKUP(E20,VIP!$A$2:$O11864,6,0)</f>
        <v>SI</v>
      </c>
      <c r="L20" s="106" t="s">
        <v>2254</v>
      </c>
      <c r="M20" s="105" t="s">
        <v>2473</v>
      </c>
      <c r="N20" s="104" t="s">
        <v>2481</v>
      </c>
      <c r="O20" s="102" t="s">
        <v>2483</v>
      </c>
      <c r="P20" s="102"/>
      <c r="Q20" s="105" t="s">
        <v>2254</v>
      </c>
    </row>
    <row r="21" spans="1:17" ht="18" x14ac:dyDescent="0.25">
      <c r="A21" s="102" t="str">
        <f>VLOOKUP(E21,'LISTADO ATM'!$A$2:$C$895,3,0)</f>
        <v>ESTE</v>
      </c>
      <c r="B21" s="111" t="s">
        <v>2555</v>
      </c>
      <c r="C21" s="103">
        <v>44223.515405092592</v>
      </c>
      <c r="D21" s="102" t="s">
        <v>2189</v>
      </c>
      <c r="E21" s="99">
        <v>268</v>
      </c>
      <c r="F21" s="84" t="str">
        <f>VLOOKUP(E21,VIP!$A$2:$O11458,2,0)</f>
        <v>DRBR268</v>
      </c>
      <c r="G21" s="98" t="str">
        <f>VLOOKUP(E21,'LISTADO ATM'!$A$2:$B$894,2,0)</f>
        <v xml:space="preserve">ATM Autobanco La Altagracia (Higuey) </v>
      </c>
      <c r="H21" s="98" t="str">
        <f>VLOOKUP(E21,VIP!$A$2:$O16379,7,FALSE)</f>
        <v>Si</v>
      </c>
      <c r="I21" s="98" t="str">
        <f>VLOOKUP(E21,VIP!$A$2:$O8344,8,FALSE)</f>
        <v>Si</v>
      </c>
      <c r="J21" s="98" t="str">
        <f>VLOOKUP(E21,VIP!$A$2:$O8294,8,FALSE)</f>
        <v>Si</v>
      </c>
      <c r="K21" s="98" t="str">
        <f>VLOOKUP(E21,VIP!$A$2:$O11868,6,0)</f>
        <v>NO</v>
      </c>
      <c r="L21" s="106" t="s">
        <v>2228</v>
      </c>
      <c r="M21" s="105" t="s">
        <v>2473</v>
      </c>
      <c r="N21" s="104" t="s">
        <v>2481</v>
      </c>
      <c r="O21" s="102" t="s">
        <v>2483</v>
      </c>
      <c r="P21" s="102"/>
      <c r="Q21" s="105" t="s">
        <v>2228</v>
      </c>
    </row>
    <row r="22" spans="1:17" ht="18" x14ac:dyDescent="0.25">
      <c r="A22" s="102" t="str">
        <f>VLOOKUP(E22,'LISTADO ATM'!$A$2:$C$895,3,0)</f>
        <v>NORTE</v>
      </c>
      <c r="B22" s="111" t="s">
        <v>2545</v>
      </c>
      <c r="C22" s="103">
        <v>44223.431597222225</v>
      </c>
      <c r="D22" s="102" t="s">
        <v>2190</v>
      </c>
      <c r="E22" s="99">
        <v>291</v>
      </c>
      <c r="F22" s="84" t="str">
        <f>VLOOKUP(E22,VIP!$A$2:$O11456,2,0)</f>
        <v>DRBR291</v>
      </c>
      <c r="G22" s="98" t="str">
        <f>VLOOKUP(E22,'LISTADO ATM'!$A$2:$B$894,2,0)</f>
        <v xml:space="preserve">ATM S/M Jumbo Las Colinas </v>
      </c>
      <c r="H22" s="98" t="str">
        <f>VLOOKUP(E22,VIP!$A$2:$O16377,7,FALSE)</f>
        <v>Si</v>
      </c>
      <c r="I22" s="98" t="str">
        <f>VLOOKUP(E22,VIP!$A$2:$O8342,8,FALSE)</f>
        <v>Si</v>
      </c>
      <c r="J22" s="98" t="str">
        <f>VLOOKUP(E22,VIP!$A$2:$O8292,8,FALSE)</f>
        <v>Si</v>
      </c>
      <c r="K22" s="98" t="str">
        <f>VLOOKUP(E22,VIP!$A$2:$O11866,6,0)</f>
        <v>NO</v>
      </c>
      <c r="L22" s="106" t="s">
        <v>2463</v>
      </c>
      <c r="M22" s="105" t="s">
        <v>2473</v>
      </c>
      <c r="N22" s="104" t="s">
        <v>2481</v>
      </c>
      <c r="O22" s="102" t="s">
        <v>2490</v>
      </c>
      <c r="P22" s="102"/>
      <c r="Q22" s="105" t="s">
        <v>2463</v>
      </c>
    </row>
    <row r="23" spans="1:17" ht="18" x14ac:dyDescent="0.25">
      <c r="A23" s="102" t="str">
        <f>VLOOKUP(E23,'LISTADO ATM'!$A$2:$C$895,3,0)</f>
        <v>DISTRITO NACIONAL</v>
      </c>
      <c r="B23" s="111" t="s">
        <v>2541</v>
      </c>
      <c r="C23" s="103">
        <v>44223.442789351851</v>
      </c>
      <c r="D23" s="102" t="s">
        <v>2189</v>
      </c>
      <c r="E23" s="99">
        <v>321</v>
      </c>
      <c r="F23" s="84" t="str">
        <f>VLOOKUP(E23,VIP!$A$2:$O11452,2,0)</f>
        <v>DRBR321</v>
      </c>
      <c r="G23" s="98" t="str">
        <f>VLOOKUP(E23,'LISTADO ATM'!$A$2:$B$894,2,0)</f>
        <v xml:space="preserve">ATM Oficina Jiménez Moya I </v>
      </c>
      <c r="H23" s="98" t="str">
        <f>VLOOKUP(E23,VIP!$A$2:$O16373,7,FALSE)</f>
        <v>Si</v>
      </c>
      <c r="I23" s="98" t="str">
        <f>VLOOKUP(E23,VIP!$A$2:$O8338,8,FALSE)</f>
        <v>Si</v>
      </c>
      <c r="J23" s="98" t="str">
        <f>VLOOKUP(E23,VIP!$A$2:$O8288,8,FALSE)</f>
        <v>Si</v>
      </c>
      <c r="K23" s="98" t="str">
        <f>VLOOKUP(E23,VIP!$A$2:$O11862,6,0)</f>
        <v>NO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02"/>
      <c r="Q23" s="105" t="s">
        <v>2228</v>
      </c>
    </row>
    <row r="24" spans="1:17" ht="18" x14ac:dyDescent="0.25">
      <c r="A24" s="102" t="str">
        <f>VLOOKUP(E24,'LISTADO ATM'!$A$2:$C$895,3,0)</f>
        <v>DISTRITO NACIONAL</v>
      </c>
      <c r="B24" s="111" t="s">
        <v>2552</v>
      </c>
      <c r="C24" s="103">
        <v>44223.533599537041</v>
      </c>
      <c r="D24" s="102" t="s">
        <v>2189</v>
      </c>
      <c r="E24" s="99">
        <v>327</v>
      </c>
      <c r="F24" s="84" t="str">
        <f>VLOOKUP(E24,VIP!$A$2:$O11455,2,0)</f>
        <v>DRBR327</v>
      </c>
      <c r="G24" s="98" t="str">
        <f>VLOOKUP(E24,'LISTADO ATM'!$A$2:$B$894,2,0)</f>
        <v xml:space="preserve">ATM UNP CCN (Nacional 27 de Febrero) </v>
      </c>
      <c r="H24" s="98" t="str">
        <f>VLOOKUP(E24,VIP!$A$2:$O16376,7,FALSE)</f>
        <v>Si</v>
      </c>
      <c r="I24" s="98" t="str">
        <f>VLOOKUP(E24,VIP!$A$2:$O8341,8,FALSE)</f>
        <v>Si</v>
      </c>
      <c r="J24" s="98" t="str">
        <f>VLOOKUP(E24,VIP!$A$2:$O8291,8,FALSE)</f>
        <v>Si</v>
      </c>
      <c r="K24" s="98" t="str">
        <f>VLOOKUP(E24,VIP!$A$2:$O11865,6,0)</f>
        <v>NO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2"/>
      <c r="Q24" s="105" t="s">
        <v>2228</v>
      </c>
    </row>
    <row r="25" spans="1:17" ht="18" x14ac:dyDescent="0.25">
      <c r="A25" s="102" t="str">
        <f>VLOOKUP(E25,'LISTADO ATM'!$A$2:$C$895,3,0)</f>
        <v>ESTE</v>
      </c>
      <c r="B25" s="111" t="s">
        <v>2512</v>
      </c>
      <c r="C25" s="103">
        <v>44222.691006944442</v>
      </c>
      <c r="D25" s="102" t="s">
        <v>2477</v>
      </c>
      <c r="E25" s="99">
        <v>330</v>
      </c>
      <c r="F25" s="84" t="str">
        <f>VLOOKUP(E25,VIP!$A$2:$O11442,2,0)</f>
        <v>DRBR330</v>
      </c>
      <c r="G25" s="98" t="str">
        <f>VLOOKUP(E25,'LISTADO ATM'!$A$2:$B$894,2,0)</f>
        <v xml:space="preserve">ATM Oficina Boulevard (Higuey) </v>
      </c>
      <c r="H25" s="98" t="str">
        <f>VLOOKUP(E25,VIP!$A$2:$O16363,7,FALSE)</f>
        <v>Si</v>
      </c>
      <c r="I25" s="98" t="str">
        <f>VLOOKUP(E25,VIP!$A$2:$O8328,8,FALSE)</f>
        <v>Si</v>
      </c>
      <c r="J25" s="98" t="str">
        <f>VLOOKUP(E25,VIP!$A$2:$O8278,8,FALSE)</f>
        <v>Si</v>
      </c>
      <c r="K25" s="98" t="str">
        <f>VLOOKUP(E25,VIP!$A$2:$O11852,6,0)</f>
        <v>SI</v>
      </c>
      <c r="L25" s="106" t="s">
        <v>2430</v>
      </c>
      <c r="M25" s="105" t="s">
        <v>2473</v>
      </c>
      <c r="N25" s="104" t="s">
        <v>2481</v>
      </c>
      <c r="O25" s="102" t="s">
        <v>2482</v>
      </c>
      <c r="P25" s="102"/>
      <c r="Q25" s="105" t="s">
        <v>2430</v>
      </c>
    </row>
    <row r="26" spans="1:17" ht="18" x14ac:dyDescent="0.25">
      <c r="A26" s="102" t="str">
        <f>VLOOKUP(E26,'LISTADO ATM'!$A$2:$C$895,3,0)</f>
        <v>DISTRITO NACIONAL</v>
      </c>
      <c r="B26" s="111" t="s">
        <v>2500</v>
      </c>
      <c r="C26" s="103">
        <v>44222.430567129632</v>
      </c>
      <c r="D26" s="102" t="s">
        <v>2477</v>
      </c>
      <c r="E26" s="99">
        <v>338</v>
      </c>
      <c r="F26" s="84" t="str">
        <f>VLOOKUP(E26,VIP!$A$2:$O11414,2,0)</f>
        <v>DRBR338</v>
      </c>
      <c r="G26" s="98" t="str">
        <f>VLOOKUP(E26,'LISTADO ATM'!$A$2:$B$894,2,0)</f>
        <v>ATM S/M Aprezio Pantoja</v>
      </c>
      <c r="H26" s="98" t="str">
        <f>VLOOKUP(E26,VIP!$A$2:$O16335,7,FALSE)</f>
        <v>Si</v>
      </c>
      <c r="I26" s="98" t="str">
        <f>VLOOKUP(E26,VIP!$A$2:$O8300,8,FALSE)</f>
        <v>Si</v>
      </c>
      <c r="J26" s="98" t="str">
        <f>VLOOKUP(E26,VIP!$A$2:$O8250,8,FALSE)</f>
        <v>Si</v>
      </c>
      <c r="K26" s="98" t="str">
        <f>VLOOKUP(E26,VIP!$A$2:$O11824,6,0)</f>
        <v>NO</v>
      </c>
      <c r="L26" s="106" t="s">
        <v>2430</v>
      </c>
      <c r="M26" s="105" t="s">
        <v>2473</v>
      </c>
      <c r="N26" s="104" t="s">
        <v>2481</v>
      </c>
      <c r="O26" s="102" t="s">
        <v>2482</v>
      </c>
      <c r="P26" s="102"/>
      <c r="Q26" s="105" t="s">
        <v>2430</v>
      </c>
    </row>
    <row r="27" spans="1:17" ht="18" x14ac:dyDescent="0.25">
      <c r="A27" s="102" t="str">
        <f>VLOOKUP(E27,'LISTADO ATM'!$A$2:$C$895,3,0)</f>
        <v>SUR</v>
      </c>
      <c r="B27" s="111" t="s">
        <v>2513</v>
      </c>
      <c r="C27" s="103">
        <v>44222.63553240741</v>
      </c>
      <c r="D27" s="102" t="s">
        <v>2189</v>
      </c>
      <c r="E27" s="99">
        <v>356</v>
      </c>
      <c r="F27" s="84" t="str">
        <f>VLOOKUP(E27,VIP!$A$2:$O11446,2,0)</f>
        <v>DRBR356</v>
      </c>
      <c r="G27" s="98" t="str">
        <f>VLOOKUP(E27,'LISTADO ATM'!$A$2:$B$894,2,0)</f>
        <v xml:space="preserve">ATM Estación Sigma (San Cristóbal) </v>
      </c>
      <c r="H27" s="98" t="str">
        <f>VLOOKUP(E27,VIP!$A$2:$O16367,7,FALSE)</f>
        <v>Si</v>
      </c>
      <c r="I27" s="98" t="str">
        <f>VLOOKUP(E27,VIP!$A$2:$O8332,8,FALSE)</f>
        <v>Si</v>
      </c>
      <c r="J27" s="98" t="str">
        <f>VLOOKUP(E27,VIP!$A$2:$O8282,8,FALSE)</f>
        <v>Si</v>
      </c>
      <c r="K27" s="98" t="str">
        <f>VLOOKUP(E27,VIP!$A$2:$O11856,6,0)</f>
        <v>NO</v>
      </c>
      <c r="L27" s="106" t="s">
        <v>2463</v>
      </c>
      <c r="M27" s="105" t="s">
        <v>2473</v>
      </c>
      <c r="N27" s="104" t="s">
        <v>2481</v>
      </c>
      <c r="O27" s="102" t="s">
        <v>2483</v>
      </c>
      <c r="P27" s="102"/>
      <c r="Q27" s="105" t="s">
        <v>2463</v>
      </c>
    </row>
    <row r="28" spans="1:17" ht="18" x14ac:dyDescent="0.25">
      <c r="A28" s="102" t="str">
        <f>VLOOKUP(E28,'LISTADO ATM'!$A$2:$C$895,3,0)</f>
        <v>DISTRITO NACIONAL</v>
      </c>
      <c r="B28" s="111">
        <v>335766639</v>
      </c>
      <c r="C28" s="103">
        <v>44214.57099537037</v>
      </c>
      <c r="D28" s="102" t="s">
        <v>2189</v>
      </c>
      <c r="E28" s="99">
        <v>384</v>
      </c>
      <c r="F28" s="84" t="e">
        <f>VLOOKUP(E28,VIP!$A$2:$O11391,2,0)</f>
        <v>#N/A</v>
      </c>
      <c r="G28" s="98" t="str">
        <f>VLOOKUP(E28,'LISTADO ATM'!$A$2:$B$894,2,0)</f>
        <v>ATM Sotano Torre Banreservas</v>
      </c>
      <c r="H28" s="98" t="e">
        <f>VLOOKUP(E28,VIP!$A$2:$O16312,7,FALSE)</f>
        <v>#N/A</v>
      </c>
      <c r="I28" s="98" t="e">
        <f>VLOOKUP(E28,VIP!$A$2:$O8277,8,FALSE)</f>
        <v>#N/A</v>
      </c>
      <c r="J28" s="98" t="e">
        <f>VLOOKUP(E28,VIP!$A$2:$O8227,8,FALSE)</f>
        <v>#N/A</v>
      </c>
      <c r="K28" s="98" t="e">
        <f>VLOOKUP(E28,VIP!$A$2:$O11801,6,0)</f>
        <v>#N/A</v>
      </c>
      <c r="L28" s="106" t="s">
        <v>2228</v>
      </c>
      <c r="M28" s="105" t="s">
        <v>2473</v>
      </c>
      <c r="N28" s="104" t="s">
        <v>2497</v>
      </c>
      <c r="O28" s="102" t="s">
        <v>2483</v>
      </c>
      <c r="P28" s="102"/>
      <c r="Q28" s="105" t="s">
        <v>2228</v>
      </c>
    </row>
    <row r="29" spans="1:17" ht="18" x14ac:dyDescent="0.25">
      <c r="A29" s="102" t="str">
        <f>VLOOKUP(E29,'LISTADO ATM'!$A$2:$C$895,3,0)</f>
        <v>DISTRITO NACIONAL</v>
      </c>
      <c r="B29" s="111" t="s">
        <v>2532</v>
      </c>
      <c r="C29" s="103">
        <v>44223.391759259262</v>
      </c>
      <c r="D29" s="102" t="s">
        <v>2477</v>
      </c>
      <c r="E29" s="99">
        <v>406</v>
      </c>
      <c r="F29" s="84" t="str">
        <f>VLOOKUP(E29,VIP!$A$2:$O11381,2,0)</f>
        <v>DRBR406</v>
      </c>
      <c r="G29" s="98" t="str">
        <f>VLOOKUP(E29,'LISTADO ATM'!$A$2:$B$894,2,0)</f>
        <v xml:space="preserve">ATM UNP Plaza Lama Máximo Gómez </v>
      </c>
      <c r="H29" s="98" t="str">
        <f>VLOOKUP(E29,VIP!$A$2:$O16302,7,FALSE)</f>
        <v>Si</v>
      </c>
      <c r="I29" s="98" t="str">
        <f>VLOOKUP(E29,VIP!$A$2:$O8267,8,FALSE)</f>
        <v>Si</v>
      </c>
      <c r="J29" s="98" t="str">
        <f>VLOOKUP(E29,VIP!$A$2:$O8217,8,FALSE)</f>
        <v>Si</v>
      </c>
      <c r="K29" s="98" t="str">
        <f>VLOOKUP(E29,VIP!$A$2:$O11791,6,0)</f>
        <v>SI</v>
      </c>
      <c r="L29" s="106" t="s">
        <v>2466</v>
      </c>
      <c r="M29" s="105" t="s">
        <v>2473</v>
      </c>
      <c r="N29" s="104" t="s">
        <v>2481</v>
      </c>
      <c r="O29" s="102" t="s">
        <v>2482</v>
      </c>
      <c r="P29" s="102"/>
      <c r="Q29" s="105" t="s">
        <v>2466</v>
      </c>
    </row>
    <row r="30" spans="1:17" ht="18" x14ac:dyDescent="0.25">
      <c r="A30" s="102" t="str">
        <f>VLOOKUP(E30,'LISTADO ATM'!$A$2:$C$895,3,0)</f>
        <v>ESTE</v>
      </c>
      <c r="B30" s="111" t="s">
        <v>2502</v>
      </c>
      <c r="C30" s="103">
        <v>44222.399652777778</v>
      </c>
      <c r="D30" s="102" t="s">
        <v>2189</v>
      </c>
      <c r="E30" s="99">
        <v>427</v>
      </c>
      <c r="F30" s="84" t="str">
        <f>VLOOKUP(E30,VIP!$A$2:$O11420,2,0)</f>
        <v>DRBR427</v>
      </c>
      <c r="G30" s="98" t="str">
        <f>VLOOKUP(E30,'LISTADO ATM'!$A$2:$B$894,2,0)</f>
        <v xml:space="preserve">ATM Almacenes Iberia (Hato Mayor) </v>
      </c>
      <c r="H30" s="98" t="str">
        <f>VLOOKUP(E30,VIP!$A$2:$O16341,7,FALSE)</f>
        <v>Si</v>
      </c>
      <c r="I30" s="98" t="str">
        <f>VLOOKUP(E30,VIP!$A$2:$O8306,8,FALSE)</f>
        <v>Si</v>
      </c>
      <c r="J30" s="98" t="str">
        <f>VLOOKUP(E30,VIP!$A$2:$O8256,8,FALSE)</f>
        <v>Si</v>
      </c>
      <c r="K30" s="98" t="str">
        <f>VLOOKUP(E30,VIP!$A$2:$O11830,6,0)</f>
        <v>NO</v>
      </c>
      <c r="L30" s="106" t="s">
        <v>2463</v>
      </c>
      <c r="M30" s="105" t="s">
        <v>2473</v>
      </c>
      <c r="N30" s="104" t="s">
        <v>2497</v>
      </c>
      <c r="O30" s="102" t="s">
        <v>2483</v>
      </c>
      <c r="P30" s="102"/>
      <c r="Q30" s="105" t="s">
        <v>2463</v>
      </c>
    </row>
    <row r="31" spans="1:17" ht="18" x14ac:dyDescent="0.25">
      <c r="A31" s="102" t="str">
        <f>VLOOKUP(E31,'LISTADO ATM'!$A$2:$C$895,3,0)</f>
        <v>NORTE</v>
      </c>
      <c r="B31" s="111" t="s">
        <v>2534</v>
      </c>
      <c r="C31" s="103">
        <v>44223.328449074077</v>
      </c>
      <c r="D31" s="102" t="s">
        <v>2498</v>
      </c>
      <c r="E31" s="99">
        <v>431</v>
      </c>
      <c r="F31" s="84" t="str">
        <f>VLOOKUP(E31,VIP!$A$2:$O11391,2,0)</f>
        <v>DRBR583</v>
      </c>
      <c r="G31" s="98" t="str">
        <f>VLOOKUP(E31,'LISTADO ATM'!$A$2:$B$894,2,0)</f>
        <v xml:space="preserve">ATM Autoservicio Sol (Santiago) </v>
      </c>
      <c r="H31" s="98" t="str">
        <f>VLOOKUP(E31,VIP!$A$2:$O16312,7,FALSE)</f>
        <v>Si</v>
      </c>
      <c r="I31" s="98" t="str">
        <f>VLOOKUP(E31,VIP!$A$2:$O8277,8,FALSE)</f>
        <v>Si</v>
      </c>
      <c r="J31" s="98" t="str">
        <f>VLOOKUP(E31,VIP!$A$2:$O8227,8,FALSE)</f>
        <v>Si</v>
      </c>
      <c r="K31" s="98" t="str">
        <f>VLOOKUP(E31,VIP!$A$2:$O11801,6,0)</f>
        <v>SI</v>
      </c>
      <c r="L31" s="106" t="s">
        <v>2537</v>
      </c>
      <c r="M31" s="105" t="s">
        <v>2473</v>
      </c>
      <c r="N31" s="104" t="s">
        <v>2481</v>
      </c>
      <c r="O31" s="102" t="s">
        <v>2499</v>
      </c>
      <c r="P31" s="102"/>
      <c r="Q31" s="105" t="s">
        <v>2537</v>
      </c>
    </row>
    <row r="32" spans="1:17" ht="18" x14ac:dyDescent="0.25">
      <c r="A32" s="102" t="str">
        <f>VLOOKUP(E32,'LISTADO ATM'!$A$2:$C$895,3,0)</f>
        <v>DISTRITO NACIONAL</v>
      </c>
      <c r="B32" s="111" t="s">
        <v>2542</v>
      </c>
      <c r="C32" s="103">
        <v>44223.434212962966</v>
      </c>
      <c r="D32" s="102" t="s">
        <v>2189</v>
      </c>
      <c r="E32" s="99">
        <v>473</v>
      </c>
      <c r="F32" s="84" t="str">
        <f>VLOOKUP(E32,VIP!$A$2:$O11453,2,0)</f>
        <v>DRBR473</v>
      </c>
      <c r="G32" s="98" t="str">
        <f>VLOOKUP(E32,'LISTADO ATM'!$A$2:$B$894,2,0)</f>
        <v xml:space="preserve">ATM Oficina Carrefour II </v>
      </c>
      <c r="H32" s="98" t="str">
        <f>VLOOKUP(E32,VIP!$A$2:$O16374,7,FALSE)</f>
        <v>Si</v>
      </c>
      <c r="I32" s="98" t="str">
        <f>VLOOKUP(E32,VIP!$A$2:$O8339,8,FALSE)</f>
        <v>Si</v>
      </c>
      <c r="J32" s="98" t="str">
        <f>VLOOKUP(E32,VIP!$A$2:$O8289,8,FALSE)</f>
        <v>Si</v>
      </c>
      <c r="K32" s="98" t="str">
        <f>VLOOKUP(E32,VIP!$A$2:$O11863,6,0)</f>
        <v>NO</v>
      </c>
      <c r="L32" s="106" t="s">
        <v>2254</v>
      </c>
      <c r="M32" s="105" t="s">
        <v>2473</v>
      </c>
      <c r="N32" s="104" t="s">
        <v>2481</v>
      </c>
      <c r="O32" s="102" t="s">
        <v>2483</v>
      </c>
      <c r="P32" s="102"/>
      <c r="Q32" s="105" t="s">
        <v>2254</v>
      </c>
    </row>
    <row r="33" spans="1:17" ht="18" x14ac:dyDescent="0.25">
      <c r="A33" s="102" t="str">
        <f>VLOOKUP(E33,'LISTADO ATM'!$A$2:$C$895,3,0)</f>
        <v>DISTRITO NACIONAL</v>
      </c>
      <c r="B33" s="111">
        <v>335764730</v>
      </c>
      <c r="C33" s="103">
        <v>44211.489016203705</v>
      </c>
      <c r="D33" s="102" t="s">
        <v>2189</v>
      </c>
      <c r="E33" s="99">
        <v>486</v>
      </c>
      <c r="F33" s="84" t="str">
        <f>VLOOKUP(E33,VIP!$A$2:$O11356,2,0)</f>
        <v>DRBR486</v>
      </c>
      <c r="G33" s="98" t="str">
        <f>VLOOKUP(E33,'LISTADO ATM'!$A$2:$B$894,2,0)</f>
        <v xml:space="preserve">ATM Olé La Caleta </v>
      </c>
      <c r="H33" s="98" t="str">
        <f>VLOOKUP(E33,VIP!$A$2:$O16277,7,FALSE)</f>
        <v>Si</v>
      </c>
      <c r="I33" s="98" t="str">
        <f>VLOOKUP(E33,VIP!$A$2:$O8242,8,FALSE)</f>
        <v>Si</v>
      </c>
      <c r="J33" s="98" t="str">
        <f>VLOOKUP(E33,VIP!$A$2:$O8192,8,FALSE)</f>
        <v>Si</v>
      </c>
      <c r="K33" s="98" t="str">
        <f>VLOOKUP(E33,VIP!$A$2:$O11766,6,0)</f>
        <v>NO</v>
      </c>
      <c r="L33" s="106" t="s">
        <v>2254</v>
      </c>
      <c r="M33" s="105" t="s">
        <v>2473</v>
      </c>
      <c r="N33" s="104" t="s">
        <v>2497</v>
      </c>
      <c r="O33" s="102" t="s">
        <v>2483</v>
      </c>
      <c r="P33" s="102"/>
      <c r="Q33" s="105" t="s">
        <v>2254</v>
      </c>
    </row>
    <row r="34" spans="1:17" ht="18" x14ac:dyDescent="0.25">
      <c r="A34" s="102" t="str">
        <f>VLOOKUP(E34,'LISTADO ATM'!$A$2:$C$895,3,0)</f>
        <v>NORTE</v>
      </c>
      <c r="B34" s="111" t="s">
        <v>2556</v>
      </c>
      <c r="C34" s="103">
        <v>44223.507222222222</v>
      </c>
      <c r="D34" s="102" t="s">
        <v>2190</v>
      </c>
      <c r="E34" s="99">
        <v>489</v>
      </c>
      <c r="F34" s="84" t="str">
        <f>VLOOKUP(E34,VIP!$A$2:$O11459,2,0)</f>
        <v>DRBR489</v>
      </c>
      <c r="G34" s="98" t="str">
        <f>VLOOKUP(E34,'LISTADO ATM'!$A$2:$B$894,2,0)</f>
        <v xml:space="preserve">ATM Aeropuerto El Catey (Samaná) </v>
      </c>
      <c r="H34" s="98" t="str">
        <f>VLOOKUP(E34,VIP!$A$2:$O16380,7,FALSE)</f>
        <v>Si</v>
      </c>
      <c r="I34" s="98" t="str">
        <f>VLOOKUP(E34,VIP!$A$2:$O8345,8,FALSE)</f>
        <v>Si</v>
      </c>
      <c r="J34" s="98" t="str">
        <f>VLOOKUP(E34,VIP!$A$2:$O8295,8,FALSE)</f>
        <v>Si</v>
      </c>
      <c r="K34" s="98" t="str">
        <f>VLOOKUP(E34,VIP!$A$2:$O11869,6,0)</f>
        <v>NO</v>
      </c>
      <c r="L34" s="106" t="s">
        <v>2463</v>
      </c>
      <c r="M34" s="105" t="s">
        <v>2473</v>
      </c>
      <c r="N34" s="104" t="s">
        <v>2481</v>
      </c>
      <c r="O34" s="102" t="s">
        <v>2490</v>
      </c>
      <c r="P34" s="102"/>
      <c r="Q34" s="105" t="s">
        <v>2463</v>
      </c>
    </row>
    <row r="35" spans="1:17" ht="18" x14ac:dyDescent="0.25">
      <c r="A35" s="102" t="str">
        <f>VLOOKUP(E35,'LISTADO ATM'!$A$2:$C$895,3,0)</f>
        <v>NORTE</v>
      </c>
      <c r="B35" s="111" t="s">
        <v>2557</v>
      </c>
      <c r="C35" s="103">
        <v>44223.506782407407</v>
      </c>
      <c r="D35" s="102" t="s">
        <v>2190</v>
      </c>
      <c r="E35" s="99">
        <v>511</v>
      </c>
      <c r="F35" s="84" t="str">
        <f>VLOOKUP(E35,VIP!$A$2:$O11460,2,0)</f>
        <v>DRBR511</v>
      </c>
      <c r="G35" s="98" t="str">
        <f>VLOOKUP(E35,'LISTADO ATM'!$A$2:$B$894,2,0)</f>
        <v xml:space="preserve">ATM UNP Río San Juan (Nagua) </v>
      </c>
      <c r="H35" s="98" t="str">
        <f>VLOOKUP(E35,VIP!$A$2:$O16381,7,FALSE)</f>
        <v>Si</v>
      </c>
      <c r="I35" s="98" t="str">
        <f>VLOOKUP(E35,VIP!$A$2:$O8346,8,FALSE)</f>
        <v>Si</v>
      </c>
      <c r="J35" s="98" t="str">
        <f>VLOOKUP(E35,VIP!$A$2:$O8296,8,FALSE)</f>
        <v>Si</v>
      </c>
      <c r="K35" s="98" t="str">
        <f>VLOOKUP(E35,VIP!$A$2:$O11870,6,0)</f>
        <v>NO</v>
      </c>
      <c r="L35" s="106" t="s">
        <v>2463</v>
      </c>
      <c r="M35" s="105" t="s">
        <v>2473</v>
      </c>
      <c r="N35" s="104" t="s">
        <v>2481</v>
      </c>
      <c r="O35" s="102" t="s">
        <v>2561</v>
      </c>
      <c r="P35" s="102"/>
      <c r="Q35" s="105" t="s">
        <v>2463</v>
      </c>
    </row>
    <row r="36" spans="1:17" ht="18" x14ac:dyDescent="0.25">
      <c r="A36" s="102" t="str">
        <f>VLOOKUP(E36,'LISTADO ATM'!$A$2:$C$895,3,0)</f>
        <v>ESTE</v>
      </c>
      <c r="B36" s="111" t="s">
        <v>2519</v>
      </c>
      <c r="C36" s="103">
        <v>44223.207083333335</v>
      </c>
      <c r="D36" s="102" t="s">
        <v>2189</v>
      </c>
      <c r="E36" s="99">
        <v>513</v>
      </c>
      <c r="F36" s="84" t="str">
        <f>VLOOKUP(E36,VIP!$A$2:$O11370,2,0)</f>
        <v>DRBR513</v>
      </c>
      <c r="G36" s="98" t="str">
        <f>VLOOKUP(E36,'LISTADO ATM'!$A$2:$B$894,2,0)</f>
        <v xml:space="preserve">ATM UNP Lagunas de Nisibón </v>
      </c>
      <c r="H36" s="98" t="str">
        <f>VLOOKUP(E36,VIP!$A$2:$O16291,7,FALSE)</f>
        <v>Si</v>
      </c>
      <c r="I36" s="98" t="str">
        <f>VLOOKUP(E36,VIP!$A$2:$O8256,8,FALSE)</f>
        <v>Si</v>
      </c>
      <c r="J36" s="98" t="str">
        <f>VLOOKUP(E36,VIP!$A$2:$O8206,8,FALSE)</f>
        <v>Si</v>
      </c>
      <c r="K36" s="98" t="str">
        <f>VLOOKUP(E36,VIP!$A$2:$O11780,6,0)</f>
        <v>NO</v>
      </c>
      <c r="L36" s="106" t="s">
        <v>2254</v>
      </c>
      <c r="M36" s="105" t="s">
        <v>2473</v>
      </c>
      <c r="N36" s="104" t="s">
        <v>2481</v>
      </c>
      <c r="O36" s="102" t="s">
        <v>2483</v>
      </c>
      <c r="P36" s="102"/>
      <c r="Q36" s="105" t="s">
        <v>2254</v>
      </c>
    </row>
    <row r="37" spans="1:17" ht="18" x14ac:dyDescent="0.25">
      <c r="A37" s="102" t="str">
        <f>VLOOKUP(E37,'LISTADO ATM'!$A$2:$C$895,3,0)</f>
        <v>NORTE</v>
      </c>
      <c r="B37" s="111" t="s">
        <v>2548</v>
      </c>
      <c r="C37" s="103">
        <v>44223.564641203702</v>
      </c>
      <c r="D37" s="102" t="s">
        <v>2190</v>
      </c>
      <c r="E37" s="99">
        <v>518</v>
      </c>
      <c r="F37" s="84" t="str">
        <f>VLOOKUP(E37,VIP!$A$2:$O11451,2,0)</f>
        <v>DRBR518</v>
      </c>
      <c r="G37" s="98" t="str">
        <f>VLOOKUP(E37,'LISTADO ATM'!$A$2:$B$894,2,0)</f>
        <v xml:space="preserve">ATM Autobanco Los Alamos </v>
      </c>
      <c r="H37" s="98" t="str">
        <f>VLOOKUP(E37,VIP!$A$2:$O16372,7,FALSE)</f>
        <v>Si</v>
      </c>
      <c r="I37" s="98" t="str">
        <f>VLOOKUP(E37,VIP!$A$2:$O8337,8,FALSE)</f>
        <v>Si</v>
      </c>
      <c r="J37" s="98" t="str">
        <f>VLOOKUP(E37,VIP!$A$2:$O8287,8,FALSE)</f>
        <v>Si</v>
      </c>
      <c r="K37" s="98" t="str">
        <f>VLOOKUP(E37,VIP!$A$2:$O11861,6,0)</f>
        <v>NO</v>
      </c>
      <c r="L37" s="106" t="s">
        <v>2463</v>
      </c>
      <c r="M37" s="105" t="s">
        <v>2473</v>
      </c>
      <c r="N37" s="104" t="s">
        <v>2481</v>
      </c>
      <c r="O37" s="102" t="s">
        <v>2561</v>
      </c>
      <c r="P37" s="102"/>
      <c r="Q37" s="105" t="s">
        <v>2463</v>
      </c>
    </row>
    <row r="38" spans="1:17" ht="18" x14ac:dyDescent="0.25">
      <c r="A38" s="102" t="str">
        <f>VLOOKUP(E38,'LISTADO ATM'!$A$2:$C$895,3,0)</f>
        <v>DISTRITO NACIONAL</v>
      </c>
      <c r="B38" s="111" t="s">
        <v>2530</v>
      </c>
      <c r="C38" s="103">
        <v>44223.401342592595</v>
      </c>
      <c r="D38" s="102" t="s">
        <v>2189</v>
      </c>
      <c r="E38" s="99">
        <v>527</v>
      </c>
      <c r="F38" s="84" t="str">
        <f>VLOOKUP(E38,VIP!$A$2:$O11378,2,0)</f>
        <v>DRBR527</v>
      </c>
      <c r="G38" s="98" t="str">
        <f>VLOOKUP(E38,'LISTADO ATM'!$A$2:$B$894,2,0)</f>
        <v>ATM Oficina Zona Oriental II</v>
      </c>
      <c r="H38" s="98" t="str">
        <f>VLOOKUP(E38,VIP!$A$2:$O16299,7,FALSE)</f>
        <v>Si</v>
      </c>
      <c r="I38" s="98" t="str">
        <f>VLOOKUP(E38,VIP!$A$2:$O8264,8,FALSE)</f>
        <v>Si</v>
      </c>
      <c r="J38" s="98" t="str">
        <f>VLOOKUP(E38,VIP!$A$2:$O8214,8,FALSE)</f>
        <v>Si</v>
      </c>
      <c r="K38" s="98" t="str">
        <f>VLOOKUP(E38,VIP!$A$2:$O11788,6,0)</f>
        <v>SI</v>
      </c>
      <c r="L38" s="106" t="s">
        <v>2228</v>
      </c>
      <c r="M38" s="105" t="s">
        <v>2473</v>
      </c>
      <c r="N38" s="104" t="s">
        <v>2481</v>
      </c>
      <c r="O38" s="102" t="s">
        <v>2483</v>
      </c>
      <c r="P38" s="102"/>
      <c r="Q38" s="105" t="s">
        <v>2228</v>
      </c>
    </row>
    <row r="39" spans="1:17" ht="18" x14ac:dyDescent="0.25">
      <c r="A39" s="102" t="str">
        <f>VLOOKUP(E39,'LISTADO ATM'!$A$2:$C$895,3,0)</f>
        <v>DISTRITO NACIONAL</v>
      </c>
      <c r="B39" s="111" t="s">
        <v>2520</v>
      </c>
      <c r="C39" s="103">
        <v>44223.044108796297</v>
      </c>
      <c r="D39" s="102" t="s">
        <v>2477</v>
      </c>
      <c r="E39" s="99">
        <v>580</v>
      </c>
      <c r="F39" s="84" t="str">
        <f>VLOOKUP(E39,VIP!$A$2:$O11372,2,0)</f>
        <v>DRBR523</v>
      </c>
      <c r="G39" s="98" t="str">
        <f>VLOOKUP(E39,'LISTADO ATM'!$A$2:$B$894,2,0)</f>
        <v xml:space="preserve">ATM Edificio Propagas </v>
      </c>
      <c r="H39" s="98" t="str">
        <f>VLOOKUP(E39,VIP!$A$2:$O16293,7,FALSE)</f>
        <v>Si</v>
      </c>
      <c r="I39" s="98" t="str">
        <f>VLOOKUP(E39,VIP!$A$2:$O8258,8,FALSE)</f>
        <v>Si</v>
      </c>
      <c r="J39" s="98" t="str">
        <f>VLOOKUP(E39,VIP!$A$2:$O8208,8,FALSE)</f>
        <v>Si</v>
      </c>
      <c r="K39" s="98" t="str">
        <f>VLOOKUP(E39,VIP!$A$2:$O11782,6,0)</f>
        <v>NO</v>
      </c>
      <c r="L39" s="106" t="s">
        <v>2466</v>
      </c>
      <c r="M39" s="105" t="s">
        <v>2473</v>
      </c>
      <c r="N39" s="104" t="s">
        <v>2481</v>
      </c>
      <c r="O39" s="102" t="s">
        <v>2482</v>
      </c>
      <c r="P39" s="102"/>
      <c r="Q39" s="105" t="s">
        <v>2466</v>
      </c>
    </row>
    <row r="40" spans="1:17" ht="18" x14ac:dyDescent="0.25">
      <c r="A40" s="102" t="str">
        <f>VLOOKUP(E40,'LISTADO ATM'!$A$2:$C$895,3,0)</f>
        <v>DISTRITO NACIONAL</v>
      </c>
      <c r="B40" s="111">
        <v>335771001</v>
      </c>
      <c r="C40" s="103">
        <v>44219.885300925926</v>
      </c>
      <c r="D40" s="102" t="s">
        <v>2189</v>
      </c>
      <c r="E40" s="99">
        <v>585</v>
      </c>
      <c r="F40" s="84" t="str">
        <f>VLOOKUP(E40,VIP!$A$2:$O11372,2,0)</f>
        <v>DRBR083</v>
      </c>
      <c r="G40" s="98" t="str">
        <f>VLOOKUP(E40,'LISTADO ATM'!$A$2:$B$894,2,0)</f>
        <v xml:space="preserve">ATM Oficina Haina Oriental </v>
      </c>
      <c r="H40" s="98" t="str">
        <f>VLOOKUP(E40,VIP!$A$2:$O16293,7,FALSE)</f>
        <v>Si</v>
      </c>
      <c r="I40" s="98" t="str">
        <f>VLOOKUP(E40,VIP!$A$2:$O8258,8,FALSE)</f>
        <v>Si</v>
      </c>
      <c r="J40" s="98" t="str">
        <f>VLOOKUP(E40,VIP!$A$2:$O8208,8,FALSE)</f>
        <v>Si</v>
      </c>
      <c r="K40" s="98" t="str">
        <f>VLOOKUP(E40,VIP!$A$2:$O11782,6,0)</f>
        <v>NO</v>
      </c>
      <c r="L40" s="106" t="s">
        <v>2228</v>
      </c>
      <c r="M40" s="105" t="s">
        <v>2473</v>
      </c>
      <c r="N40" s="104" t="s">
        <v>2497</v>
      </c>
      <c r="O40" s="102" t="s">
        <v>2483</v>
      </c>
      <c r="P40" s="117"/>
      <c r="Q40" s="105" t="s">
        <v>2228</v>
      </c>
    </row>
    <row r="41" spans="1:17" ht="18" x14ac:dyDescent="0.25">
      <c r="A41" s="102" t="str">
        <f>VLOOKUP(E41,'LISTADO ATM'!$A$2:$C$895,3,0)</f>
        <v>NORTE</v>
      </c>
      <c r="B41" s="111">
        <v>335773553</v>
      </c>
      <c r="C41" s="103">
        <v>44223.602777777778</v>
      </c>
      <c r="D41" s="102" t="s">
        <v>2190</v>
      </c>
      <c r="E41" s="99">
        <v>599</v>
      </c>
      <c r="F41" s="84" t="str">
        <f>VLOOKUP(E41,VIP!$A$2:$O11454,2,0)</f>
        <v>DRBR258</v>
      </c>
      <c r="G41" s="98" t="str">
        <f>VLOOKUP(E41,'LISTADO ATM'!$A$2:$B$894,2,0)</f>
        <v xml:space="preserve">ATM Oficina Plaza Internacional (Santiago) </v>
      </c>
      <c r="H41" s="98" t="str">
        <f>VLOOKUP(E41,VIP!$A$2:$O16375,7,FALSE)</f>
        <v>Si</v>
      </c>
      <c r="I41" s="98" t="str">
        <f>VLOOKUP(E41,VIP!$A$2:$O8340,8,FALSE)</f>
        <v>Si</v>
      </c>
      <c r="J41" s="98" t="str">
        <f>VLOOKUP(E41,VIP!$A$2:$O8290,8,FALSE)</f>
        <v>Si</v>
      </c>
      <c r="K41" s="98" t="str">
        <f>VLOOKUP(E41,VIP!$A$2:$O11864,6,0)</f>
        <v>NO</v>
      </c>
      <c r="L41" s="106" t="s">
        <v>2535</v>
      </c>
      <c r="M41" s="105" t="s">
        <v>2473</v>
      </c>
      <c r="N41" s="104" t="s">
        <v>2481</v>
      </c>
      <c r="O41" s="102" t="s">
        <v>2538</v>
      </c>
      <c r="P41" s="102"/>
      <c r="Q41" s="105" t="s">
        <v>2535</v>
      </c>
    </row>
    <row r="42" spans="1:17" ht="18" x14ac:dyDescent="0.25">
      <c r="A42" s="102" t="str">
        <f>VLOOKUP(E42,'LISTADO ATM'!$A$2:$C$895,3,0)</f>
        <v>NORTE</v>
      </c>
      <c r="B42" s="111" t="s">
        <v>2558</v>
      </c>
      <c r="C42" s="103">
        <v>44223.492129629631</v>
      </c>
      <c r="D42" s="102" t="s">
        <v>2190</v>
      </c>
      <c r="E42" s="99">
        <v>601</v>
      </c>
      <c r="F42" s="84" t="str">
        <f>VLOOKUP(E42,VIP!$A$2:$O11461,2,0)</f>
        <v>DRBR255</v>
      </c>
      <c r="G42" s="98" t="str">
        <f>VLOOKUP(E42,'LISTADO ATM'!$A$2:$B$894,2,0)</f>
        <v xml:space="preserve">ATM Plaza Haché (Santiago) </v>
      </c>
      <c r="H42" s="98" t="str">
        <f>VLOOKUP(E42,VIP!$A$2:$O16382,7,FALSE)</f>
        <v>Si</v>
      </c>
      <c r="I42" s="98" t="str">
        <f>VLOOKUP(E42,VIP!$A$2:$O8347,8,FALSE)</f>
        <v>Si</v>
      </c>
      <c r="J42" s="98" t="str">
        <f>VLOOKUP(E42,VIP!$A$2:$O8297,8,FALSE)</f>
        <v>Si</v>
      </c>
      <c r="K42" s="98" t="str">
        <f>VLOOKUP(E42,VIP!$A$2:$O11871,6,0)</f>
        <v>NO</v>
      </c>
      <c r="L42" s="106" t="s">
        <v>2254</v>
      </c>
      <c r="M42" s="105" t="s">
        <v>2473</v>
      </c>
      <c r="N42" s="104" t="s">
        <v>2481</v>
      </c>
      <c r="O42" s="102" t="s">
        <v>2490</v>
      </c>
      <c r="P42" s="102"/>
      <c r="Q42" s="105" t="s">
        <v>2254</v>
      </c>
    </row>
    <row r="43" spans="1:17" ht="18" x14ac:dyDescent="0.25">
      <c r="A43" s="102" t="str">
        <f>VLOOKUP(E43,'LISTADO ATM'!$A$2:$C$895,3,0)</f>
        <v>DISTRITO NACIONAL</v>
      </c>
      <c r="B43" s="111" t="s">
        <v>2505</v>
      </c>
      <c r="C43" s="103">
        <v>44222.572418981479</v>
      </c>
      <c r="D43" s="102" t="s">
        <v>2189</v>
      </c>
      <c r="E43" s="99">
        <v>610</v>
      </c>
      <c r="F43" s="84" t="str">
        <f>VLOOKUP(E43,VIP!$A$2:$O11422,2,0)</f>
        <v>DRBR610</v>
      </c>
      <c r="G43" s="98" t="str">
        <f>VLOOKUP(E43,'LISTADO ATM'!$A$2:$B$894,2,0)</f>
        <v xml:space="preserve">ATM EDEESTE </v>
      </c>
      <c r="H43" s="98" t="str">
        <f>VLOOKUP(E43,VIP!$A$2:$O16343,7,FALSE)</f>
        <v>Si</v>
      </c>
      <c r="I43" s="98" t="str">
        <f>VLOOKUP(E43,VIP!$A$2:$O8308,8,FALSE)</f>
        <v>Si</v>
      </c>
      <c r="J43" s="98" t="str">
        <f>VLOOKUP(E43,VIP!$A$2:$O8258,8,FALSE)</f>
        <v>Si</v>
      </c>
      <c r="K43" s="98" t="str">
        <f>VLOOKUP(E43,VIP!$A$2:$O11832,6,0)</f>
        <v>NO</v>
      </c>
      <c r="L43" s="106" t="s">
        <v>2228</v>
      </c>
      <c r="M43" s="105" t="s">
        <v>2473</v>
      </c>
      <c r="N43" s="104" t="s">
        <v>2497</v>
      </c>
      <c r="O43" s="102" t="s">
        <v>2483</v>
      </c>
      <c r="P43" s="102"/>
      <c r="Q43" s="105" t="s">
        <v>2228</v>
      </c>
    </row>
    <row r="44" spans="1:17" ht="18" x14ac:dyDescent="0.25">
      <c r="A44" s="102" t="str">
        <f>VLOOKUP(E44,'LISTADO ATM'!$A$2:$C$895,3,0)</f>
        <v>DISTRITO NACIONAL</v>
      </c>
      <c r="B44" s="111" t="s">
        <v>2523</v>
      </c>
      <c r="C44" s="103">
        <v>44223.300462962965</v>
      </c>
      <c r="D44" s="102" t="s">
        <v>2189</v>
      </c>
      <c r="E44" s="99">
        <v>639</v>
      </c>
      <c r="F44" s="84" t="str">
        <f>VLOOKUP(E44,VIP!$A$2:$O11375,2,0)</f>
        <v>DRBR639</v>
      </c>
      <c r="G44" s="98" t="str">
        <f>VLOOKUP(E44,'LISTADO ATM'!$A$2:$B$894,2,0)</f>
        <v xml:space="preserve">ATM Comisión Militar MOPC </v>
      </c>
      <c r="H44" s="98" t="str">
        <f>VLOOKUP(E44,VIP!$A$2:$O16296,7,FALSE)</f>
        <v>Si</v>
      </c>
      <c r="I44" s="98" t="str">
        <f>VLOOKUP(E44,VIP!$A$2:$O8261,8,FALSE)</f>
        <v>Si</v>
      </c>
      <c r="J44" s="98" t="str">
        <f>VLOOKUP(E44,VIP!$A$2:$O8211,8,FALSE)</f>
        <v>Si</v>
      </c>
      <c r="K44" s="98" t="str">
        <f>VLOOKUP(E44,VIP!$A$2:$O11785,6,0)</f>
        <v>NO</v>
      </c>
      <c r="L44" s="106" t="s">
        <v>2525</v>
      </c>
      <c r="M44" s="105" t="s">
        <v>2473</v>
      </c>
      <c r="N44" s="104" t="s">
        <v>2481</v>
      </c>
      <c r="O44" s="102" t="s">
        <v>2483</v>
      </c>
      <c r="P44" s="102"/>
      <c r="Q44" s="105" t="s">
        <v>2525</v>
      </c>
    </row>
    <row r="45" spans="1:17" ht="18" x14ac:dyDescent="0.25">
      <c r="A45" s="102" t="str">
        <f>VLOOKUP(E45,'LISTADO ATM'!$A$2:$C$895,3,0)</f>
        <v>DISTRITO NACIONAL</v>
      </c>
      <c r="B45" s="111" t="s">
        <v>2560</v>
      </c>
      <c r="C45" s="103">
        <v>44223.487268518518</v>
      </c>
      <c r="D45" s="102" t="s">
        <v>2189</v>
      </c>
      <c r="E45" s="99">
        <v>670</v>
      </c>
      <c r="F45" s="84" t="str">
        <f>VLOOKUP(E45,VIP!$A$2:$O11463,2,0)</f>
        <v>DRBR670</v>
      </c>
      <c r="G45" s="98" t="str">
        <f>VLOOKUP(E45,'LISTADO ATM'!$A$2:$B$894,2,0)</f>
        <v>ATM Estación Texaco Algodón</v>
      </c>
      <c r="H45" s="98" t="str">
        <f>VLOOKUP(E45,VIP!$A$2:$O16384,7,FALSE)</f>
        <v>Si</v>
      </c>
      <c r="I45" s="98" t="str">
        <f>VLOOKUP(E45,VIP!$A$2:$O8349,8,FALSE)</f>
        <v>Si</v>
      </c>
      <c r="J45" s="98" t="str">
        <f>VLOOKUP(E45,VIP!$A$2:$O8299,8,FALSE)</f>
        <v>Si</v>
      </c>
      <c r="K45" s="98" t="str">
        <f>VLOOKUP(E45,VIP!$A$2:$O11873,6,0)</f>
        <v>NO</v>
      </c>
      <c r="L45" s="106" t="s">
        <v>2228</v>
      </c>
      <c r="M45" s="105" t="s">
        <v>2473</v>
      </c>
      <c r="N45" s="104" t="s">
        <v>2481</v>
      </c>
      <c r="O45" s="102" t="s">
        <v>2483</v>
      </c>
      <c r="P45" s="102"/>
      <c r="Q45" s="105" t="s">
        <v>2228</v>
      </c>
    </row>
    <row r="46" spans="1:17" ht="18" x14ac:dyDescent="0.25">
      <c r="A46" s="102" t="str">
        <f>VLOOKUP(E46,'LISTADO ATM'!$A$2:$C$895,3,0)</f>
        <v>DISTRITO NACIONAL</v>
      </c>
      <c r="B46" s="111">
        <v>335769547</v>
      </c>
      <c r="C46" s="103">
        <v>44217.503275462965</v>
      </c>
      <c r="D46" s="102" t="s">
        <v>2477</v>
      </c>
      <c r="E46" s="99">
        <v>719</v>
      </c>
      <c r="F46" s="84" t="str">
        <f>VLOOKUP(E46,VIP!$A$2:$O11510,2,0)</f>
        <v>DRBR419</v>
      </c>
      <c r="G46" s="98" t="str">
        <f>VLOOKUP(E46,'LISTADO ATM'!$A$2:$B$894,2,0)</f>
        <v xml:space="preserve">ATM Ayuntamiento Municipal San Luís </v>
      </c>
      <c r="H46" s="98" t="str">
        <f>VLOOKUP(E46,VIP!$A$2:$O16431,7,FALSE)</f>
        <v>Si</v>
      </c>
      <c r="I46" s="98" t="str">
        <f>VLOOKUP(E46,VIP!$A$2:$O8396,8,FALSE)</f>
        <v>Si</v>
      </c>
      <c r="J46" s="98" t="str">
        <f>VLOOKUP(E46,VIP!$A$2:$O8346,8,FALSE)</f>
        <v>Si</v>
      </c>
      <c r="K46" s="98" t="str">
        <f>VLOOKUP(E46,VIP!$A$2:$O11920,6,0)</f>
        <v>NO</v>
      </c>
      <c r="L46" s="106" t="s">
        <v>2466</v>
      </c>
      <c r="M46" s="105" t="s">
        <v>2473</v>
      </c>
      <c r="N46" s="104" t="s">
        <v>2481</v>
      </c>
      <c r="O46" s="102" t="s">
        <v>2482</v>
      </c>
      <c r="P46" s="106"/>
      <c r="Q46" s="105" t="s">
        <v>2466</v>
      </c>
    </row>
    <row r="47" spans="1:17" ht="18" x14ac:dyDescent="0.25">
      <c r="A47" s="102" t="str">
        <f>VLOOKUP(E47,'LISTADO ATM'!$A$2:$C$895,3,0)</f>
        <v>DISTRITO NACIONAL</v>
      </c>
      <c r="B47" s="111" t="s">
        <v>2540</v>
      </c>
      <c r="C47" s="103">
        <v>44223.454293981478</v>
      </c>
      <c r="D47" s="102" t="s">
        <v>2477</v>
      </c>
      <c r="E47" s="99">
        <v>734</v>
      </c>
      <c r="F47" s="84" t="str">
        <f>VLOOKUP(E47,VIP!$A$2:$O11450,2,0)</f>
        <v>DRBR178</v>
      </c>
      <c r="G47" s="98" t="str">
        <f>VLOOKUP(E47,'LISTADO ATM'!$A$2:$B$894,2,0)</f>
        <v xml:space="preserve">ATM Oficina Independencia I </v>
      </c>
      <c r="H47" s="98" t="str">
        <f>VLOOKUP(E47,VIP!$A$2:$O16371,7,FALSE)</f>
        <v>Si</v>
      </c>
      <c r="I47" s="98" t="str">
        <f>VLOOKUP(E47,VIP!$A$2:$O8336,8,FALSE)</f>
        <v>Si</v>
      </c>
      <c r="J47" s="98" t="str">
        <f>VLOOKUP(E47,VIP!$A$2:$O8286,8,FALSE)</f>
        <v>Si</v>
      </c>
      <c r="K47" s="98" t="str">
        <f>VLOOKUP(E47,VIP!$A$2:$O11860,6,0)</f>
        <v>SI</v>
      </c>
      <c r="L47" s="106" t="s">
        <v>2466</v>
      </c>
      <c r="M47" s="105" t="s">
        <v>2473</v>
      </c>
      <c r="N47" s="104" t="s">
        <v>2481</v>
      </c>
      <c r="O47" s="102" t="s">
        <v>2482</v>
      </c>
      <c r="P47" s="102"/>
      <c r="Q47" s="105" t="s">
        <v>2466</v>
      </c>
    </row>
    <row r="48" spans="1:17" ht="18" x14ac:dyDescent="0.25">
      <c r="A48" s="102" t="str">
        <f>VLOOKUP(E48,'LISTADO ATM'!$A$2:$C$895,3,0)</f>
        <v>DISTRITO NACIONAL</v>
      </c>
      <c r="B48" s="111">
        <v>335770186</v>
      </c>
      <c r="C48" s="103">
        <v>44218.519918981481</v>
      </c>
      <c r="D48" s="102" t="s">
        <v>2189</v>
      </c>
      <c r="E48" s="99">
        <v>735</v>
      </c>
      <c r="F48" s="84" t="str">
        <f>VLOOKUP(E48,VIP!$A$2:$O11374,2,0)</f>
        <v>DRBR179</v>
      </c>
      <c r="G48" s="98" t="str">
        <f>VLOOKUP(E48,'LISTADO ATM'!$A$2:$B$894,2,0)</f>
        <v xml:space="preserve">ATM Oficina Independencia II  </v>
      </c>
      <c r="H48" s="98" t="str">
        <f>VLOOKUP(E48,VIP!$A$2:$O16295,7,FALSE)</f>
        <v>Si</v>
      </c>
      <c r="I48" s="98" t="str">
        <f>VLOOKUP(E48,VIP!$A$2:$O8260,8,FALSE)</f>
        <v>Si</v>
      </c>
      <c r="J48" s="98" t="str">
        <f>VLOOKUP(E48,VIP!$A$2:$O8210,8,FALSE)</f>
        <v>Si</v>
      </c>
      <c r="K48" s="98" t="str">
        <f>VLOOKUP(E48,VIP!$A$2:$O11784,6,0)</f>
        <v>NO</v>
      </c>
      <c r="L48" s="106" t="s">
        <v>2228</v>
      </c>
      <c r="M48" s="105" t="s">
        <v>2473</v>
      </c>
      <c r="N48" s="104" t="s">
        <v>2497</v>
      </c>
      <c r="O48" s="102" t="s">
        <v>2483</v>
      </c>
      <c r="P48" s="102"/>
      <c r="Q48" s="105" t="s">
        <v>2228</v>
      </c>
    </row>
    <row r="49" spans="1:17" ht="18" x14ac:dyDescent="0.25">
      <c r="A49" s="102" t="str">
        <f>VLOOKUP(E49,'LISTADO ATM'!$A$2:$C$895,3,0)</f>
        <v>DISTRITO NACIONAL</v>
      </c>
      <c r="B49" s="111">
        <v>335770884</v>
      </c>
      <c r="C49" s="103">
        <v>44219.502962962964</v>
      </c>
      <c r="D49" s="102" t="s">
        <v>2477</v>
      </c>
      <c r="E49" s="99">
        <v>738</v>
      </c>
      <c r="F49" s="84" t="str">
        <f>VLOOKUP(E49,VIP!$A$2:$O11386,2,0)</f>
        <v>DRBR24S</v>
      </c>
      <c r="G49" s="98" t="str">
        <f>VLOOKUP(E49,'LISTADO ATM'!$A$2:$B$894,2,0)</f>
        <v xml:space="preserve">ATM Zona Franca Los Alcarrizos </v>
      </c>
      <c r="H49" s="98" t="str">
        <f>VLOOKUP(E49,VIP!$A$2:$O16307,7,FALSE)</f>
        <v>Si</v>
      </c>
      <c r="I49" s="98" t="str">
        <f>VLOOKUP(E49,VIP!$A$2:$O8272,8,FALSE)</f>
        <v>Si</v>
      </c>
      <c r="J49" s="98" t="str">
        <f>VLOOKUP(E49,VIP!$A$2:$O8222,8,FALSE)</f>
        <v>Si</v>
      </c>
      <c r="K49" s="98" t="str">
        <f>VLOOKUP(E49,VIP!$A$2:$O11796,6,0)</f>
        <v>NO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2"/>
      <c r="Q49" s="104" t="s">
        <v>2430</v>
      </c>
    </row>
    <row r="50" spans="1:17" ht="18" x14ac:dyDescent="0.25">
      <c r="A50" s="102" t="str">
        <f>VLOOKUP(E50,'LISTADO ATM'!$A$2:$C$895,3,0)</f>
        <v>NORTE</v>
      </c>
      <c r="B50" s="111" t="s">
        <v>2553</v>
      </c>
      <c r="C50" s="103">
        <v>44223.531319444446</v>
      </c>
      <c r="D50" s="102" t="s">
        <v>2190</v>
      </c>
      <c r="E50" s="99">
        <v>747</v>
      </c>
      <c r="F50" s="84" t="str">
        <f>VLOOKUP(E50,VIP!$A$2:$O11456,2,0)</f>
        <v>DRBR200</v>
      </c>
      <c r="G50" s="98" t="str">
        <f>VLOOKUP(E50,'LISTADO ATM'!$A$2:$B$894,2,0)</f>
        <v xml:space="preserve">ATM Club BR (Santiago) </v>
      </c>
      <c r="H50" s="98" t="str">
        <f>VLOOKUP(E50,VIP!$A$2:$O16377,7,FALSE)</f>
        <v>Si</v>
      </c>
      <c r="I50" s="98" t="str">
        <f>VLOOKUP(E50,VIP!$A$2:$O8342,8,FALSE)</f>
        <v>Si</v>
      </c>
      <c r="J50" s="98" t="str">
        <f>VLOOKUP(E50,VIP!$A$2:$O8292,8,FALSE)</f>
        <v>Si</v>
      </c>
      <c r="K50" s="98" t="str">
        <f>VLOOKUP(E50,VIP!$A$2:$O11866,6,0)</f>
        <v>SI</v>
      </c>
      <c r="L50" s="106" t="s">
        <v>2228</v>
      </c>
      <c r="M50" s="105" t="s">
        <v>2473</v>
      </c>
      <c r="N50" s="104" t="s">
        <v>2481</v>
      </c>
      <c r="O50" s="102" t="s">
        <v>2561</v>
      </c>
      <c r="P50" s="102"/>
      <c r="Q50" s="105" t="s">
        <v>2228</v>
      </c>
    </row>
    <row r="51" spans="1:17" ht="18" x14ac:dyDescent="0.25">
      <c r="A51" s="102" t="str">
        <f>VLOOKUP(E51,'LISTADO ATM'!$A$2:$C$895,3,0)</f>
        <v>NORTE</v>
      </c>
      <c r="B51" s="111" t="s">
        <v>2554</v>
      </c>
      <c r="C51" s="103">
        <v>44223.525914351849</v>
      </c>
      <c r="D51" s="102" t="s">
        <v>2494</v>
      </c>
      <c r="E51" s="99">
        <v>752</v>
      </c>
      <c r="F51" s="84" t="str">
        <f>VLOOKUP(E51,VIP!$A$2:$O11457,2,0)</f>
        <v>DRBR280</v>
      </c>
      <c r="G51" s="98" t="str">
        <f>VLOOKUP(E51,'LISTADO ATM'!$A$2:$B$894,2,0)</f>
        <v xml:space="preserve">ATM UNP Las Carolinas (La Vega) </v>
      </c>
      <c r="H51" s="98" t="str">
        <f>VLOOKUP(E51,VIP!$A$2:$O16378,7,FALSE)</f>
        <v>Si</v>
      </c>
      <c r="I51" s="98" t="str">
        <f>VLOOKUP(E51,VIP!$A$2:$O8343,8,FALSE)</f>
        <v>Si</v>
      </c>
      <c r="J51" s="98" t="str">
        <f>VLOOKUP(E51,VIP!$A$2:$O8293,8,FALSE)</f>
        <v>Si</v>
      </c>
      <c r="K51" s="98" t="str">
        <f>VLOOKUP(E51,VIP!$A$2:$O11867,6,0)</f>
        <v>SI</v>
      </c>
      <c r="L51" s="106" t="s">
        <v>2466</v>
      </c>
      <c r="M51" s="105" t="s">
        <v>2473</v>
      </c>
      <c r="N51" s="104" t="s">
        <v>2481</v>
      </c>
      <c r="O51" s="102" t="s">
        <v>2495</v>
      </c>
      <c r="P51" s="102"/>
      <c r="Q51" s="105" t="s">
        <v>2466</v>
      </c>
    </row>
    <row r="52" spans="1:17" ht="18" x14ac:dyDescent="0.25">
      <c r="A52" s="102" t="str">
        <f>VLOOKUP(E52,'LISTADO ATM'!$A$2:$C$895,3,0)</f>
        <v>NORTE</v>
      </c>
      <c r="B52" s="111" t="s">
        <v>2546</v>
      </c>
      <c r="C52" s="103">
        <v>44223.582928240743</v>
      </c>
      <c r="D52" s="102" t="s">
        <v>2498</v>
      </c>
      <c r="E52" s="99">
        <v>775</v>
      </c>
      <c r="F52" s="84" t="str">
        <f>VLOOKUP(E52,VIP!$A$2:$O11449,2,0)</f>
        <v>DRBR450</v>
      </c>
      <c r="G52" s="98" t="str">
        <f>VLOOKUP(E52,'LISTADO ATM'!$A$2:$B$894,2,0)</f>
        <v xml:space="preserve">ATM S/M Lilo (Montecristi) </v>
      </c>
      <c r="H52" s="98" t="str">
        <f>VLOOKUP(E52,VIP!$A$2:$O16370,7,FALSE)</f>
        <v>Si</v>
      </c>
      <c r="I52" s="98" t="str">
        <f>VLOOKUP(E52,VIP!$A$2:$O8335,8,FALSE)</f>
        <v>Si</v>
      </c>
      <c r="J52" s="98" t="str">
        <f>VLOOKUP(E52,VIP!$A$2:$O8285,8,FALSE)</f>
        <v>Si</v>
      </c>
      <c r="K52" s="98" t="str">
        <f>VLOOKUP(E52,VIP!$A$2:$O11859,6,0)</f>
        <v>NO</v>
      </c>
      <c r="L52" s="106" t="s">
        <v>2430</v>
      </c>
      <c r="M52" s="105" t="s">
        <v>2473</v>
      </c>
      <c r="N52" s="104" t="s">
        <v>2481</v>
      </c>
      <c r="O52" s="102" t="s">
        <v>2499</v>
      </c>
      <c r="P52" s="102"/>
      <c r="Q52" s="105" t="s">
        <v>2430</v>
      </c>
    </row>
    <row r="53" spans="1:17" ht="18" x14ac:dyDescent="0.25">
      <c r="A53" s="102" t="str">
        <f>VLOOKUP(E53,'LISTADO ATM'!$A$2:$C$895,3,0)</f>
        <v>ESTE</v>
      </c>
      <c r="B53" s="111" t="s">
        <v>2509</v>
      </c>
      <c r="C53" s="103">
        <v>44222.533009259256</v>
      </c>
      <c r="D53" s="102" t="s">
        <v>2189</v>
      </c>
      <c r="E53" s="99">
        <v>859</v>
      </c>
      <c r="F53" s="84" t="str">
        <f>VLOOKUP(E53,VIP!$A$2:$O11430,2,0)</f>
        <v>DRBR859</v>
      </c>
      <c r="G53" s="98" t="str">
        <f>VLOOKUP(E53,'LISTADO ATM'!$A$2:$B$894,2,0)</f>
        <v xml:space="preserve">ATM Hotel Vista Sol (Punta Cana) </v>
      </c>
      <c r="H53" s="98" t="str">
        <f>VLOOKUP(E53,VIP!$A$2:$O16351,7,FALSE)</f>
        <v>Si</v>
      </c>
      <c r="I53" s="98" t="str">
        <f>VLOOKUP(E53,VIP!$A$2:$O8316,8,FALSE)</f>
        <v>Si</v>
      </c>
      <c r="J53" s="98" t="str">
        <f>VLOOKUP(E53,VIP!$A$2:$O8266,8,FALSE)</f>
        <v>Si</v>
      </c>
      <c r="K53" s="98" t="str">
        <f>VLOOKUP(E53,VIP!$A$2:$O11840,6,0)</f>
        <v>NO</v>
      </c>
      <c r="L53" s="106" t="s">
        <v>2254</v>
      </c>
      <c r="M53" s="105" t="s">
        <v>2473</v>
      </c>
      <c r="N53" s="157" t="s">
        <v>2526</v>
      </c>
      <c r="O53" s="102" t="s">
        <v>2483</v>
      </c>
      <c r="P53" s="102"/>
      <c r="Q53" s="105" t="s">
        <v>2254</v>
      </c>
    </row>
    <row r="54" spans="1:17" ht="18" x14ac:dyDescent="0.25">
      <c r="A54" s="102" t="str">
        <f>VLOOKUP(E54,'LISTADO ATM'!$A$2:$C$895,3,0)</f>
        <v>NORTE</v>
      </c>
      <c r="B54" s="111" t="s">
        <v>2501</v>
      </c>
      <c r="C54" s="103">
        <v>44222.419699074075</v>
      </c>
      <c r="D54" s="102" t="s">
        <v>2498</v>
      </c>
      <c r="E54" s="99">
        <v>862</v>
      </c>
      <c r="F54" s="84" t="str">
        <f>VLOOKUP(E54,VIP!$A$2:$O11417,2,0)</f>
        <v>DRBR862</v>
      </c>
      <c r="G54" s="98" t="str">
        <f>VLOOKUP(E54,'LISTADO ATM'!$A$2:$B$894,2,0)</f>
        <v xml:space="preserve">ATM S/M Doble A (Sabaneta) </v>
      </c>
      <c r="H54" s="98" t="str">
        <f>VLOOKUP(E54,VIP!$A$2:$O16338,7,FALSE)</f>
        <v>Si</v>
      </c>
      <c r="I54" s="98" t="str">
        <f>VLOOKUP(E54,VIP!$A$2:$O8303,8,FALSE)</f>
        <v>Si</v>
      </c>
      <c r="J54" s="98" t="str">
        <f>VLOOKUP(E54,VIP!$A$2:$O8253,8,FALSE)</f>
        <v>Si</v>
      </c>
      <c r="K54" s="98" t="str">
        <f>VLOOKUP(E54,VIP!$A$2:$O11827,6,0)</f>
        <v>NO</v>
      </c>
      <c r="L54" s="106" t="s">
        <v>2466</v>
      </c>
      <c r="M54" s="105" t="s">
        <v>2473</v>
      </c>
      <c r="N54" s="104" t="s">
        <v>2481</v>
      </c>
      <c r="O54" s="102" t="s">
        <v>2499</v>
      </c>
      <c r="P54" s="102"/>
      <c r="Q54" s="105" t="s">
        <v>2466</v>
      </c>
    </row>
    <row r="55" spans="1:17" ht="18" x14ac:dyDescent="0.25">
      <c r="A55" s="102" t="str">
        <f>VLOOKUP(E55,'LISTADO ATM'!$A$2:$C$895,3,0)</f>
        <v>DISTRITO NACIONAL</v>
      </c>
      <c r="B55" s="111" t="s">
        <v>2544</v>
      </c>
      <c r="C55" s="103">
        <v>44223.432083333333</v>
      </c>
      <c r="D55" s="102" t="s">
        <v>2189</v>
      </c>
      <c r="E55" s="99">
        <v>884</v>
      </c>
      <c r="F55" s="84" t="str">
        <f>VLOOKUP(E55,VIP!$A$2:$O11455,2,0)</f>
        <v>DRBR884</v>
      </c>
      <c r="G55" s="98" t="str">
        <f>VLOOKUP(E55,'LISTADO ATM'!$A$2:$B$894,2,0)</f>
        <v xml:space="preserve">ATM UNP Olé Sabana Perdida </v>
      </c>
      <c r="H55" s="98" t="str">
        <f>VLOOKUP(E55,VIP!$A$2:$O16376,7,FALSE)</f>
        <v>Si</v>
      </c>
      <c r="I55" s="98" t="str">
        <f>VLOOKUP(E55,VIP!$A$2:$O8341,8,FALSE)</f>
        <v>Si</v>
      </c>
      <c r="J55" s="98" t="str">
        <f>VLOOKUP(E55,VIP!$A$2:$O8291,8,FALSE)</f>
        <v>Si</v>
      </c>
      <c r="K55" s="98" t="str">
        <f>VLOOKUP(E55,VIP!$A$2:$O11865,6,0)</f>
        <v>NO</v>
      </c>
      <c r="L55" s="106" t="s">
        <v>2463</v>
      </c>
      <c r="M55" s="105" t="s">
        <v>2473</v>
      </c>
      <c r="N55" s="104" t="s">
        <v>2481</v>
      </c>
      <c r="O55" s="102" t="s">
        <v>2483</v>
      </c>
      <c r="P55" s="102"/>
      <c r="Q55" s="105" t="s">
        <v>2463</v>
      </c>
    </row>
    <row r="56" spans="1:17" ht="18" x14ac:dyDescent="0.25">
      <c r="A56" s="102" t="str">
        <f>VLOOKUP(E56,'LISTADO ATM'!$A$2:$C$895,3,0)</f>
        <v>ESTE</v>
      </c>
      <c r="B56" s="111">
        <v>335770251</v>
      </c>
      <c r="C56" s="103">
        <v>44218.546944444446</v>
      </c>
      <c r="D56" s="102" t="s">
        <v>2189</v>
      </c>
      <c r="E56" s="99">
        <v>912</v>
      </c>
      <c r="F56" s="84" t="str">
        <f>VLOOKUP(E56,VIP!$A$2:$O11364,2,0)</f>
        <v>DRBR973</v>
      </c>
      <c r="G56" s="98" t="str">
        <f>VLOOKUP(E56,'LISTADO ATM'!$A$2:$B$894,2,0)</f>
        <v xml:space="preserve">ATM Oficina San Pedro II </v>
      </c>
      <c r="H56" s="98" t="str">
        <f>VLOOKUP(E56,VIP!$A$2:$O16285,7,FALSE)</f>
        <v>Si</v>
      </c>
      <c r="I56" s="98" t="str">
        <f>VLOOKUP(E56,VIP!$A$2:$O8250,8,FALSE)</f>
        <v>Si</v>
      </c>
      <c r="J56" s="98" t="str">
        <f>VLOOKUP(E56,VIP!$A$2:$O8200,8,FALSE)</f>
        <v>Si</v>
      </c>
      <c r="K56" s="98" t="str">
        <f>VLOOKUP(E56,VIP!$A$2:$O11774,6,0)</f>
        <v>SI</v>
      </c>
      <c r="L56" s="106" t="s">
        <v>2463</v>
      </c>
      <c r="M56" s="105" t="s">
        <v>2473</v>
      </c>
      <c r="N56" s="104" t="s">
        <v>2497</v>
      </c>
      <c r="O56" s="102" t="s">
        <v>2483</v>
      </c>
      <c r="P56" s="102"/>
      <c r="Q56" s="105" t="s">
        <v>2463</v>
      </c>
    </row>
    <row r="57" spans="1:17" ht="18" x14ac:dyDescent="0.25">
      <c r="A57" s="102" t="str">
        <f>VLOOKUP(E57,'LISTADO ATM'!$A$2:$C$895,3,0)</f>
        <v>ESTE</v>
      </c>
      <c r="B57" s="111" t="s">
        <v>2521</v>
      </c>
      <c r="C57" s="103">
        <v>44223.310300925928</v>
      </c>
      <c r="D57" s="102" t="s">
        <v>2189</v>
      </c>
      <c r="E57" s="99">
        <v>912</v>
      </c>
      <c r="F57" s="84" t="str">
        <f>VLOOKUP(E57,VIP!$A$2:$O11372,2,0)</f>
        <v>DRBR973</v>
      </c>
      <c r="G57" s="98" t="str">
        <f>VLOOKUP(E57,'LISTADO ATM'!$A$2:$B$894,2,0)</f>
        <v xml:space="preserve">ATM Oficina San Pedro II </v>
      </c>
      <c r="H57" s="98" t="str">
        <f>VLOOKUP(E57,VIP!$A$2:$O16293,7,FALSE)</f>
        <v>Si</v>
      </c>
      <c r="I57" s="98" t="str">
        <f>VLOOKUP(E57,VIP!$A$2:$O8258,8,FALSE)</f>
        <v>Si</v>
      </c>
      <c r="J57" s="98" t="str">
        <f>VLOOKUP(E57,VIP!$A$2:$O8208,8,FALSE)</f>
        <v>Si</v>
      </c>
      <c r="K57" s="98" t="str">
        <f>VLOOKUP(E57,VIP!$A$2:$O11782,6,0)</f>
        <v>SI</v>
      </c>
      <c r="L57" s="106" t="s">
        <v>2228</v>
      </c>
      <c r="M57" s="105" t="s">
        <v>2473</v>
      </c>
      <c r="N57" s="104" t="s">
        <v>2481</v>
      </c>
      <c r="O57" s="102" t="s">
        <v>2483</v>
      </c>
      <c r="P57" s="102"/>
      <c r="Q57" s="105" t="s">
        <v>2228</v>
      </c>
    </row>
    <row r="58" spans="1:17" ht="18" x14ac:dyDescent="0.25">
      <c r="A58" s="102" t="str">
        <f>VLOOKUP(E58,'LISTADO ATM'!$A$2:$C$895,3,0)</f>
        <v>DISTRITO NACIONAL</v>
      </c>
      <c r="B58" s="111" t="s">
        <v>2503</v>
      </c>
      <c r="C58" s="103">
        <v>44222.399016203701</v>
      </c>
      <c r="D58" s="102" t="s">
        <v>2189</v>
      </c>
      <c r="E58" s="99">
        <v>918</v>
      </c>
      <c r="F58" s="84" t="str">
        <f>VLOOKUP(E58,VIP!$A$2:$O11421,2,0)</f>
        <v>DRBR918</v>
      </c>
      <c r="G58" s="98" t="str">
        <f>VLOOKUP(E58,'LISTADO ATM'!$A$2:$B$894,2,0)</f>
        <v xml:space="preserve">ATM S/M Liverpool de la Jacobo Majluta </v>
      </c>
      <c r="H58" s="98" t="str">
        <f>VLOOKUP(E58,VIP!$A$2:$O16342,7,FALSE)</f>
        <v>Si</v>
      </c>
      <c r="I58" s="98" t="str">
        <f>VLOOKUP(E58,VIP!$A$2:$O8307,8,FALSE)</f>
        <v>Si</v>
      </c>
      <c r="J58" s="98" t="str">
        <f>VLOOKUP(E58,VIP!$A$2:$O8257,8,FALSE)</f>
        <v>Si</v>
      </c>
      <c r="K58" s="98" t="str">
        <f>VLOOKUP(E58,VIP!$A$2:$O11831,6,0)</f>
        <v>NO</v>
      </c>
      <c r="L58" s="106" t="s">
        <v>2463</v>
      </c>
      <c r="M58" s="105" t="s">
        <v>2473</v>
      </c>
      <c r="N58" s="104" t="s">
        <v>2497</v>
      </c>
      <c r="O58" s="102" t="s">
        <v>2483</v>
      </c>
      <c r="P58" s="102"/>
      <c r="Q58" s="105" t="s">
        <v>2463</v>
      </c>
    </row>
    <row r="59" spans="1:17" ht="18" x14ac:dyDescent="0.25">
      <c r="A59" s="102" t="str">
        <f>VLOOKUP(E59,'LISTADO ATM'!$A$2:$C$895,3,0)</f>
        <v>DISTRITO NACIONAL</v>
      </c>
      <c r="B59" s="111" t="s">
        <v>2510</v>
      </c>
      <c r="C59" s="103">
        <v>44222.479849537034</v>
      </c>
      <c r="D59" s="102" t="s">
        <v>2494</v>
      </c>
      <c r="E59" s="99">
        <v>930</v>
      </c>
      <c r="F59" s="84" t="str">
        <f>VLOOKUP(E59,VIP!$A$2:$O11433,2,0)</f>
        <v>DRBR930</v>
      </c>
      <c r="G59" s="98" t="str">
        <f>VLOOKUP(E59,'LISTADO ATM'!$A$2:$B$894,2,0)</f>
        <v>ATM Oficina Plaza Spring Center</v>
      </c>
      <c r="H59" s="98" t="str">
        <f>VLOOKUP(E59,VIP!$A$2:$O16354,7,FALSE)</f>
        <v>Si</v>
      </c>
      <c r="I59" s="98" t="str">
        <f>VLOOKUP(E59,VIP!$A$2:$O8319,8,FALSE)</f>
        <v>Si</v>
      </c>
      <c r="J59" s="98" t="str">
        <f>VLOOKUP(E59,VIP!$A$2:$O8269,8,FALSE)</f>
        <v>Si</v>
      </c>
      <c r="K59" s="98" t="str">
        <f>VLOOKUP(E59,VIP!$A$2:$O11843,6,0)</f>
        <v>NO</v>
      </c>
      <c r="L59" s="106" t="s">
        <v>2430</v>
      </c>
      <c r="M59" s="105" t="s">
        <v>2473</v>
      </c>
      <c r="N59" s="104" t="s">
        <v>2481</v>
      </c>
      <c r="O59" s="102" t="s">
        <v>2495</v>
      </c>
      <c r="P59" s="102"/>
      <c r="Q59" s="105" t="s">
        <v>2430</v>
      </c>
    </row>
    <row r="60" spans="1:17" ht="18" x14ac:dyDescent="0.25">
      <c r="A60" s="102" t="str">
        <f>VLOOKUP(E60,'LISTADO ATM'!$A$2:$C$895,3,0)</f>
        <v>NORTE</v>
      </c>
      <c r="B60" s="111" t="s">
        <v>2507</v>
      </c>
      <c r="C60" s="103">
        <v>44222.541458333333</v>
      </c>
      <c r="D60" s="102" t="s">
        <v>2190</v>
      </c>
      <c r="E60" s="99">
        <v>937</v>
      </c>
      <c r="F60" s="84" t="str">
        <f>VLOOKUP(E60,VIP!$A$2:$O11427,2,0)</f>
        <v>DRBR937</v>
      </c>
      <c r="G60" s="98" t="str">
        <f>VLOOKUP(E60,'LISTADO ATM'!$A$2:$B$894,2,0)</f>
        <v xml:space="preserve">ATM Autobanco Oficina La Vega II </v>
      </c>
      <c r="H60" s="98" t="str">
        <f>VLOOKUP(E60,VIP!$A$2:$O16348,7,FALSE)</f>
        <v>Si</v>
      </c>
      <c r="I60" s="98" t="str">
        <f>VLOOKUP(E60,VIP!$A$2:$O8313,8,FALSE)</f>
        <v>Si</v>
      </c>
      <c r="J60" s="98" t="str">
        <f>VLOOKUP(E60,VIP!$A$2:$O8263,8,FALSE)</f>
        <v>Si</v>
      </c>
      <c r="K60" s="98" t="str">
        <f>VLOOKUP(E60,VIP!$A$2:$O11837,6,0)</f>
        <v>NO</v>
      </c>
      <c r="L60" s="106" t="s">
        <v>2463</v>
      </c>
      <c r="M60" s="105" t="s">
        <v>2473</v>
      </c>
      <c r="N60" s="104" t="s">
        <v>2481</v>
      </c>
      <c r="O60" s="102" t="s">
        <v>2490</v>
      </c>
      <c r="P60" s="102"/>
      <c r="Q60" s="105" t="s">
        <v>2463</v>
      </c>
    </row>
    <row r="61" spans="1:17" ht="18" x14ac:dyDescent="0.25">
      <c r="A61" s="102" t="str">
        <f>VLOOKUP(E61,'LISTADO ATM'!$A$2:$C$895,3,0)</f>
        <v>DISTRITO NACIONAL</v>
      </c>
      <c r="B61" s="111" t="s">
        <v>2524</v>
      </c>
      <c r="C61" s="103">
        <v>44223.299953703703</v>
      </c>
      <c r="D61" s="102" t="s">
        <v>2189</v>
      </c>
      <c r="E61" s="99">
        <v>943</v>
      </c>
      <c r="F61" s="84" t="str">
        <f>VLOOKUP(E61,VIP!$A$2:$O11376,2,0)</f>
        <v>DRBR16K</v>
      </c>
      <c r="G61" s="98" t="str">
        <f>VLOOKUP(E61,'LISTADO ATM'!$A$2:$B$894,2,0)</f>
        <v xml:space="preserve">ATM Oficina Tránsito Terreste </v>
      </c>
      <c r="H61" s="98" t="str">
        <f>VLOOKUP(E61,VIP!$A$2:$O16297,7,FALSE)</f>
        <v>Si</v>
      </c>
      <c r="I61" s="98" t="str">
        <f>VLOOKUP(E61,VIP!$A$2:$O8262,8,FALSE)</f>
        <v>Si</v>
      </c>
      <c r="J61" s="98" t="str">
        <f>VLOOKUP(E61,VIP!$A$2:$O8212,8,FALSE)</f>
        <v>Si</v>
      </c>
      <c r="K61" s="98" t="str">
        <f>VLOOKUP(E61,VIP!$A$2:$O11786,6,0)</f>
        <v>NO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2"/>
      <c r="Q61" s="105" t="s">
        <v>2228</v>
      </c>
    </row>
    <row r="62" spans="1:17" ht="18" x14ac:dyDescent="0.25">
      <c r="A62" s="102" t="str">
        <f>VLOOKUP(E62,'LISTADO ATM'!$A$2:$C$895,3,0)</f>
        <v>NORTE</v>
      </c>
      <c r="B62" s="111" t="s">
        <v>2516</v>
      </c>
      <c r="C62" s="103">
        <v>44222.743483796294</v>
      </c>
      <c r="D62" s="102" t="s">
        <v>2494</v>
      </c>
      <c r="E62" s="99">
        <v>944</v>
      </c>
      <c r="F62" s="84" t="str">
        <f>VLOOKUP(E62,VIP!$A$2:$O11457,2,0)</f>
        <v>DRBR944</v>
      </c>
      <c r="G62" s="98" t="str">
        <f>VLOOKUP(E62,'LISTADO ATM'!$A$2:$B$894,2,0)</f>
        <v xml:space="preserve">ATM UNP Mao </v>
      </c>
      <c r="H62" s="98" t="str">
        <f>VLOOKUP(E62,VIP!$A$2:$O16378,7,FALSE)</f>
        <v>Si</v>
      </c>
      <c r="I62" s="98" t="str">
        <f>VLOOKUP(E62,VIP!$A$2:$O8343,8,FALSE)</f>
        <v>Si</v>
      </c>
      <c r="J62" s="98" t="str">
        <f>VLOOKUP(E62,VIP!$A$2:$O8293,8,FALSE)</f>
        <v>Si</v>
      </c>
      <c r="K62" s="98" t="str">
        <f>VLOOKUP(E62,VIP!$A$2:$O11867,6,0)</f>
        <v>NO</v>
      </c>
      <c r="L62" s="106" t="s">
        <v>2430</v>
      </c>
      <c r="M62" s="105" t="s">
        <v>2473</v>
      </c>
      <c r="N62" s="104" t="s">
        <v>2481</v>
      </c>
      <c r="O62" s="102" t="s">
        <v>2495</v>
      </c>
      <c r="P62" s="102"/>
      <c r="Q62" s="105" t="s">
        <v>2430</v>
      </c>
    </row>
    <row r="63" spans="1:17" ht="18" x14ac:dyDescent="0.25">
      <c r="A63" s="102" t="str">
        <f>VLOOKUP(E63,'LISTADO ATM'!$A$2:$C$895,3,0)</f>
        <v>SUR</v>
      </c>
      <c r="B63" s="111" t="s">
        <v>2550</v>
      </c>
      <c r="C63" s="103">
        <v>44223.548680555556</v>
      </c>
      <c r="D63" s="102" t="s">
        <v>2477</v>
      </c>
      <c r="E63" s="99">
        <v>995</v>
      </c>
      <c r="F63" s="84" t="str">
        <f>VLOOKUP(E63,VIP!$A$2:$O11453,2,0)</f>
        <v>DRBR545</v>
      </c>
      <c r="G63" s="98" t="str">
        <f>VLOOKUP(E63,'LISTADO ATM'!$A$2:$B$894,2,0)</f>
        <v xml:space="preserve">ATM Oficina San Cristobal III (Lobby) </v>
      </c>
      <c r="H63" s="98" t="str">
        <f>VLOOKUP(E63,VIP!$A$2:$O16374,7,FALSE)</f>
        <v>Si</v>
      </c>
      <c r="I63" s="98" t="str">
        <f>VLOOKUP(E63,VIP!$A$2:$O8339,8,FALSE)</f>
        <v>No</v>
      </c>
      <c r="J63" s="98" t="str">
        <f>VLOOKUP(E63,VIP!$A$2:$O8289,8,FALSE)</f>
        <v>No</v>
      </c>
      <c r="K63" s="98" t="str">
        <f>VLOOKUP(E63,VIP!$A$2:$O11863,6,0)</f>
        <v>NO</v>
      </c>
      <c r="L63" s="106" t="s">
        <v>2430</v>
      </c>
      <c r="M63" s="105" t="s">
        <v>2473</v>
      </c>
      <c r="N63" s="104" t="s">
        <v>2481</v>
      </c>
      <c r="O63" s="102" t="s">
        <v>2482</v>
      </c>
      <c r="P63" s="102"/>
      <c r="Q63" s="105" t="s">
        <v>2430</v>
      </c>
    </row>
  </sheetData>
  <autoFilter ref="A4:Q63">
    <sortState ref="A5:Q136">
      <sortCondition ref="M4:M1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:B1048576 B1:B4">
    <cfRule type="duplicateValues" dxfId="105" priority="1973"/>
  </conditionalFormatting>
  <conditionalFormatting sqref="B6:B1048576">
    <cfRule type="duplicateValues" dxfId="104" priority="329413"/>
  </conditionalFormatting>
  <conditionalFormatting sqref="B6:B1048576 B1:B4">
    <cfRule type="duplicateValues" dxfId="103" priority="329425"/>
    <cfRule type="duplicateValues" dxfId="102" priority="329426"/>
    <cfRule type="duplicateValues" dxfId="101" priority="329427"/>
  </conditionalFormatting>
  <conditionalFormatting sqref="B6:B1048576 B1:B4">
    <cfRule type="duplicateValues" dxfId="100" priority="329437"/>
    <cfRule type="duplicateValues" dxfId="99" priority="329438"/>
  </conditionalFormatting>
  <conditionalFormatting sqref="B6:B1048576">
    <cfRule type="duplicateValues" dxfId="98" priority="329445"/>
    <cfRule type="duplicateValues" dxfId="97" priority="329446"/>
    <cfRule type="duplicateValues" dxfId="96" priority="329447"/>
  </conditionalFormatting>
  <conditionalFormatting sqref="B6:B1048576">
    <cfRule type="duplicateValues" dxfId="95" priority="982"/>
    <cfRule type="duplicateValues" dxfId="94" priority="983"/>
  </conditionalFormatting>
  <conditionalFormatting sqref="B6:B1048576">
    <cfRule type="duplicateValues" dxfId="93" priority="880"/>
  </conditionalFormatting>
  <conditionalFormatting sqref="E6:E1048576 E1:E4">
    <cfRule type="duplicateValues" dxfId="92" priority="343482"/>
  </conditionalFormatting>
  <conditionalFormatting sqref="E6:E1048576 E1:E4">
    <cfRule type="duplicateValues" dxfId="91" priority="343486"/>
    <cfRule type="duplicateValues" dxfId="90" priority="343487"/>
  </conditionalFormatting>
  <conditionalFormatting sqref="E6:E1048576">
    <cfRule type="duplicateValues" dxfId="89" priority="343494"/>
    <cfRule type="duplicateValues" dxfId="88" priority="343495"/>
  </conditionalFormatting>
  <conditionalFormatting sqref="E6:E1048576">
    <cfRule type="duplicateValues" dxfId="87" priority="343502"/>
  </conditionalFormatting>
  <conditionalFormatting sqref="E6:E1048576 E1:E4">
    <cfRule type="duplicateValues" dxfId="86" priority="343506"/>
    <cfRule type="duplicateValues" dxfId="85" priority="343507"/>
    <cfRule type="duplicateValues" dxfId="84" priority="343508"/>
  </conditionalFormatting>
  <conditionalFormatting sqref="E6:E1048576">
    <cfRule type="duplicateValues" dxfId="83" priority="343518"/>
    <cfRule type="duplicateValues" dxfId="82" priority="343519"/>
    <cfRule type="duplicateValues" dxfId="81" priority="343520"/>
  </conditionalFormatting>
  <conditionalFormatting sqref="E6:E1048576">
    <cfRule type="duplicateValues" dxfId="80" priority="343530"/>
  </conditionalFormatting>
  <conditionalFormatting sqref="E6:E1048576">
    <cfRule type="duplicateValues" dxfId="79" priority="343536"/>
    <cfRule type="duplicateValues" dxfId="78" priority="343537"/>
    <cfRule type="duplicateValues" dxfId="77" priority="343538"/>
  </conditionalFormatting>
  <conditionalFormatting sqref="E6:E1048576">
    <cfRule type="duplicateValues" dxfId="76" priority="343560"/>
  </conditionalFormatting>
  <conditionalFormatting sqref="E1:E1048576">
    <cfRule type="duplicateValues" dxfId="75" priority="9"/>
  </conditionalFormatting>
  <conditionalFormatting sqref="E28:E63">
    <cfRule type="duplicateValues" dxfId="74" priority="344293"/>
    <cfRule type="duplicateValues" dxfId="73" priority="344294"/>
  </conditionalFormatting>
  <conditionalFormatting sqref="B5:B63">
    <cfRule type="duplicateValues" dxfId="6" priority="344312"/>
  </conditionalFormatting>
  <conditionalFormatting sqref="B5:B63">
    <cfRule type="duplicateValues" dxfId="5" priority="344313"/>
    <cfRule type="duplicateValues" dxfId="4" priority="344314"/>
    <cfRule type="duplicateValues" dxfId="3" priority="344315"/>
  </conditionalFormatting>
  <conditionalFormatting sqref="B5:B63">
    <cfRule type="duplicateValues" dxfId="2" priority="344316"/>
    <cfRule type="duplicateValues" dxfId="1" priority="344317"/>
  </conditionalFormatting>
  <conditionalFormatting sqref="E5:E63">
    <cfRule type="duplicateValues" dxfId="0" priority="34431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" zoomScale="80" zoomScaleNormal="80" workbookViewId="0">
      <selection activeCell="D53" sqref="D53:E61"/>
    </sheetView>
  </sheetViews>
  <sheetFormatPr baseColWidth="10" defaultColWidth="52.7109375" defaultRowHeight="15" x14ac:dyDescent="0.25"/>
  <cols>
    <col min="1" max="1" width="25.7109375" style="86" bestFit="1" customWidth="1"/>
    <col min="2" max="2" width="20.85546875" style="108" bestFit="1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29" t="s">
        <v>2479</v>
      </c>
      <c r="B1" s="130"/>
      <c r="C1" s="130"/>
      <c r="D1" s="130"/>
      <c r="E1" s="131"/>
    </row>
    <row r="2" spans="1:5" ht="18.75" customHeight="1" x14ac:dyDescent="0.25">
      <c r="A2" s="129" t="s">
        <v>2158</v>
      </c>
      <c r="B2" s="130"/>
      <c r="C2" s="130"/>
      <c r="D2" s="130"/>
      <c r="E2" s="131"/>
    </row>
    <row r="3" spans="1:5" ht="25.5" customHeight="1" x14ac:dyDescent="0.25">
      <c r="A3" s="132" t="s">
        <v>2479</v>
      </c>
      <c r="B3" s="133"/>
      <c r="C3" s="133"/>
      <c r="D3" s="133"/>
      <c r="E3" s="134"/>
    </row>
    <row r="4" spans="1:5" x14ac:dyDescent="0.25">
      <c r="E4" s="108"/>
    </row>
    <row r="5" spans="1:5" ht="36" customHeight="1" thickBot="1" x14ac:dyDescent="0.3">
      <c r="A5" s="87" t="s">
        <v>2423</v>
      </c>
      <c r="B5" s="107" t="s">
        <v>2514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2517</v>
      </c>
      <c r="C6" s="88"/>
      <c r="D6" s="89"/>
      <c r="E6" s="90"/>
    </row>
    <row r="7" spans="1:5" ht="15.75" thickBot="1" x14ac:dyDescent="0.3">
      <c r="E7" s="108"/>
    </row>
    <row r="8" spans="1:5" ht="18.75" customHeight="1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39</v>
      </c>
      <c r="C10" s="112" t="str">
        <f>VLOOKUP(B10,'[1]LISTADO ATM'!$A$2:$B$816,2,0)</f>
        <v xml:space="preserve">ATM Oficina Ovando </v>
      </c>
      <c r="D10" s="100" t="s">
        <v>2485</v>
      </c>
      <c r="E10" s="99">
        <v>335772297</v>
      </c>
    </row>
    <row r="11" spans="1:5" ht="18" x14ac:dyDescent="0.25">
      <c r="A11" s="112" t="str">
        <f>VLOOKUP(B11,'[1]LISTADO ATM'!$A$2:$C$817,3,0)</f>
        <v>DISTRITO NACIONAL</v>
      </c>
      <c r="B11" s="112">
        <v>958</v>
      </c>
      <c r="C11" s="112" t="str">
        <f>VLOOKUP(B11,'[1]LISTADO ATM'!$A$2:$B$816,2,0)</f>
        <v xml:space="preserve">ATM Olé Aut. San Isidro </v>
      </c>
      <c r="D11" s="100" t="s">
        <v>2485</v>
      </c>
      <c r="E11" s="99">
        <v>335770494</v>
      </c>
    </row>
    <row r="12" spans="1:5" ht="18" x14ac:dyDescent="0.25">
      <c r="A12" s="112" t="str">
        <f>VLOOKUP(B12,'[1]LISTADO ATM'!$A$2:$C$817,3,0)</f>
        <v>NORTE</v>
      </c>
      <c r="B12" s="112">
        <v>910</v>
      </c>
      <c r="C12" s="112" t="str">
        <f>VLOOKUP(B12,'[1]LISTADO ATM'!$A$2:$B$816,2,0)</f>
        <v xml:space="preserve">ATM Oficina El Sol II (Santiago) </v>
      </c>
      <c r="D12" s="100" t="s">
        <v>2485</v>
      </c>
      <c r="E12" s="112">
        <v>335772305</v>
      </c>
    </row>
    <row r="13" spans="1:5" ht="18" x14ac:dyDescent="0.25">
      <c r="A13" s="112" t="str">
        <f>VLOOKUP(B13,'[1]LISTADO ATM'!$A$2:$C$817,3,0)</f>
        <v>DISTRITO NACIONAL</v>
      </c>
      <c r="B13" s="112">
        <v>554</v>
      </c>
      <c r="C13" s="112" t="str">
        <f>VLOOKUP(B13,'[1]LISTADO ATM'!$A$2:$B$816,2,0)</f>
        <v xml:space="preserve">ATM Oficina Isabel La Católica I </v>
      </c>
      <c r="D13" s="100" t="s">
        <v>2485</v>
      </c>
      <c r="E13" s="99">
        <v>335770459</v>
      </c>
    </row>
    <row r="14" spans="1:5" ht="18" x14ac:dyDescent="0.25">
      <c r="A14" s="112" t="str">
        <f>VLOOKUP(B14,'[1]LISTADO ATM'!$A$2:$C$817,3,0)</f>
        <v>DISTRITO NACIONAL</v>
      </c>
      <c r="B14" s="112">
        <v>670</v>
      </c>
      <c r="C14" s="112" t="str">
        <f>VLOOKUP(B14,'[1]LISTADO ATM'!$A$2:$B$816,2,0)</f>
        <v>ATM Estación Texaco Algodón</v>
      </c>
      <c r="D14" s="100" t="s">
        <v>2485</v>
      </c>
      <c r="E14" s="99">
        <v>335771629</v>
      </c>
    </row>
    <row r="15" spans="1:5" ht="18" x14ac:dyDescent="0.25">
      <c r="A15" s="112" t="str">
        <f>VLOOKUP(B15,'[1]LISTADO ATM'!$A$2:$C$817,3,0)</f>
        <v>ESTE</v>
      </c>
      <c r="B15" s="112">
        <v>838</v>
      </c>
      <c r="C15" s="112" t="str">
        <f>VLOOKUP(B15,'[1]LISTADO ATM'!$A$2:$B$816,2,0)</f>
        <v xml:space="preserve">ATM UNP Consuelo </v>
      </c>
      <c r="D15" s="100" t="s">
        <v>2485</v>
      </c>
      <c r="E15" s="99">
        <v>335772489</v>
      </c>
    </row>
    <row r="16" spans="1:5" ht="18.75" customHeight="1" x14ac:dyDescent="0.25">
      <c r="A16" s="112" t="str">
        <f>VLOOKUP(B16,'[1]LISTADO ATM'!$A$2:$C$817,3,0)</f>
        <v>ESTE</v>
      </c>
      <c r="B16" s="112">
        <v>268</v>
      </c>
      <c r="C16" s="112" t="str">
        <f>VLOOKUP(B16,'[1]LISTADO ATM'!$A$2:$B$816,2,0)</f>
        <v xml:space="preserve">ATM Autobanco La Altagracia (Higuey) </v>
      </c>
      <c r="D16" s="100" t="s">
        <v>2485</v>
      </c>
      <c r="E16" s="99">
        <v>335772497</v>
      </c>
    </row>
    <row r="17" spans="1:5" ht="18" x14ac:dyDescent="0.25">
      <c r="A17" s="112" t="str">
        <f>VLOOKUP(B17,'[1]LISTADO ATM'!$A$2:$C$817,3,0)</f>
        <v>ESTE</v>
      </c>
      <c r="B17" s="112">
        <v>630</v>
      </c>
      <c r="C17" s="112" t="str">
        <f>VLOOKUP(B17,'[1]LISTADO ATM'!$A$2:$B$816,2,0)</f>
        <v xml:space="preserve">ATM Oficina Plaza Zaglul (SPM) </v>
      </c>
      <c r="D17" s="100" t="s">
        <v>2485</v>
      </c>
      <c r="E17" s="99">
        <v>335772546</v>
      </c>
    </row>
    <row r="18" spans="1:5" ht="18" x14ac:dyDescent="0.25">
      <c r="A18" s="112" t="str">
        <f>VLOOKUP(B18,'[1]LISTADO ATM'!$A$2:$C$817,3,0)</f>
        <v>DISTRITO NACIONAL</v>
      </c>
      <c r="B18" s="112">
        <v>235</v>
      </c>
      <c r="C18" s="112" t="str">
        <f>VLOOKUP(B18,'[1]LISTADO ATM'!$A$2:$B$816,2,0)</f>
        <v xml:space="preserve">ATM Oficina Multicentro La Sirena San Isidro </v>
      </c>
      <c r="D18" s="100" t="s">
        <v>2485</v>
      </c>
      <c r="E18" s="99">
        <v>335772605</v>
      </c>
    </row>
    <row r="19" spans="1:5" ht="18" x14ac:dyDescent="0.25">
      <c r="A19" s="112" t="str">
        <f>VLOOKUP(B19,'[1]LISTADO ATM'!$A$2:$C$817,3,0)</f>
        <v>ESTE</v>
      </c>
      <c r="B19" s="112">
        <v>843</v>
      </c>
      <c r="C19" s="112" t="str">
        <f>VLOOKUP(B19,'[1]LISTADO ATM'!$A$2:$B$816,2,0)</f>
        <v xml:space="preserve">ATM Oficina Romana Centro </v>
      </c>
      <c r="D19" s="100" t="s">
        <v>2485</v>
      </c>
      <c r="E19" s="112">
        <v>335773126</v>
      </c>
    </row>
    <row r="20" spans="1:5" ht="18" x14ac:dyDescent="0.25">
      <c r="A20" s="112" t="str">
        <f>VLOOKUP(B20,'[1]LISTADO ATM'!$A$2:$C$817,3,0)</f>
        <v>NORTE</v>
      </c>
      <c r="B20" s="112">
        <v>728</v>
      </c>
      <c r="C20" s="112" t="str">
        <f>VLOOKUP(B20,'[1]LISTADO ATM'!$A$2:$B$816,2,0)</f>
        <v xml:space="preserve">ATM UNP La Vega Oficina Regional Norcentral </v>
      </c>
      <c r="D20" s="100" t="s">
        <v>2485</v>
      </c>
      <c r="E20" s="112">
        <v>335773173</v>
      </c>
    </row>
    <row r="21" spans="1:5" ht="18" x14ac:dyDescent="0.25">
      <c r="A21" s="112" t="str">
        <f>VLOOKUP(B21,'[1]LISTADO ATM'!$A$2:$C$817,3,0)</f>
        <v>DISTRITO NACIONAL</v>
      </c>
      <c r="B21" s="112">
        <v>409</v>
      </c>
      <c r="C21" s="112" t="str">
        <f>VLOOKUP(B21,'[1]LISTADO ATM'!$A$2:$B$816,2,0)</f>
        <v xml:space="preserve">ATM Oficina Las Palmas de Herrera I </v>
      </c>
      <c r="D21" s="100" t="s">
        <v>2485</v>
      </c>
      <c r="E21" s="99">
        <v>335772558</v>
      </c>
    </row>
    <row r="22" spans="1:5" ht="18.75" thickBot="1" x14ac:dyDescent="0.3">
      <c r="A22" s="95" t="s">
        <v>2428</v>
      </c>
      <c r="B22" s="118">
        <f>COUNT(B10:B21)</f>
        <v>12</v>
      </c>
      <c r="C22" s="138"/>
      <c r="D22" s="139"/>
      <c r="E22" s="140"/>
    </row>
    <row r="23" spans="1:5" ht="15.75" thickBot="1" x14ac:dyDescent="0.3">
      <c r="E23" s="108"/>
    </row>
    <row r="24" spans="1:5" ht="18.75" thickBot="1" x14ac:dyDescent="0.3">
      <c r="A24" s="135" t="s">
        <v>2430</v>
      </c>
      <c r="B24" s="136"/>
      <c r="C24" s="136"/>
      <c r="D24" s="136"/>
      <c r="E24" s="137"/>
    </row>
    <row r="25" spans="1:5" ht="18" x14ac:dyDescent="0.25">
      <c r="A25" s="91" t="s">
        <v>15</v>
      </c>
      <c r="B25" s="91" t="s">
        <v>2426</v>
      </c>
      <c r="C25" s="92" t="s">
        <v>46</v>
      </c>
      <c r="D25" s="92" t="s">
        <v>2433</v>
      </c>
      <c r="E25" s="92" t="s">
        <v>2427</v>
      </c>
    </row>
    <row r="26" spans="1:5" ht="18" x14ac:dyDescent="0.25">
      <c r="A26" s="99" t="str">
        <f>VLOOKUP(B26,'[1]LISTADO ATM'!$A$2:$C$817,3,0)</f>
        <v>DISTRITO NACIONAL</v>
      </c>
      <c r="B26" s="99">
        <v>738</v>
      </c>
      <c r="C26" s="112" t="str">
        <f>VLOOKUP(B26,'[1]LISTADO ATM'!$A$2:$B$816,2,0)</f>
        <v xml:space="preserve">ATM Zona Franca Los Alcarrizos </v>
      </c>
      <c r="D26" s="113" t="s">
        <v>2455</v>
      </c>
      <c r="E26" s="99">
        <v>335770884</v>
      </c>
    </row>
    <row r="27" spans="1:5" ht="18" x14ac:dyDescent="0.25">
      <c r="A27" s="99" t="str">
        <f>VLOOKUP(B27,'[1]LISTADO ATM'!$A$2:$C$817,3,0)</f>
        <v>DISTRITO NACIONAL</v>
      </c>
      <c r="B27" s="99">
        <v>338</v>
      </c>
      <c r="C27" s="112" t="str">
        <f>VLOOKUP(B27,'[1]LISTADO ATM'!$A$2:$B$816,2,0)</f>
        <v>ATM S/M Aprezio Pantoja</v>
      </c>
      <c r="D27" s="113" t="s">
        <v>2455</v>
      </c>
      <c r="E27" s="99">
        <v>335771642</v>
      </c>
    </row>
    <row r="28" spans="1:5" ht="18" x14ac:dyDescent="0.25">
      <c r="A28" s="99" t="str">
        <f>VLOOKUP(B28,'[1]LISTADO ATM'!$A$2:$C$817,3,0)</f>
        <v>DISTRITO NACIONAL</v>
      </c>
      <c r="B28" s="99">
        <v>930</v>
      </c>
      <c r="C28" s="112" t="str">
        <f>VLOOKUP(B28,'[1]LISTADO ATM'!$A$2:$B$816,2,0)</f>
        <v>ATM Oficina Plaza Spring Center</v>
      </c>
      <c r="D28" s="113" t="s">
        <v>2455</v>
      </c>
      <c r="E28" s="99">
        <v>335771804</v>
      </c>
    </row>
    <row r="29" spans="1:5" ht="18" x14ac:dyDescent="0.25">
      <c r="A29" s="99" t="str">
        <f>VLOOKUP(B29,'[1]LISTADO ATM'!$A$2:$C$817,3,0)</f>
        <v>ESTE</v>
      </c>
      <c r="B29" s="99">
        <v>330</v>
      </c>
      <c r="C29" s="112" t="str">
        <f>VLOOKUP(B29,'[1]LISTADO ATM'!$A$2:$B$816,2,0)</f>
        <v xml:space="preserve">ATM Oficina Boulevard (Higuey) </v>
      </c>
      <c r="D29" s="113" t="s">
        <v>2455</v>
      </c>
      <c r="E29" s="99">
        <v>335772394</v>
      </c>
    </row>
    <row r="30" spans="1:5" ht="18" x14ac:dyDescent="0.25">
      <c r="A30" s="99" t="str">
        <f>VLOOKUP(B30,'[1]LISTADO ATM'!$A$2:$C$817,3,0)</f>
        <v>NORTE</v>
      </c>
      <c r="B30" s="99">
        <v>944</v>
      </c>
      <c r="C30" s="112" t="str">
        <f>VLOOKUP(B30,'[1]LISTADO ATM'!$A$2:$B$816,2,0)</f>
        <v xml:space="preserve">ATM UNP Mao </v>
      </c>
      <c r="D30" s="113" t="s">
        <v>2455</v>
      </c>
      <c r="E30" s="99">
        <v>335772507</v>
      </c>
    </row>
    <row r="31" spans="1:5" ht="18" x14ac:dyDescent="0.25">
      <c r="A31" s="99" t="str">
        <f>VLOOKUP(B31,'[1]LISTADO ATM'!$A$2:$C$817,3,0)</f>
        <v>ESTE</v>
      </c>
      <c r="B31" s="99">
        <v>114</v>
      </c>
      <c r="C31" s="112" t="str">
        <f>VLOOKUP(B31,'[1]LISTADO ATM'!$A$2:$B$816,2,0)</f>
        <v xml:space="preserve">ATM Oficina Hato Mayor </v>
      </c>
      <c r="D31" s="113" t="s">
        <v>2455</v>
      </c>
      <c r="E31" s="99">
        <v>335772545</v>
      </c>
    </row>
    <row r="32" spans="1:5" ht="18.75" customHeight="1" x14ac:dyDescent="0.25">
      <c r="A32" s="99" t="str">
        <f>VLOOKUP(B32,'[1]LISTADO ATM'!$A$2:$C$817,3,0)</f>
        <v>DISTRITO NACIONAL</v>
      </c>
      <c r="B32" s="99">
        <v>165</v>
      </c>
      <c r="C32" s="112" t="str">
        <f>VLOOKUP(B32,'[1]LISTADO ATM'!$A$2:$B$816,2,0)</f>
        <v>ATM Autoservicio Megacentro</v>
      </c>
      <c r="D32" s="113" t="s">
        <v>2455</v>
      </c>
      <c r="E32" s="99">
        <v>335772906</v>
      </c>
    </row>
    <row r="33" spans="1:5" ht="18" x14ac:dyDescent="0.25">
      <c r="A33" s="99" t="str">
        <f>VLOOKUP(B33,'[1]LISTADO ATM'!$A$2:$C$817,3,0)</f>
        <v>SUR</v>
      </c>
      <c r="B33" s="99">
        <v>995</v>
      </c>
      <c r="C33" s="112" t="e">
        <f>VLOOKUP(B33,'[1]LISTADO ATM'!$A$2:$B$816,2,0)</f>
        <v>#N/A</v>
      </c>
      <c r="D33" s="113" t="s">
        <v>2455</v>
      </c>
      <c r="E33" s="99">
        <v>335773454</v>
      </c>
    </row>
    <row r="34" spans="1:5" ht="18" customHeight="1" x14ac:dyDescent="0.25">
      <c r="A34" s="99" t="str">
        <f>VLOOKUP(B34,'[1]LISTADO ATM'!$A$2:$C$817,3,0)</f>
        <v>NORTE</v>
      </c>
      <c r="B34" s="99">
        <v>775</v>
      </c>
      <c r="C34" s="112" t="str">
        <f>VLOOKUP(B34,'[1]LISTADO ATM'!$A$2:$B$816,2,0)</f>
        <v xml:space="preserve">ATM S/M Lilo (Montecristi) </v>
      </c>
      <c r="D34" s="113" t="s">
        <v>2455</v>
      </c>
      <c r="E34" s="99">
        <v>335773492</v>
      </c>
    </row>
    <row r="35" spans="1:5" ht="18.75" thickBot="1" x14ac:dyDescent="0.3">
      <c r="A35" s="114" t="s">
        <v>2428</v>
      </c>
      <c r="B35" s="118">
        <f>COUNT(B26:B34)</f>
        <v>9</v>
      </c>
      <c r="C35" s="115"/>
      <c r="D35" s="115"/>
      <c r="E35" s="115"/>
    </row>
    <row r="36" spans="1:5" ht="15.75" thickBot="1" x14ac:dyDescent="0.3">
      <c r="E36" s="108"/>
    </row>
    <row r="37" spans="1:5" ht="18.75" thickBot="1" x14ac:dyDescent="0.3">
      <c r="A37" s="135" t="s">
        <v>2431</v>
      </c>
      <c r="B37" s="136"/>
      <c r="C37" s="136"/>
      <c r="D37" s="136"/>
      <c r="E37" s="137"/>
    </row>
    <row r="38" spans="1:5" ht="18" x14ac:dyDescent="0.25">
      <c r="A38" s="91" t="s">
        <v>15</v>
      </c>
      <c r="B38" s="91" t="s">
        <v>2426</v>
      </c>
      <c r="C38" s="92" t="s">
        <v>46</v>
      </c>
      <c r="D38" s="92" t="s">
        <v>2433</v>
      </c>
      <c r="E38" s="92" t="s">
        <v>2427</v>
      </c>
    </row>
    <row r="39" spans="1:5" ht="18" x14ac:dyDescent="0.25">
      <c r="A39" s="112" t="str">
        <f>VLOOKUP(B39,'[1]LISTADO ATM'!$A$2:$C$817,3,0)</f>
        <v>DISTRITO NACIONAL</v>
      </c>
      <c r="B39" s="112">
        <v>719</v>
      </c>
      <c r="C39" s="112" t="str">
        <f>VLOOKUP(B39,'[1]LISTADO ATM'!$A$2:$B$816,2,0)</f>
        <v xml:space="preserve">ATM Ayuntamiento Municipal San Luís </v>
      </c>
      <c r="D39" s="112" t="s">
        <v>2459</v>
      </c>
      <c r="E39" s="99">
        <v>335769547</v>
      </c>
    </row>
    <row r="40" spans="1:5" ht="18" x14ac:dyDescent="0.25">
      <c r="A40" s="112" t="str">
        <f>VLOOKUP(B40,'[1]LISTADO ATM'!$A$2:$C$817,3,0)</f>
        <v>NORTE</v>
      </c>
      <c r="B40" s="112">
        <v>862</v>
      </c>
      <c r="C40" s="112" t="str">
        <f>VLOOKUP(B40,'[1]LISTADO ATM'!$A$2:$B$816,2,0)</f>
        <v xml:space="preserve">ATM S/M Doble A (Sabaneta) </v>
      </c>
      <c r="D40" s="112" t="s">
        <v>2459</v>
      </c>
      <c r="E40" s="99">
        <v>335771608</v>
      </c>
    </row>
    <row r="41" spans="1:5" ht="18.75" customHeight="1" x14ac:dyDescent="0.25">
      <c r="A41" s="112" t="str">
        <f>VLOOKUP(B41,'[1]LISTADO ATM'!$A$2:$C$817,3,0)</f>
        <v>DISTRITO NACIONAL</v>
      </c>
      <c r="B41" s="112">
        <v>580</v>
      </c>
      <c r="C41" s="112" t="str">
        <f>VLOOKUP(B41,'[1]LISTADO ATM'!$A$2:$B$816,2,0)</f>
        <v xml:space="preserve">ATM Edificio Propagas </v>
      </c>
      <c r="D41" s="112" t="s">
        <v>2459</v>
      </c>
      <c r="E41" s="77">
        <v>335772559</v>
      </c>
    </row>
    <row r="42" spans="1:5" ht="18" x14ac:dyDescent="0.25">
      <c r="A42" s="112" t="str">
        <f>VLOOKUP(B42,'[1]LISTADO ATM'!$A$2:$C$817,3,0)</f>
        <v>DISTRITO NACIONAL</v>
      </c>
      <c r="B42" s="112">
        <v>406</v>
      </c>
      <c r="C42" s="112" t="str">
        <f>VLOOKUP(B42,'[1]LISTADO ATM'!$A$2:$B$816,2,0)</f>
        <v xml:space="preserve">ATM UNP Plaza Lama Máximo Gómez </v>
      </c>
      <c r="D42" s="112" t="s">
        <v>2459</v>
      </c>
      <c r="E42" s="77">
        <v>335772891</v>
      </c>
    </row>
    <row r="43" spans="1:5" ht="18.75" customHeight="1" x14ac:dyDescent="0.25">
      <c r="A43" s="112" t="str">
        <f>VLOOKUP(B43,'[1]LISTADO ATM'!$A$2:$C$817,3,0)</f>
        <v>DISTRITO NACIONAL</v>
      </c>
      <c r="B43" s="112">
        <v>734</v>
      </c>
      <c r="C43" s="112" t="str">
        <f>VLOOKUP(B43,'[1]LISTADO ATM'!$A$2:$B$816,2,0)</f>
        <v xml:space="preserve">ATM Oficina Independencia I </v>
      </c>
      <c r="D43" s="112" t="s">
        <v>2459</v>
      </c>
      <c r="E43" s="77">
        <v>335773136</v>
      </c>
    </row>
    <row r="44" spans="1:5" ht="18.75" customHeight="1" x14ac:dyDescent="0.25">
      <c r="A44" s="112" t="str">
        <f>VLOOKUP(B44,'[1]LISTADO ATM'!$A$2:$C$817,3,0)</f>
        <v>NORTE</v>
      </c>
      <c r="B44" s="112">
        <v>752</v>
      </c>
      <c r="C44" s="112" t="str">
        <f>VLOOKUP(B44,'[1]LISTADO ATM'!$A$2:$B$816,2,0)</f>
        <v xml:space="preserve">ATM UNP Las Carolinas (La Vega) </v>
      </c>
      <c r="D44" s="112" t="s">
        <v>2459</v>
      </c>
      <c r="E44" s="77">
        <v>335773401</v>
      </c>
    </row>
    <row r="45" spans="1:5" ht="18" x14ac:dyDescent="0.25">
      <c r="A45" s="112" t="str">
        <f>VLOOKUP(B45,'[1]LISTADO ATM'!$A$2:$C$817,3,0)</f>
        <v>DISTRITO NACIONAL</v>
      </c>
      <c r="B45" s="112">
        <v>152</v>
      </c>
      <c r="C45" s="112" t="str">
        <f>VLOOKUP(B45,'[1]LISTADO ATM'!$A$2:$B$816,2,0)</f>
        <v xml:space="preserve">ATM Kiosco Megacentro II </v>
      </c>
      <c r="D45" s="112" t="s">
        <v>2459</v>
      </c>
      <c r="E45" s="77">
        <v>335773432</v>
      </c>
    </row>
    <row r="46" spans="1:5" ht="18.75" customHeight="1" thickBot="1" x14ac:dyDescent="0.3">
      <c r="A46" s="95" t="s">
        <v>2428</v>
      </c>
      <c r="B46" s="118">
        <f>COUNT(B39:B45)</f>
        <v>7</v>
      </c>
      <c r="C46" s="93"/>
      <c r="D46" s="93"/>
      <c r="E46" s="94"/>
    </row>
    <row r="47" spans="1:5" ht="18" customHeight="1" thickBot="1" x14ac:dyDescent="0.3">
      <c r="E47" s="108"/>
    </row>
    <row r="48" spans="1:5" ht="18.75" thickBot="1" x14ac:dyDescent="0.3">
      <c r="A48" s="141" t="s">
        <v>2429</v>
      </c>
      <c r="B48" s="142"/>
      <c r="E48" s="108"/>
    </row>
    <row r="49" spans="1:5" ht="18.75" thickBot="1" x14ac:dyDescent="0.3">
      <c r="A49" s="143">
        <f>+B35+B46</f>
        <v>16</v>
      </c>
      <c r="B49" s="144"/>
      <c r="E49" s="108"/>
    </row>
    <row r="50" spans="1:5" ht="18" customHeight="1" thickBot="1" x14ac:dyDescent="0.3">
      <c r="E50" s="108"/>
    </row>
    <row r="51" spans="1:5" ht="18.75" thickBot="1" x14ac:dyDescent="0.3">
      <c r="A51" s="135" t="s">
        <v>2432</v>
      </c>
      <c r="B51" s="136"/>
      <c r="C51" s="136"/>
      <c r="D51" s="136"/>
      <c r="E51" s="137"/>
    </row>
    <row r="52" spans="1:5" ht="18" x14ac:dyDescent="0.25">
      <c r="A52" s="91" t="s">
        <v>15</v>
      </c>
      <c r="B52" s="96" t="s">
        <v>2426</v>
      </c>
      <c r="C52" s="96" t="s">
        <v>46</v>
      </c>
      <c r="D52" s="145" t="s">
        <v>2433</v>
      </c>
      <c r="E52" s="146"/>
    </row>
    <row r="53" spans="1:5" ht="18" x14ac:dyDescent="0.25">
      <c r="A53" s="99" t="str">
        <f>VLOOKUP(B53,'[1]LISTADO ATM'!$A$2:$C$817,3,0)</f>
        <v>ESTE</v>
      </c>
      <c r="B53" s="99">
        <v>673</v>
      </c>
      <c r="C53" s="112" t="str">
        <f>VLOOKUP(B53,'[1]LISTADO ATM'!$A$2:$B$816,2,0)</f>
        <v>ATM Clínica Dr. Cruz Jiminián</v>
      </c>
      <c r="D53" s="127" t="s">
        <v>2476</v>
      </c>
      <c r="E53" s="128"/>
    </row>
    <row r="54" spans="1:5" ht="18" x14ac:dyDescent="0.25">
      <c r="A54" s="99" t="str">
        <f>VLOOKUP(B54,'[1]LISTADO ATM'!$A$2:$C$817,3,0)</f>
        <v>NORTE</v>
      </c>
      <c r="B54" s="99">
        <v>872</v>
      </c>
      <c r="C54" s="112" t="str">
        <f>VLOOKUP(B54,'[1]LISTADO ATM'!$A$2:$B$816,2,0)</f>
        <v xml:space="preserve">ATM Zona Franca Pisano II (Santiago) </v>
      </c>
      <c r="D54" s="127" t="s">
        <v>2476</v>
      </c>
      <c r="E54" s="128"/>
    </row>
    <row r="55" spans="1:5" ht="18" x14ac:dyDescent="0.25">
      <c r="A55" s="99" t="str">
        <f>VLOOKUP(B55,'[1]LISTADO ATM'!$A$2:$C$817,3,0)</f>
        <v>DISTRITO NACIONAL</v>
      </c>
      <c r="B55" s="99">
        <v>648</v>
      </c>
      <c r="C55" s="112" t="str">
        <f>VLOOKUP(B55,'[1]LISTADO ATM'!$A$2:$B$816,2,0)</f>
        <v xml:space="preserve">ATM Hermandad de Pensionados </v>
      </c>
      <c r="D55" s="127" t="s">
        <v>2504</v>
      </c>
      <c r="E55" s="128"/>
    </row>
    <row r="56" spans="1:5" ht="18" x14ac:dyDescent="0.25">
      <c r="A56" s="99" t="str">
        <f>VLOOKUP(B56,'[1]LISTADO ATM'!$A$2:$C$817,3,0)</f>
        <v>DISTRITO NACIONAL</v>
      </c>
      <c r="B56" s="99">
        <v>325</v>
      </c>
      <c r="C56" s="112" t="str">
        <f>VLOOKUP(B56,'[1]LISTADO ATM'!$A$2:$B$816,2,0)</f>
        <v>ATM Casa Edwin</v>
      </c>
      <c r="D56" s="127" t="s">
        <v>2476</v>
      </c>
      <c r="E56" s="128"/>
    </row>
    <row r="57" spans="1:5" ht="18" x14ac:dyDescent="0.25">
      <c r="A57" s="99" t="str">
        <f>VLOOKUP(B57,'[1]LISTADO ATM'!$A$2:$C$817,3,0)</f>
        <v>NORTE</v>
      </c>
      <c r="B57" s="99">
        <v>851</v>
      </c>
      <c r="C57" s="112" t="str">
        <f>VLOOKUP(B57,'[1]LISTADO ATM'!$A$2:$B$816,2,0)</f>
        <v xml:space="preserve">ATM Hospital Vinicio Calventi </v>
      </c>
      <c r="D57" s="127" t="s">
        <v>2476</v>
      </c>
      <c r="E57" s="128"/>
    </row>
    <row r="58" spans="1:5" ht="18" x14ac:dyDescent="0.25">
      <c r="A58" s="99" t="str">
        <f>VLOOKUP(B58,'[1]LISTADO ATM'!$A$2:$C$817,3,0)</f>
        <v>DISTRITO NACIONAL</v>
      </c>
      <c r="B58" s="99">
        <v>382</v>
      </c>
      <c r="C58" s="112" t="str">
        <f>VLOOKUP(B58,'[1]LISTADO ATM'!$A$2:$B$816,2,0)</f>
        <v>ATM Estación del Metro María Montés</v>
      </c>
      <c r="D58" s="127" t="s">
        <v>2504</v>
      </c>
      <c r="E58" s="128"/>
    </row>
    <row r="59" spans="1:5" ht="18" x14ac:dyDescent="0.25">
      <c r="A59" s="99" t="str">
        <f>VLOOKUP(B59,'[1]LISTADO ATM'!$A$2:$C$817,3,0)</f>
        <v>DISTRITO NACIONAL</v>
      </c>
      <c r="B59" s="99">
        <v>422</v>
      </c>
      <c r="C59" s="112" t="str">
        <f>VLOOKUP(B59,'[1]LISTADO ATM'!$A$2:$B$816,2,0)</f>
        <v xml:space="preserve">ATM Olé Manoguayabo </v>
      </c>
      <c r="D59" s="127" t="s">
        <v>2476</v>
      </c>
      <c r="E59" s="128"/>
    </row>
    <row r="60" spans="1:5" ht="18" x14ac:dyDescent="0.25">
      <c r="A60" s="99" t="str">
        <f>VLOOKUP(B60,'[1]LISTADO ATM'!$A$2:$C$817,3,0)</f>
        <v>DISTRITO NACIONAL</v>
      </c>
      <c r="B60" s="99">
        <v>707</v>
      </c>
      <c r="C60" s="112" t="str">
        <f>VLOOKUP(B60,'[1]LISTADO ATM'!$A$2:$B$816,2,0)</f>
        <v xml:space="preserve">ATM IAD </v>
      </c>
      <c r="D60" s="127" t="s">
        <v>2476</v>
      </c>
      <c r="E60" s="128"/>
    </row>
    <row r="61" spans="1:5" ht="18" x14ac:dyDescent="0.25">
      <c r="A61" s="99" t="str">
        <f>VLOOKUP(B61,'[1]LISTADO ATM'!$A$2:$C$817,3,0)</f>
        <v>NORTE</v>
      </c>
      <c r="B61" s="99">
        <v>990</v>
      </c>
      <c r="C61" s="112" t="str">
        <f>VLOOKUP(B61,'[1]LISTADO ATM'!$A$2:$B$816,2,0)</f>
        <v xml:space="preserve">ATM Autoservicio Bonao II </v>
      </c>
      <c r="D61" s="127" t="s">
        <v>2476</v>
      </c>
      <c r="E61" s="128"/>
    </row>
    <row r="62" spans="1:5" ht="18.75" thickBot="1" x14ac:dyDescent="0.3">
      <c r="A62" s="95" t="s">
        <v>2428</v>
      </c>
      <c r="B62" s="118">
        <f>COUNT(B53:B61)</f>
        <v>9</v>
      </c>
      <c r="C62" s="93"/>
      <c r="D62" s="93"/>
      <c r="E62" s="94"/>
    </row>
    <row r="63" spans="1:5" x14ac:dyDescent="0.25">
      <c r="B63" s="86"/>
    </row>
    <row r="64" spans="1:5" x14ac:dyDescent="0.25">
      <c r="B64" s="86"/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</sheetData>
  <mergeCells count="20">
    <mergeCell ref="A48:B48"/>
    <mergeCell ref="A49:B49"/>
    <mergeCell ref="A51:E51"/>
    <mergeCell ref="C22:E22"/>
    <mergeCell ref="A24:E24"/>
    <mergeCell ref="A37:E37"/>
    <mergeCell ref="D60:E60"/>
    <mergeCell ref="D61:E61"/>
    <mergeCell ref="D58:E58"/>
    <mergeCell ref="D59:E59"/>
    <mergeCell ref="D53:E53"/>
    <mergeCell ref="D54:E54"/>
    <mergeCell ref="D55:E55"/>
    <mergeCell ref="D56:E56"/>
    <mergeCell ref="D57:E57"/>
    <mergeCell ref="D52:E52"/>
    <mergeCell ref="A1:E1"/>
    <mergeCell ref="A2:E2"/>
    <mergeCell ref="A3:E3"/>
    <mergeCell ref="A8:E8"/>
  </mergeCells>
  <phoneticPr fontId="47" type="noConversion"/>
  <conditionalFormatting sqref="B69:B1048576">
    <cfRule type="duplicateValues" dxfId="72" priority="21"/>
  </conditionalFormatting>
  <conditionalFormatting sqref="B62 B1:B56">
    <cfRule type="duplicateValues" dxfId="71" priority="7"/>
    <cfRule type="duplicateValues" dxfId="70" priority="8"/>
  </conditionalFormatting>
  <conditionalFormatting sqref="E62 E1:E57">
    <cfRule type="duplicateValues" dxfId="69" priority="6"/>
  </conditionalFormatting>
  <conditionalFormatting sqref="B1:B62">
    <cfRule type="duplicateValues" dxfId="68" priority="5"/>
  </conditionalFormatting>
  <conditionalFormatting sqref="E58">
    <cfRule type="duplicateValues" dxfId="67" priority="4"/>
  </conditionalFormatting>
  <conditionalFormatting sqref="E59">
    <cfRule type="duplicateValues" dxfId="66" priority="3"/>
  </conditionalFormatting>
  <conditionalFormatting sqref="E60">
    <cfRule type="duplicateValues" dxfId="65" priority="2"/>
  </conditionalFormatting>
  <conditionalFormatting sqref="E61">
    <cfRule type="duplicateValues" dxfId="64" priority="1"/>
  </conditionalFormatting>
  <conditionalFormatting sqref="B57:B61">
    <cfRule type="duplicateValues" dxfId="63" priority="9"/>
    <cfRule type="duplicateValues" dxfId="62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2021-01-27T19:05:39Z</dcterms:modified>
</cp:coreProperties>
</file>