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8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B64" i="16" l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3" i="16"/>
  <c r="C32" i="16"/>
  <c r="A32" i="16"/>
  <c r="C31" i="16"/>
  <c r="A31" i="16"/>
  <c r="C30" i="16"/>
  <c r="A30" i="16"/>
  <c r="C29" i="16"/>
  <c r="A29" i="16"/>
  <c r="B25" i="16"/>
  <c r="A3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" i="1" l="1"/>
  <c r="A9" i="1"/>
  <c r="A10" i="1"/>
  <c r="A11" i="1"/>
  <c r="A12" i="1"/>
  <c r="A13" i="1"/>
  <c r="A14" i="1"/>
  <c r="A15" i="1"/>
  <c r="A16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  <c r="F35" i="1"/>
  <c r="G35" i="1"/>
  <c r="H35" i="1"/>
  <c r="I35" i="1"/>
  <c r="J35" i="1"/>
  <c r="K35" i="1"/>
  <c r="F17" i="1"/>
  <c r="G17" i="1"/>
  <c r="H17" i="1"/>
  <c r="I17" i="1"/>
  <c r="J17" i="1"/>
  <c r="K17" i="1"/>
  <c r="F18" i="1" l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A36" i="1" l="1"/>
  <c r="A37" i="1"/>
  <c r="A38" i="1"/>
  <c r="A39" i="1"/>
  <c r="A40" i="1"/>
  <c r="A41" i="1"/>
  <c r="A42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A43" i="1"/>
  <c r="A44" i="1"/>
  <c r="A45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46" i="1" l="1"/>
  <c r="A47" i="1"/>
  <c r="A48" i="1"/>
  <c r="A49" i="1"/>
  <c r="A50" i="1"/>
  <c r="A51" i="1"/>
  <c r="A52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 l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A53" i="1"/>
  <c r="A54" i="1"/>
  <c r="A55" i="1"/>
  <c r="A56" i="1"/>
  <c r="F57" i="1" l="1"/>
  <c r="G57" i="1"/>
  <c r="H57" i="1"/>
  <c r="I57" i="1"/>
  <c r="J57" i="1"/>
  <c r="K57" i="1"/>
  <c r="A57" i="1"/>
  <c r="A58" i="1" l="1"/>
  <c r="A59" i="1"/>
  <c r="A60" i="1"/>
  <c r="A61" i="1"/>
  <c r="A62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A63" i="1" l="1"/>
  <c r="F63" i="1"/>
  <c r="G63" i="1"/>
  <c r="H63" i="1"/>
  <c r="I63" i="1"/>
  <c r="J63" i="1"/>
  <c r="K63" i="1"/>
  <c r="A64" i="1" l="1"/>
  <c r="F64" i="1"/>
  <c r="G64" i="1"/>
  <c r="H64" i="1"/>
  <c r="I64" i="1"/>
  <c r="J64" i="1"/>
  <c r="K64" i="1"/>
  <c r="F65" i="1" l="1"/>
  <c r="G65" i="1"/>
  <c r="H65" i="1"/>
  <c r="I65" i="1"/>
  <c r="J65" i="1"/>
  <c r="K65" i="1"/>
  <c r="A65" i="1"/>
  <c r="A66" i="1" l="1"/>
  <c r="F66" i="1"/>
  <c r="G66" i="1"/>
  <c r="H66" i="1"/>
  <c r="I66" i="1"/>
  <c r="J66" i="1"/>
  <c r="K66" i="1"/>
  <c r="F67" i="1" l="1"/>
  <c r="G67" i="1"/>
  <c r="H67" i="1"/>
  <c r="I67" i="1"/>
  <c r="J67" i="1"/>
  <c r="K67" i="1"/>
  <c r="A67" i="1"/>
  <c r="F68" i="1" l="1"/>
  <c r="G68" i="1"/>
  <c r="H68" i="1"/>
  <c r="I68" i="1"/>
  <c r="J68" i="1"/>
  <c r="K68" i="1"/>
  <c r="A68" i="1"/>
  <c r="A69" i="1" l="1"/>
  <c r="F69" i="1"/>
  <c r="G69" i="1"/>
  <c r="H69" i="1"/>
  <c r="I69" i="1"/>
  <c r="J69" i="1"/>
  <c r="K6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<sst xmlns="http://schemas.openxmlformats.org/spreadsheetml/2006/main" count="13136" uniqueCount="2515">
  <si>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</si>
  <si>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</si>
  <si>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</si>
  <si>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</si>
  <si>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</si>
  <si>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</si>
  <si>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</si>
  <si>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</si>
  <si>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</si>
  <si>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</si>
  <si>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</si>
  <si>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</si>
  <si>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</si>
  <si>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</si>
  <si>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</si>
  <si>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</si>
  <si>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</si>
  <si>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</si>
  <si>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</si>
  <si>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</si>
  <si>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</si>
  <si>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</si>
  <si>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</si>
  <si>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</si>
  <si>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</si>
  <si>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</si>
  <si>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</si>
  <si>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</si>
  <si>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</si>
  <si>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</si>
  <si>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</si>
  <si>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</si>
  <si>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</si>
  <si>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</si>
  <si>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</si>
  <si>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</si>
  <si>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</si>
  <si>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</si>
  <si>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</si>
  <si>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</si>
  <si>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</si>
  <si>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</si>
  <si>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</si>
  <si>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</si>
  <si>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</si>
  <si>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</si>
  <si>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</si>
  <si>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</si>
  <si>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</si>
  <si>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</si>
  <si>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</si>
  <si>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</si>
  <si>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</si>
  <si>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</si>
  <si>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</si>
  <si>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</si>
  <si>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</si>
  <si>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</si>
  <si>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</si>
  <si>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</si>
  <si>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</si>
  <si>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</si>
  <si>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</si>
  <si>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</si>
  <si>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</si>
  <si>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</si>
  <si>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</si>
  <si>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</si>
  <si>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</si>
  <si>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</si>
  <si>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</si>
  <si>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</si>
  <si>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</si>
  <si>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</si>
  <si>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</si>
  <si>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</si>
  <si>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</si>
  <si>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</si>
  <si>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</si>
  <si>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</si>
  <si>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</si>
  <si>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</si>
  <si>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</si>
  <si>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</si>
  <si>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</si>
  <si>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</si>
  <si>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</si>
  <si>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</si>
  <si>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</si>
  <si>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</si>
  <si>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</si>
  <si>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</si>
  <si>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</si>
  <si>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</si>
  <si>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</si>
  <si>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</si>
  <si>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</si>
  <si>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</si>
  <si>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</si>
  <si>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</si>
  <si>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</si>
  <si>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</si>
  <si>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</si>
  <si>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</si>
  <si>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</si>
  <si>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</si>
  <si>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</si>
  <si>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</si>
  <si>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</si>
  <si>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</si>
  <si>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</si>
  <si>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</si>
  <si>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</si>
  <si>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</si>
  <si>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</si>
  <si>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</si>
  <si>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</si>
  <si>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</si>
  <si>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</si>
  <si>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</si>
  <si>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</si>
  <si>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</si>
  <si>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</si>
  <si>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</si>
  <si>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</si>
  <si>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</si>
  <si>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</si>
  <si>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</si>
  <si>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</si>
  <si>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</si>
  <si>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</si>
  <si>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</si>
  <si>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</si>
  <si>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</si>
  <si>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</si>
  <si>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</si>
  <si>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</si>
  <si>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</si>
  <si>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</si>
  <si>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</si>
  <si>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</si>
  <si>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</si>
  <si>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</si>
  <si>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</si>
  <si>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</si>
  <si>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</si>
  <si>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</si>
  <si>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</si>
  <si>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</si>
  <si>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</si>
  <si>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</si>
  <si>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</si>
  <si>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</si>
  <si>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</si>
  <si>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</si>
  <si>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</si>
  <si>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</si>
  <si>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</si>
  <si>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</si>
  <si>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</si>
  <si>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</si>
  <si>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</si>
  <si>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</si>
  <si>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</si>
  <si>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</si>
  <si>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</si>
  <si>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</si>
  <si>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</si>
  <si>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</si>
  <si>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</si>
  <si>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</si>
  <si>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</si>
  <si>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</si>
  <si>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</si>
  <si>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</si>
  <si>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</si>
  <si>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</si>
  <si>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</si>
  <si>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</si>
  <si>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</si>
  <si>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</si>
  <si>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</si>
  <si>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</si>
  <si>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</si>
  <si>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</si>
  <si>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</si>
  <si>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</si>
  <si>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</si>
  <si>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</si>
  <si>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</si>
  <si>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</si>
  <si>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</si>
  <si>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</si>
  <si>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</si>
  <si>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</si>
  <si>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</si>
  <si>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</si>
  <si>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</si>
  <si>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</si>
  <si>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</si>
  <si>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</si>
  <si>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</si>
  <si>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</si>
  <si>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</si>
  <si>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</si>
  <si>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</si>
  <si>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</si>
  <si>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</si>
  <si>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</si>
  <si>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</si>
  <si>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</si>
  <si>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</si>
  <si>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</si>
  <si>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</si>
  <si>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</si>
  <si>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</si>
  <si>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</si>
  <si>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</si>
  <si>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</si>
  <si>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</si>
  <si>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</si>
  <si>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</si>
  <si>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</si>
  <si>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</si>
  <si>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</si>
  <si>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</si>
  <si>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</si>
  <si>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</si>
  <si>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</si>
  <si>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</si>
  <si>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</si>
  <si>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</si>
  <si>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</si>
  <si>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</si>
  <si>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</si>
  <si>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</si>
  <si>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</si>
  <si>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</si>
  <si>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</si>
  <si>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</si>
  <si>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</si>
  <si>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</si>
  <si>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</si>
  <si>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</si>
  <si>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</si>
  <si>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</si>
  <si>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</si>
  <si>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</si>
  <si>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</si>
  <si>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</si>
  <si>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</si>
  <si>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</si>
  <si>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</si>
  <si>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</si>
  <si>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</si>
  <si>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</si>
  <si>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</si>
  <si>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</si>
  <si>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</si>
  <si>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</si>
  <si>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</si>
  <si>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</si>
  <si>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</si>
  <si>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</si>
  <si>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</si>
  <si>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</si>
  <si>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</si>
  <si>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</si>
  <si>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</si>
  <si>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</si>
  <si>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</si>
  <si>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</si>
  <si>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</si>
  <si>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</si>
  <si>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</si>
  <si>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</si>
  <si>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</si>
  <si>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</si>
  <si>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</si>
  <si>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</si>
  <si>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</si>
  <si>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</si>
  <si>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</si>
  <si>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</si>
  <si>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</si>
  <si>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</si>
  <si>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</si>
  <si>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</si>
  <si>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</si>
  <si>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</si>
  <si>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</si>
  <si>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</si>
  <si>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</si>
  <si>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</si>
  <si>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</si>
  <si>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</si>
  <si>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</si>
  <si>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</si>
  <si>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</si>
  <si>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</si>
  <si>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</si>
  <si>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</si>
  <si>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</si>
  <si>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</si>
  <si>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</si>
  <si>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</si>
  <si>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</si>
  <si>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</si>
  <si>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</si>
  <si>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</si>
  <si>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</si>
  <si>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</si>
  <si>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</si>
  <si>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</si>
  <si>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</si>
  <si>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</si>
  <si>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</si>
  <si>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</si>
  <si>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</si>
  <si>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</si>
  <si>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</si>
  <si>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</si>
  <si>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</si>
  <si>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</si>
  <si>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</si>
  <si>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</si>
  <si>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</si>
  <si>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</si>
  <si>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</si>
  <si>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</si>
  <si>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</si>
  <si>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</si>
  <si>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</si>
  <si>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</si>
  <si>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</si>
  <si>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</si>
  <si>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</si>
  <si>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</si>
  <si>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</si>
  <si>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</si>
  <si>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</si>
  <si>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</si>
  <si>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</si>
  <si>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</si>
  <si>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</si>
  <si>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</si>
  <si>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</si>
  <si>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</si>
  <si>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</si>
  <si>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</si>
  <si>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</si>
  <si>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</si>
  <si>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</si>
  <si>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</si>
  <si>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</si>
  <si>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</si>
  <si>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</si>
  <si>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</si>
  <si>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</si>
  <si>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</si>
  <si>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</si>
  <si>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</si>
  <si>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</si>
  <si>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</si>
  <si>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</si>
  <si>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</si>
  <si>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</si>
  <si>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</si>
  <si>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</si>
  <si>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</si>
  <si>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</si>
  <si>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</si>
  <si>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</si>
  <si>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</si>
  <si>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</si>
  <si>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</si>
  <si>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</si>
  <si>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</si>
  <si>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</si>
  <si>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</si>
  <si>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</si>
  <si>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</si>
  <si>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</si>
  <si>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</si>
  <si>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</si>
  <si>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</si>
  <si>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</si>
  <si>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</si>
  <si>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</si>
  <si>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</si>
  <si>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</si>
  <si>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</si>
  <si>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</si>
  <si>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</si>
  <si>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</si>
  <si>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</si>
  <si>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</si>
  <si>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</si>
  <si>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</si>
  <si>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</si>
  <si>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</si>
  <si>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</si>
  <si>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</si>
  <si>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</si>
  <si>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</si>
  <si>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</si>
  <si>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</si>
  <si>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</si>
  <si>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</si>
  <si>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</si>
  <si>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</si>
  <si>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</si>
  <si>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</si>
  <si>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</si>
  <si>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</si>
  <si>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</si>
  <si>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</si>
  <si>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</si>
  <si>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</si>
  <si>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</si>
  <si>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</si>
  <si>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</si>
  <si>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</si>
  <si>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</si>
  <si>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</si>
  <si>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</si>
  <si>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</si>
  <si>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</si>
  <si>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</si>
  <si>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</si>
  <si>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</si>
  <si>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</si>
  <si>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</si>
  <si>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</si>
  <si>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</si>
  <si>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</si>
  <si>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</si>
  <si>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</si>
  <si>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</si>
  <si>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</si>
  <si>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</si>
  <si>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</si>
  <si>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</si>
  <si>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</si>
  <si>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</si>
  <si>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</si>
  <si>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</si>
  <si>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</si>
  <si>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</si>
  <si>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</si>
  <si>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</si>
  <si>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</si>
  <si>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</si>
  <si>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</si>
  <si>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</si>
  <si>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</si>
  <si>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</si>
  <si>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</si>
  <si>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</si>
  <si>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</si>
  <si>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</si>
  <si>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</si>
  <si>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</si>
  <si>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</si>
  <si>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</si>
  <si>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</si>
  <si>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</si>
  <si>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</si>
  <si>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</si>
  <si>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</si>
  <si>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</si>
  <si>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</si>
  <si>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</si>
  <si>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</si>
  <si>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</si>
  <si>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</si>
  <si>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</si>
  <si>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</si>
  <si>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</si>
  <si>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</si>
  <si>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</si>
  <si>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</si>
  <si>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</si>
  <si>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</si>
  <si>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</si>
  <si>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</si>
  <si>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</si>
  <si>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</si>
  <si>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</si>
  <si>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</si>
  <si>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</si>
  <si>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</si>
  <si>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</si>
  <si>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</si>
  <si>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</si>
  <si>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</si>
  <si>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</si>
  <si>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</si>
  <si>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</si>
  <si>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</si>
  <si>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</si>
  <si>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</si>
  <si>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</si>
  <si>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</si>
  <si>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</si>
  <si>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</si>
  <si>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</si>
  <si>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</si>
  <si>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</si>
  <si>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</si>
  <si>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</si>
  <si>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</si>
  <si>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</si>
  <si>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</si>
  <si>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</si>
  <si>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</si>
  <si>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</si>
  <si>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</si>
  <si>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</si>
  <si>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</si>
  <si>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</si>
  <si>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</si>
  <si>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</si>
  <si>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</si>
  <si>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</si>
  <si>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</si>
  <si>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</si>
  <si>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</si>
  <si>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</si>
  <si>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</si>
  <si>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</si>
  <si>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</si>
  <si>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</si>
  <si>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</si>
  <si>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</si>
  <si>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</si>
  <si>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</si>
  <si>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</si>
  <si>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</si>
  <si>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</si>
  <si>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</si>
  <si>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</si>
  <si>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</si>
  <si>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</si>
  <si>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</si>
  <si>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</si>
  <si>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</si>
  <si>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</si>
  <si>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</si>
  <si>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</si>
  <si>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</si>
  <si>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</si>
  <si>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</si>
  <si>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</si>
  <si>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</si>
  <si>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</si>
  <si>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</si>
  <si>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</si>
  <si>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</si>
  <si>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</si>
  <si>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</si>
  <si>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</si>
  <si>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</si>
  <si>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</si>
  <si>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</si>
  <si>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</si>
  <si>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</si>
  <si>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</si>
  <si>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</si>
  <si>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</si>
  <si>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</si>
  <si>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</si>
  <si>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</si>
  <si>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</si>
  <si>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</si>
  <si>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</si>
  <si>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</si>
  <si>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</si>
  <si>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</si>
  <si>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</si>
  <si>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</si>
  <si>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</si>
  <si>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</si>
  <si>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</si>
  <si>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</si>
  <si>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</si>
  <si>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</si>
  <si>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</si>
  <si>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</si>
  <si>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</si>
  <si>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</si>
  <si>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</si>
  <si>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</si>
  <si>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</si>
  <si>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</si>
  <si>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</si>
  <si>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</si>
  <si>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</si>
  <si>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</si>
  <si>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</si>
  <si>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</si>
  <si>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</si>
  <si>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</si>
  <si>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</si>
  <si>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</si>
  <si>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</si>
  <si>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</si>
  <si>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</si>
  <si>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</si>
  <si>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</si>
  <si>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</si>
  <si>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</si>
  <si>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</si>
  <si>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</si>
  <si>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</si>
  <si>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</si>
  <si>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</si>
  <si>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</si>
  <si>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</si>
  <si>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</si>
  <si>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</si>
  <si>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</si>
  <si>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</si>
  <si>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</si>
  <si>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</si>
  <si>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</si>
  <si>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</si>
  <si>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</si>
  <si>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</si>
  <si>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</si>
  <si>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</si>
  <si>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</si>
  <si>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</si>
  <si>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</si>
  <si>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</si>
  <si>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</si>
  <si>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</si>
  <si>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</si>
  <si>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</si>
  <si>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</si>
  <si>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</si>
  <si>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</si>
  <si>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</si>
  <si>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</si>
  <si>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</si>
  <si>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</si>
  <si>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</si>
  <si>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</si>
  <si>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</si>
  <si>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</si>
  <si>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</si>
  <si>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</si>
  <si>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</si>
  <si>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</si>
  <si>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</si>
  <si>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</si>
  <si>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</si>
  <si>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</si>
  <si>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</si>
  <si>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</si>
  <si>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</si>
  <si>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</si>
  <si>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</si>
  <si>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</si>
  <si>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</si>
  <si>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</si>
  <si>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</si>
  <si>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</si>
  <si>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</si>
  <si>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</si>
  <si>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</si>
  <si>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</si>
  <si>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</si>
  <si>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</si>
  <si>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</si>
  <si>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</si>
  <si>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</si>
  <si>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</si>
  <si>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</si>
  <si>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</si>
  <si>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</si>
  <si>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</si>
  <si>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</si>
  <si>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</si>
  <si>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</si>
  <si>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</si>
  <si>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</si>
  <si>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</si>
  <si>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</si>
  <si>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</si>
  <si>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</si>
  <si>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</si>
  <si>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</si>
  <si>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</si>
  <si>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</si>
  <si>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</si>
  <si>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</si>
  <si>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</si>
  <si>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</si>
  <si>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</si>
  <si>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</si>
  <si>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</si>
  <si>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</si>
  <si>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</si>
  <si>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</si>
  <si>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</si>
  <si>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</si>
  <si>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</si>
  <si>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</si>
  <si>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</si>
  <si>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</si>
  <si>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</si>
  <si>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</si>
  <si>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</si>
  <si>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</si>
  <si>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</si>
  <si>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</si>
  <si>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</si>
  <si>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</si>
  <si>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</si>
  <si>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</si>
  <si>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</si>
  <si>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</si>
  <si>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</si>
  <si>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</si>
  <si>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</si>
  <si>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</si>
  <si>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</si>
  <si>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</si>
  <si>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</si>
  <si>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</si>
  <si>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</si>
  <si>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</si>
  <si>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</si>
  <si>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</si>
  <si>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</si>
  <si>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</si>
  <si>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</si>
  <si>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</si>
  <si>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</si>
  <si>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</si>
  <si>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</si>
  <si>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</si>
  <si>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</si>
  <si>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</si>
  <si>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</si>
  <si>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</si>
  <si>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</si>
  <si>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</si>
  <si>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</si>
  <si>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</si>
  <si>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</si>
  <si>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</si>
  <si>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</si>
  <si>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</si>
  <si>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</si>
  <si>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</si>
  <si>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</si>
  <si>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</si>
  <si>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</si>
  <si>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</si>
  <si>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</si>
  <si>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</si>
  <si>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</si>
  <si>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</si>
  <si>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</si>
  <si>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</si>
  <si>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</si>
  <si>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</si>
  <si>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</si>
  <si>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</si>
  <si>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</si>
  <si>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</si>
  <si>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</si>
  <si>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</si>
  <si>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</si>
  <si>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</si>
  <si>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</si>
  <si>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</si>
  <si>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</si>
  <si>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</si>
  <si>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</si>
  <si>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</si>
  <si>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</si>
  <si>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</si>
  <si>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</si>
  <si>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</si>
  <si>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</si>
  <si>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</si>
  <si>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</si>
  <si>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</si>
  <si>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</si>
  <si>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</si>
  <si>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</si>
  <si>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</si>
  <si>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</si>
  <si>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</si>
  <si>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</si>
  <si>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</si>
  <si>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</si>
  <si>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</si>
  <si>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</si>
  <si>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</si>
  <si>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</si>
  <si>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</si>
  <si>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</si>
  <si>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</si>
  <si>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</si>
  <si>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</si>
  <si>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</si>
  <si>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</si>
  <si>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</si>
  <si>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</si>
  <si>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</si>
  <si>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</si>
  <si>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</si>
  <si>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</si>
  <si>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</si>
  <si>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</si>
  <si>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</si>
  <si>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</si>
  <si>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</si>
  <si>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</si>
  <si>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</si>
  <si>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</si>
  <si>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</si>
  <si>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</si>
  <si>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</si>
  <si>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</si>
  <si>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</si>
  <si>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</si>
  <si>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</si>
  <si>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</si>
  <si>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</si>
  <si>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</si>
  <si>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</si>
  <si>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</si>
  <si>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</si>
  <si>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</si>
  <si>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</si>
  <si>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</si>
  <si>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</si>
  <si>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</si>
  <si>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</si>
  <si>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</si>
  <si>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</si>
  <si>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</si>
  <si>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</si>
  <si>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</si>
  <si>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</si>
  <si>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</si>
  <si>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</si>
  <si>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</si>
  <si>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</si>
  <si>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</si>
  <si>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</si>
  <si>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</si>
  <si>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</si>
  <si>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</si>
  <si>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</si>
  <si>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</si>
  <si>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</si>
  <si>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</si>
  <si>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</si>
  <si>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</si>
  <si>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</si>
  <si>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</si>
  <si>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</si>
  <si>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</si>
  <si>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</si>
  <si>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</si>
  <si>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</si>
  <si>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</si>
  <si>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</si>
  <si>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</si>
  <si>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</si>
  <si>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</si>
  <si>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</si>
  <si>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</si>
  <si>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</si>
  <si>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</si>
  <si>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</si>
  <si>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</si>
  <si>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</si>
  <si>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</si>
  <si>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</si>
  <si>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</si>
  <si>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</si>
  <si>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</si>
  <si>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</si>
  <si>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</si>
  <si>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</si>
  <si>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</si>
  <si>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</si>
  <si>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</si>
  <si>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</si>
  <si>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</si>
  <si>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</si>
  <si>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</si>
  <si>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</si>
  <si>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</si>
  <si>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</si>
  <si>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</si>
  <si>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</si>
  <si>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</si>
  <si>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</si>
  <si>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</si>
  <si>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</si>
  <si>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</si>
  <si>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</si>
  <si>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</si>
  <si>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</si>
  <si>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</si>
  <si>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</si>
  <si>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</si>
  <si>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</si>
  <si>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</si>
  <si>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</si>
  <si>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</si>
  <si>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</si>
  <si>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</si>
  <si>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</si>
  <si>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</si>
  <si>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</si>
  <si>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</si>
  <si>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</si>
  <si>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</si>
  <si>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</si>
  <si>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</si>
  <si>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</si>
  <si>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</si>
  <si>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</si>
  <si>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</si>
  <si>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</si>
  <si>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</si>
  <si>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</si>
  <si>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</si>
  <si>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</si>
  <si>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</si>
  <si>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</si>
  <si>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</si>
  <si>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</si>
  <si>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</si>
  <si>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</si>
  <si>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</si>
  <si>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</si>
  <si>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</si>
  <si>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</si>
  <si>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</si>
  <si>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</si>
  <si>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</si>
  <si>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</si>
  <si>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</si>
  <si>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</si>
  <si>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</si>
  <si>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</si>
  <si>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</si>
  <si>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</si>
  <si>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</si>
  <si>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</si>
  <si>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</si>
  <si>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</si>
  <si>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</si>
  <si>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</si>
  <si>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</si>
  <si>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</si>
  <si>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</si>
  <si>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</si>
  <si>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</si>
  <si>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</si>
  <si>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</si>
  <si>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</si>
  <si>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</si>
  <si>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</si>
  <si>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</si>
  <si>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</si>
  <si>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</si>
  <si>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</si>
  <si>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</si>
  <si>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</si>
  <si>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</si>
  <si>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</si>
  <si>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</si>
  <si>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</si>
  <si>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</si>
  <si>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</si>
  <si>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</si>
  <si>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</si>
  <si>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</si>
  <si>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</si>
  <si>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</si>
  <si>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</si>
  <si>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</si>
  <si>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</si>
  <si>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</si>
  <si>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</si>
  <si>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</si>
  <si>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</si>
  <si>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</si>
  <si>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</si>
  <si>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</si>
  <si>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</si>
  <si>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</si>
  <si>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</si>
  <si>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</si>
  <si>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</si>
  <si>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</si>
  <si>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</si>
  <si>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</si>
  <si>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</si>
  <si>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</si>
  <si>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</si>
  <si>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</si>
  <si>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</si>
  <si>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</si>
  <si>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</si>
  <si>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</si>
  <si>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</si>
  <si>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</si>
  <si>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</si>
  <si>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</si>
  <si>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</si>
  <si>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</si>
  <si>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</si>
  <si>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</si>
  <si>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</si>
  <si>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</si>
  <si>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</si>
  <si>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</si>
  <si>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</si>
  <si>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</si>
  <si>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</si>
  <si>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</si>
  <si>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</si>
  <si>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</si>
  <si>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</si>
  <si>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</si>
  <si>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</si>
  <si>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</si>
  <si>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</si>
  <si>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</si>
  <si>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</si>
  <si>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</si>
  <si>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</si>
  <si>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</si>
  <si>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</si>
  <si>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</si>
  <si>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</si>
  <si>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</si>
  <si>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</si>
  <si>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</si>
  <si>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</si>
  <si>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</si>
  <si>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</si>
  <si>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</si>
  <si>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</si>
  <si>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</si>
  <si>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</si>
  <si>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</si>
  <si>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</si>
  <si>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</si>
  <si>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</si>
  <si>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</si>
  <si>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</si>
  <si>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</si>
  <si>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</si>
  <si>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</si>
  <si>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</si>
  <si>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</si>
  <si>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</si>
  <si>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</si>
  <si>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</si>
  <si>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</si>
  <si>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</si>
  <si>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</si>
  <si>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</si>
  <si>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</si>
  <si>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</si>
  <si>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</si>
  <si>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</si>
  <si>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</si>
  <si>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</si>
  <si>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</si>
  <si>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</si>
  <si>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</si>
  <si>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</si>
  <si>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</si>
  <si>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</si>
  <si>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</si>
  <si>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</si>
  <si>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</si>
  <si>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</si>
  <si>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</si>
  <si>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</si>
  <si>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</si>
  <si>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</si>
  <si>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</si>
  <si>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</si>
  <si>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</si>
  <si>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</si>
  <si>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</si>
  <si>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</si>
  <si>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</si>
  <si>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</si>
  <si>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</si>
  <si>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</si>
  <si>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</si>
  <si>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</si>
  <si>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</si>
  <si>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</si>
  <si>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</si>
  <si>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</si>
  <si>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</si>
  <si>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</si>
  <si>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</si>
  <si>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</si>
  <si>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</si>
  <si>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</si>
  <si>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</si>
  <si>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</si>
  <si>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</si>
  <si>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</si>
  <si>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</si>
  <si>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</si>
  <si>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</si>
  <si>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</si>
  <si>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</si>
  <si>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</si>
  <si>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</si>
  <si>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</si>
  <si>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</si>
  <si>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</si>
  <si>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</si>
  <si>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</si>
  <si>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</si>
  <si>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</si>
  <si>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</si>
  <si>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</si>
  <si>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</si>
  <si>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</si>
  <si>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</si>
  <si>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</si>
  <si>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</si>
  <si>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</si>
  <si>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</si>
  <si>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</si>
  <si>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</si>
  <si>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</si>
  <si>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</si>
  <si>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</si>
  <si>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</si>
  <si>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</si>
  <si>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</si>
  <si>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</si>
  <si>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</si>
  <si>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</si>
  <si>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</si>
  <si>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</si>
  <si>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</si>
  <si>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</si>
  <si>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</si>
  <si>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</si>
  <si>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</si>
  <si>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</si>
  <si>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</si>
  <si>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</si>
  <si>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</si>
  <si>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</si>
  <si>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</si>
  <si>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</si>
  <si>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</si>
  <si>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</si>
  <si>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</si>
  <si>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</si>
  <si>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</si>
  <si>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</si>
  <si>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</si>
  <si>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</si>
  <si>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</si>
  <si>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</si>
  <si>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</si>
  <si>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</si>
  <si>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</si>
  <si>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</si>
  <si>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</si>
  <si>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</si>
  <si>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</si>
  <si>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</si>
  <si>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</si>
  <si>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</si>
  <si>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</si>
  <si>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</si>
  <si>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</si>
  <si>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</si>
  <si>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</si>
  <si>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</si>
  <si>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</si>
  <si>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</si>
  <si>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</si>
  <si>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</si>
  <si>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</si>
  <si>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</si>
  <si>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</si>
  <si>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</si>
  <si>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</si>
  <si>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</si>
  <si>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</si>
  <si>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</si>
  <si>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</si>
  <si>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</si>
  <si>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</si>
  <si>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</si>
  <si>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</si>
  <si>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</si>
  <si>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</si>
  <si>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</si>
  <si>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</si>
  <si>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</si>
  <si>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</si>
  <si>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</si>
  <si>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</si>
  <si>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</si>
  <si>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</si>
  <si>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</si>
  <si>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</si>
  <si>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</si>
  <si>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</si>
  <si>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</si>
  <si>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</si>
  <si>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</si>
  <si>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</si>
  <si>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</si>
  <si>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</si>
  <si>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</si>
  <si>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</si>
  <si>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</si>
  <si>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</si>
  <si>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</si>
  <si>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</si>
  <si>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</si>
  <si>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</si>
  <si>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</si>
  <si>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</si>
  <si>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</si>
  <si>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</si>
  <si>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</si>
  <si>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</si>
  <si>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</si>
  <si>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</si>
  <si>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</si>
  <si>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</si>
  <si>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</si>
  <si>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</si>
  <si>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</si>
  <si>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</si>
  <si>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</si>
  <si>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</si>
  <si>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</si>
  <si>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</si>
  <si>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</si>
  <si>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</si>
  <si>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</si>
  <si>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</si>
  <si>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</si>
  <si>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</si>
  <si>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</si>
  <si>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</si>
  <si>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</si>
  <si>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</si>
  <si>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</si>
  <si>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</si>
  <si>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</si>
  <si>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</si>
  <si>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</si>
  <si>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</si>
  <si>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</si>
  <si>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</si>
  <si>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</si>
  <si>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</si>
  <si>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</si>
  <si>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</si>
  <si>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</si>
  <si>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</si>
  <si>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</si>
  <si>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</si>
  <si>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</si>
  <si>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</si>
  <si>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</si>
  <si>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</si>
  <si>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</si>
  <si>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</si>
  <si>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</si>
  <si>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</si>
  <si>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</si>
  <si>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</si>
  <si>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</si>
  <si>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</si>
  <si>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</si>
  <si>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</si>
  <si>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</si>
  <si>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</si>
  <si>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</si>
  <si>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</si>
  <si>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</si>
  <si>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</si>
  <si>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</si>
  <si>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</si>
  <si>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</si>
  <si>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</si>
  <si>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</si>
  <si>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</si>
  <si>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</si>
  <si>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</si>
  <si>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</si>
  <si>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</si>
  <si>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</si>
  <si>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</si>
  <si>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</si>
  <si>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</si>
  <si>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</si>
  <si>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</si>
  <si>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</si>
  <si>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</si>
  <si>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</si>
  <si>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</si>
  <si>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</si>
  <si>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</si>
  <si>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</si>
  <si>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</si>
  <si>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</si>
  <si>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</si>
  <si>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</si>
  <si>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</si>
  <si>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</si>
  <si>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</si>
  <si>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</si>
  <si>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</si>
  <si>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</si>
  <si>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</si>
  <si>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</si>
  <si>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</si>
  <si>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</si>
  <si>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</si>
  <si>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</si>
  <si>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</si>
  <si>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</si>
  <si>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</si>
  <si>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</si>
  <si>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</si>
  <si>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</si>
  <si>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</si>
  <si>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</si>
  <si>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</si>
  <si>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</si>
  <si>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</si>
  <si>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</si>
  <si>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</si>
  <si>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</si>
  <si>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</si>
  <si>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</si>
  <si>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</si>
  <si>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</si>
  <si>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</si>
  <si>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</si>
  <si>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</si>
  <si>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</si>
  <si>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</si>
  <si>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</si>
  <si>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</si>
  <si>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</si>
  <si>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</si>
  <si>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</si>
  <si>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</si>
  <si>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</si>
  <si>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</si>
  <si>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</si>
  <si>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</si>
  <si>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</si>
  <si>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</si>
  <si>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</si>
  <si>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</si>
  <si>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</si>
  <si>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</si>
  <si>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</si>
  <si>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</si>
  <si>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</si>
  <si>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</si>
  <si>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</si>
  <si>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</si>
  <si>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</si>
  <si>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</si>
  <si>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</si>
  <si>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</si>
  <si>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</si>
  <si>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</si>
  <si>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</si>
  <si>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</si>
  <si>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</si>
  <si>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</si>
  <si>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</si>
  <si>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</si>
  <si>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</si>
  <si>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</si>
  <si>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</si>
  <si>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</si>
  <si>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</si>
  <si>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</si>
  <si>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</si>
  <si>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</si>
  <si>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</si>
  <si>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</si>
  <si>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</si>
  <si>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</si>
  <si>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</si>
  <si>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</si>
  <si>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</si>
  <si>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</si>
  <si>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</si>
  <si>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</si>
  <si>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</si>
  <si>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</si>
  <si>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</si>
  <si>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</si>
  <si>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</si>
  <si>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</si>
  <si>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</si>
  <si>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</si>
  <si>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</si>
  <si>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</si>
  <si>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</si>
  <si>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</si>
  <si>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</si>
  <si>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</si>
  <si>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</si>
  <si>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</si>
  <si>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</si>
  <si>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</si>
  <si>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</si>
  <si>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</si>
  <si>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</si>
  <si>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</si>
  <si>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</si>
  <si>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</si>
  <si>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</si>
  <si>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</si>
  <si>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</si>
  <si>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</si>
  <si>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</si>
  <si>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</si>
  <si>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</si>
  <si>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</si>
  <si>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</si>
  <si>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</si>
  <si>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</si>
  <si>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</si>
  <si>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</si>
  <si>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</si>
  <si>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</si>
  <si>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</si>
  <si>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</si>
  <si>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</si>
  <si>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</si>
  <si>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</si>
  <si>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</si>
  <si>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</si>
  <si>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</si>
  <si>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</si>
  <si>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</si>
  <si>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</si>
  <si>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</si>
  <si>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</si>
  <si>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</si>
  <si>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</si>
  <si>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</si>
  <si>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</si>
  <si>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</si>
  <si>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</si>
  <si>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</si>
  <si>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</si>
  <si>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</si>
  <si>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</si>
  <si>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</si>
  <si>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</si>
  <si>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</si>
  <si>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</si>
  <si>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</si>
  <si>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</si>
  <si>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</si>
  <si>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</si>
  <si>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</si>
  <si>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</si>
  <si>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</si>
  <si>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</si>
  <si>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</si>
  <si>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</si>
  <si>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</si>
  <si>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</si>
  <si>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</si>
  <si>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</si>
  <si>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</si>
  <si>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</si>
  <si>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</si>
  <si>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</si>
  <si>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</si>
  <si>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</si>
  <si>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</si>
  <si>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</si>
  <si>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</si>
  <si>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</si>
  <si>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</si>
  <si>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</si>
  <si>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</si>
  <si>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</si>
  <si>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</si>
  <si>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</si>
  <si>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</si>
  <si>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</si>
  <si>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</si>
  <si>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</si>
  <si>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</si>
  <si>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</si>
  <si>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</si>
  <si>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</si>
  <si>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</si>
  <si>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</si>
  <si>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</si>
  <si>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</si>
  <si>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</si>
  <si>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</si>
  <si>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</si>
  <si>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</si>
  <si>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</si>
  <si>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</si>
  <si>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</si>
  <si>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</si>
  <si>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</si>
  <si>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</si>
  <si>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</si>
  <si>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</si>
  <si>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</si>
  <si>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</si>
  <si>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</si>
  <si>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</si>
  <si>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</si>
  <si>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</si>
  <si>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</si>
  <si>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</si>
  <si>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</si>
  <si>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</si>
  <si>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</si>
  <si>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</si>
  <si>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</si>
  <si>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</si>
  <si>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</si>
  <si>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</si>
  <si>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</si>
  <si>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</si>
  <si>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</si>
  <si>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</si>
  <si>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</si>
  <si>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</si>
  <si>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</si>
  <si>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</si>
  <si>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</si>
  <si>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</si>
  <si>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</si>
  <si>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</si>
  <si>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</si>
  <si>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</si>
  <si>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</si>
  <si>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</si>
  <si>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</si>
  <si>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</si>
  <si>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</si>
  <si>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</si>
  <si>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</si>
  <si>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</si>
  <si>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</si>
  <si>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</si>
  <si>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</si>
  <si>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</si>
  <si>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</si>
  <si>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</si>
  <si>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</si>
  <si>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</si>
  <si>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</si>
  <si>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</si>
  <si>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</si>
  <si>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</si>
  <si>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</si>
  <si>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</si>
  <si>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</si>
  <si>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</si>
  <si>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</si>
  <si>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</si>
  <si>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</si>
  <si>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</si>
  <si>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</si>
  <si>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</si>
  <si>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</si>
  <si>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</si>
  <si>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</si>
  <si>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</si>
  <si>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</si>
  <si>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</si>
  <si>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</si>
  <si>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</si>
  <si>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</si>
  <si>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</si>
  <si>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</si>
  <si>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</si>
  <si>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</si>
  <si>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</si>
  <si>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</si>
  <si>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</si>
  <si>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</si>
  <si>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</si>
  <si>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</si>
  <si>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</si>
  <si>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</si>
  <si>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</si>
  <si>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</si>
  <si>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</si>
  <si>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</si>
  <si>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</si>
  <si>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</si>
  <si>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</si>
  <si>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</si>
  <si>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</si>
  <si>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</si>
  <si>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</si>
  <si>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</si>
  <si>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</si>
  <si>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</si>
  <si>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</si>
  <si>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</si>
  <si>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</si>
  <si>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</si>
  <si>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</si>
  <si>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</si>
  <si>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</si>
  <si>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</si>
  <si>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</si>
  <si>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</si>
  <si>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</si>
  <si>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</si>
  <si>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</si>
  <si>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</si>
  <si>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</si>
  <si>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</si>
  <si>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</si>
  <si>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</si>
  <si>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</si>
  <si>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</si>
  <si>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</si>
  <si>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</si>
  <si>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</si>
  <si>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</si>
  <si>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</si>
  <si>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</si>
  <si>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</si>
  <si>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</si>
  <si>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</si>
  <si>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</si>
  <si>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</si>
  <si>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</si>
  <si>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</si>
  <si>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</si>
  <si>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</si>
  <si>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</si>
  <si>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</si>
  <si>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</si>
  <si>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</si>
  <si>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</si>
  <si>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</si>
  <si>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</si>
  <si>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</si>
  <si>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</si>
  <si>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</si>
  <si>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</si>
  <si>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</si>
  <si>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</si>
  <si>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</si>
  <si>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</si>
  <si>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</si>
  <si>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</si>
  <si>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</si>
  <si>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</si>
  <si>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</si>
  <si>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</si>
  <si>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</si>
  <si>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</si>
  <si>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</si>
  <si>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</si>
  <si>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</si>
  <si>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</si>
  <si>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</si>
  <si>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</si>
  <si>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</si>
  <si>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</si>
  <si>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</si>
  <si>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</si>
  <si>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</si>
  <si>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</si>
  <si>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</si>
  <si>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</si>
  <si>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</si>
  <si>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</si>
  <si>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</si>
  <si>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</si>
  <si>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</si>
  <si>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</si>
  <si>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</si>
  <si>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</si>
  <si>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</si>
  <si>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</si>
  <si>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</si>
  <si>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</si>
  <si>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</si>
  <si>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</si>
  <si>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</si>
  <si>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</si>
  <si>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</si>
  <si>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</si>
  <si>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</si>
  <si>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</si>
  <si>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</si>
  <si>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</si>
  <si>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</si>
  <si>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</si>
  <si>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</si>
  <si>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</si>
  <si>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</si>
  <si>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</si>
  <si>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</si>
  <si>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</si>
  <si>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</si>
  <si>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</si>
  <si>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</si>
  <si>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</si>
  <si>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</si>
  <si>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</si>
  <si>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</si>
  <si>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</si>
  <si>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</si>
  <si>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</si>
  <si>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</si>
  <si>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</si>
  <si>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</si>
  <si>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</si>
  <si>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</si>
  <si>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</si>
  <si>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</si>
  <si>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</si>
  <si>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</si>
  <si>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</si>
  <si>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</si>
  <si>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</si>
  <si>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</si>
  <si>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</si>
  <si>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</si>
  <si>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</si>
  <si>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</si>
  <si>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</si>
  <si>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</si>
  <si>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</si>
  <si>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</si>
  <si>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</si>
  <si>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</si>
  <si>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</si>
  <si>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</si>
  <si>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</si>
  <si>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</si>
  <si>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</si>
  <si>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</si>
  <si>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</si>
  <si>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</si>
  <si>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</si>
  <si>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</si>
  <si>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</si>
  <si>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</si>
  <si>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</si>
  <si>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</si>
  <si>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</si>
  <si>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</si>
  <si>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</si>
  <si>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</si>
  <si>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</si>
  <si>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</si>
  <si>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</si>
  <si>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</si>
  <si>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</si>
  <si>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</si>
  <si>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</si>
  <si>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</si>
  <si>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</si>
  <si>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</si>
  <si>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</si>
  <si>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</si>
  <si>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</si>
  <si>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</si>
  <si>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</si>
  <si>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</si>
  <si>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</si>
  <si>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</si>
  <si>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</si>
  <si>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</si>
  <si>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</si>
  <si>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</si>
  <si>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</si>
  <si>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</si>
  <si>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</si>
  <si>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</si>
  <si>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</si>
  <si>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</si>
  <si>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</si>
  <si>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</si>
  <si>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</si>
  <si>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</si>
  <si>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</si>
  <si>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</si>
  <si>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</si>
  <si>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</si>
  <si>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</si>
  <si>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</si>
  <si>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</si>
  <si>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</si>
  <si>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</si>
  <si>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</si>
  <si>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</si>
  <si>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</si>
  <si>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</si>
  <si>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</si>
  <si>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</si>
  <si>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</si>
  <si>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</si>
  <si>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</si>
  <si>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</si>
  <si>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</si>
  <si>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</si>
  <si>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</si>
  <si>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</si>
  <si>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</si>
  <si>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</si>
  <si>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</si>
  <si>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</si>
  <si>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</si>
  <si>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</si>
  <si>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</si>
  <si>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</si>
  <si>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</si>
  <si>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</si>
  <si>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</si>
  <si>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</si>
  <si>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</si>
  <si>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</si>
  <si>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</si>
  <si>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</si>
  <si>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</si>
  <si>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</si>
  <si>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</si>
  <si>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</si>
  <si>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</si>
  <si>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</si>
  <si>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</si>
  <si>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</si>
  <si>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</si>
  <si>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</si>
  <si>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</si>
  <si>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</si>
  <si>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</si>
  <si>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</si>
  <si>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</si>
  <si>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</si>
  <si>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</si>
  <si>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</si>
  <si>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</si>
  <si>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</si>
  <si>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</si>
  <si>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</si>
  <si>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</si>
  <si>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</si>
  <si>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</si>
  <si>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</si>
  <si>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</si>
  <si>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</si>
  <si>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</si>
  <si>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</si>
  <si>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</si>
  <si>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</si>
  <si>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</si>
  <si>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</si>
  <si>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</si>
  <si>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</si>
  <si>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</si>
  <si>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</si>
  <si>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</si>
  <si>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</si>
  <si>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</si>
  <si>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</si>
  <si>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</si>
  <si>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</si>
  <si>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</si>
  <si>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</si>
  <si>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</si>
  <si>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</si>
  <si>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</si>
  <si>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</si>
  <si>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</si>
  <si>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</si>
  <si>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</si>
  <si>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</si>
  <si>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</si>
  <si>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</si>
  <si>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</si>
  <si>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</si>
  <si>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</si>
  <si>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</si>
  <si>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</si>
  <si>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</si>
  <si>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</si>
  <si>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</si>
  <si>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</si>
  <si>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</si>
  <si>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</si>
  <si>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</si>
  <si>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</si>
  <si>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</si>
  <si>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</si>
  <si>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</si>
  <si>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</si>
  <si>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</si>
  <si>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</si>
  <si>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</si>
  <si>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</si>
  <si>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</si>
  <si>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</si>
  <si>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</si>
  <si>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</si>
  <si>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</si>
  <si>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</si>
  <si>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</si>
  <si>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</si>
  <si>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</si>
  <si>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</si>
  <si>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</si>
  <si>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</si>
  <si>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</si>
  <si>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</si>
  <si>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</si>
  <si>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</si>
  <si>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</si>
  <si>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</si>
  <si>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</si>
  <si>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</si>
  <si>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</si>
  <si>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</si>
  <si>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</si>
  <si>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</si>
  <si>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</si>
  <si>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</si>
  <si>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</si>
  <si>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</si>
  <si>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</si>
  <si>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</si>
  <si>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</si>
  <si>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</si>
  <si>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</si>
  <si>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</si>
  <si>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</si>
  <si>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</si>
  <si>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</si>
  <si>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</si>
  <si>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</si>
  <si>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</si>
  <si>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</si>
  <si>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</si>
  <si>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</si>
  <si>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</si>
  <si>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</si>
  <si>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</si>
  <si>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</si>
  <si>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</si>
  <si>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</si>
  <si>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</si>
  <si>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</si>
  <si>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</si>
  <si>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</si>
  <si>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</si>
  <si>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</si>
  <si>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</si>
  <si>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</si>
  <si>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</si>
  <si>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</si>
  <si>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</si>
  <si>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</si>
  <si>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</si>
  <si>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</si>
  <si>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</si>
  <si>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</si>
  <si>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</si>
  <si>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</si>
  <si>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</si>
  <si>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</si>
  <si>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</si>
  <si>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</si>
  <si>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</si>
  <si>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</si>
  <si>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</si>
  <si>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</si>
  <si>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</si>
  <si>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</si>
  <si>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</si>
  <si>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</si>
  <si>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</si>
  <si>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</si>
  <si>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</si>
  <si>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</si>
  <si>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</si>
  <si>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</si>
  <si>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</si>
  <si>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</si>
  <si>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</si>
  <si>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</si>
  <si>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</si>
  <si>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</si>
  <si>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</si>
  <si>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</si>
  <si>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</si>
  <si>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</si>
  <si>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</si>
  <si>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</si>
  <si>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</si>
  <si>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</si>
  <si>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</si>
  <si>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</si>
  <si>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</si>
  <si>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</si>
  <si>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</si>
  <si>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</si>
  <si>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</si>
  <si>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</si>
  <si>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</si>
  <si>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</si>
  <si>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</si>
  <si>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</si>
  <si>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</si>
  <si>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</si>
  <si>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</si>
  <si>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</si>
  <si>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</si>
  <si>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</si>
  <si>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</si>
  <si>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</si>
  <si>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</si>
  <si>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</si>
  <si>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</si>
  <si>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</si>
  <si>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</si>
  <si>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</si>
  <si>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</si>
  <si>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</si>
  <si>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</si>
  <si>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</si>
  <si>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</si>
  <si>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</si>
  <si>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</si>
  <si>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</si>
  <si>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</si>
  <si>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</si>
  <si>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</si>
  <si>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</si>
  <si>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</si>
  <si>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</si>
  <si>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</si>
  <si>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</si>
  <si>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</si>
  <si>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</si>
  <si>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</si>
  <si>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</si>
  <si>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</si>
  <si>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</si>
  <si>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</si>
  <si>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</si>
  <si>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</si>
  <si>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</si>
  <si>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</si>
  <si>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</si>
  <si>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</si>
  <si>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</si>
  <si>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</si>
  <si>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</si>
  <si>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</si>
  <si>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</si>
  <si>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</si>
  <si>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</si>
  <si>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</si>
  <si>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</si>
  <si>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</si>
  <si>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</si>
  <si>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</si>
  <si>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</si>
  <si>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</si>
  <si>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</si>
  <si>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</si>
  <si>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</si>
  <si>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</si>
  <si>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</si>
  <si>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</si>
  <si>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</si>
  <si>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</si>
  <si>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</si>
  <si>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</si>
  <si>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</si>
  <si>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</si>
  <si>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</si>
  <si>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</si>
  <si>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</si>
  <si>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</si>
  <si>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</si>
  <si>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</si>
  <si>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</si>
  <si>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</si>
  <si>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</si>
  <si>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</si>
  <si>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</si>
  <si>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</si>
  <si>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</si>
  <si>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</si>
  <si>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</si>
  <si>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</si>
  <si>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</si>
  <si>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</si>
  <si>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</si>
  <si>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</si>
  <si>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</si>
  <si>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</si>
  <si>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</si>
  <si>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</si>
  <si>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</si>
  <si>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</si>
  <si>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</si>
  <si>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</si>
  <si>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</si>
  <si>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</si>
  <si>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</si>
  <si>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</si>
  <si>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</si>
  <si>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</si>
  <si>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</si>
  <si>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</si>
  <si>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</si>
  <si>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</si>
  <si>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</si>
  <si>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</si>
  <si>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</si>
  <si>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</si>
  <si>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</si>
  <si>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</si>
  <si>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</si>
  <si>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</si>
  <si>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</si>
  <si>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</si>
  <si>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</si>
  <si>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</si>
  <si>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</si>
  <si>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</si>
  <si>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</si>
  <si>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</si>
  <si>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</si>
  <si>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</si>
  <si>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</si>
  <si>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</si>
  <si>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</si>
  <si>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</si>
  <si>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</si>
  <si>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</si>
  <si>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</si>
  <si>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</si>
  <si>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</si>
  <si>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</si>
  <si>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</si>
  <si>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</si>
  <si>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</si>
  <si>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</si>
  <si>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</si>
  <si>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</si>
  <si>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</si>
  <si>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</si>
  <si>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</si>
  <si>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</si>
  <si>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</si>
  <si>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</si>
  <si>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</si>
  <si>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</si>
  <si>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</si>
  <si>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</si>
  <si>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</si>
  <si>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</si>
  <si>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</si>
  <si>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</si>
  <si>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</si>
  <si>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</si>
  <si>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</si>
  <si>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</si>
  <si>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</si>
  <si>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</si>
  <si>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</si>
  <si>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</si>
  <si>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</si>
  <si>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</si>
  <si>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</si>
  <si>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</si>
  <si>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</si>
  <si>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</si>
  <si>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</si>
  <si>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</si>
  <si>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</si>
  <si>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</si>
  <si>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</si>
  <si>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</si>
  <si>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</si>
  <si>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</si>
  <si>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</si>
  <si>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</si>
  <si>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</si>
  <si>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</si>
  <si>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</si>
  <si>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</si>
  <si>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</si>
  <si>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</si>
  <si>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</si>
  <si>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</si>
  <si>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</si>
  <si>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</si>
  <si>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</si>
  <si>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</si>
  <si>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</si>
  <si>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</si>
  <si>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</si>
  <si>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</si>
  <si>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</si>
  <si>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</si>
  <si>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</si>
  <si>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</si>
  <si>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</si>
  <si>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</si>
  <si>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</si>
  <si>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</si>
  <si>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</si>
  <si>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</si>
  <si>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</si>
  <si>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</si>
  <si>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</si>
  <si>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</si>
  <si>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</si>
  <si>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</si>
  <si>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</si>
  <si>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</si>
  <si>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</si>
  <si>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</si>
  <si>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</si>
  <si>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</si>
  <si>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</si>
  <si>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</si>
  <si>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</si>
  <si>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</si>
  <si>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</si>
  <si>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</si>
  <si>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</si>
  <si>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</si>
  <si>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</si>
  <si>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</si>
  <si>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</si>
  <si>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</si>
  <si>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</si>
  <si>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</si>
  <si>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</si>
  <si>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</si>
  <si>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</si>
  <si>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</si>
  <si>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</si>
  <si>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</si>
  <si>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</si>
  <si>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</si>
  <si>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</si>
  <si>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</si>
  <si>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</si>
  <si>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</si>
  <si>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</si>
  <si>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</si>
  <si>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</si>
  <si>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</si>
  <si>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</si>
  <si>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</si>
  <si>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</si>
  <si>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</si>
  <si>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</si>
  <si>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</si>
  <si>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</si>
  <si>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</si>
  <si>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</si>
  <si>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</si>
  <si>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</si>
  <si>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</si>
  <si>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</si>
  <si>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</si>
  <si>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</si>
  <si>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</si>
  <si>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</si>
  <si>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</si>
  <si>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</si>
  <si>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</si>
  <si>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</si>
  <si>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</si>
  <si>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</si>
  <si>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</si>
  <si>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</si>
  <si>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</si>
  <si>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</si>
  <si>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</si>
  <si>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</si>
  <si>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</si>
  <si>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</si>
  <si>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</si>
  <si>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</si>
  <si>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</si>
  <si>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</si>
  <si>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</si>
  <si>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</si>
  <si>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</si>
  <si>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</si>
  <si>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</si>
  <si>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</si>
  <si>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</si>
  <si>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</si>
  <si>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</si>
  <si>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</si>
  <si>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</si>
  <si>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</si>
  <si>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</si>
  <si>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</si>
  <si>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</si>
  <si>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</si>
  <si>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</si>
  <si>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</si>
  <si>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</si>
  <si>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</si>
  <si>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</si>
  <si>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</si>
  <si>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</si>
  <si>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</si>
  <si>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</si>
  <si>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</si>
  <si>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</si>
  <si>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</si>
  <si>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</si>
  <si>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</si>
  <si>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</si>
  <si>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</si>
  <si>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</si>
  <si>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</si>
  <si>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</si>
  <si>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</si>
  <si>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</si>
  <si>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</si>
  <si>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</si>
  <si>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</si>
  <si>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</si>
  <si>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</si>
  <si>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</si>
  <si>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</si>
  <si>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</si>
  <si>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</si>
  <si>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</si>
  <si>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</si>
  <si>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</si>
  <si>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</si>
  <si>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</si>
  <si>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</si>
  <si>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</si>
  <si>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</si>
  <si>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</si>
  <si>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</si>
  <si>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</si>
  <si>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</si>
  <si>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</si>
  <si>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</si>
  <si>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</si>
  <si>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</si>
  <si>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</si>
  <si>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</si>
  <si>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</si>
  <si>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</si>
  <si>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</si>
  <si>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</si>
  <si>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</si>
  <si>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</si>
  <si>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</si>
  <si>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</si>
  <si>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</si>
  <si>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</si>
  <si>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</si>
  <si>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</si>
  <si>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</si>
  <si>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</si>
  <si>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</si>
  <si>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</si>
  <si>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</si>
  <si>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</si>
  <si>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</si>
  <si>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</si>
  <si>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</si>
  <si>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</si>
  <si>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</si>
  <si>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</si>
  <si>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</si>
  <si>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</si>
  <si>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</si>
  <si>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</si>
  <si>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</si>
  <si>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</si>
  <si>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</si>
  <si>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</si>
  <si>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</si>
  <si>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</si>
  <si>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</si>
  <si>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</si>
  <si>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</si>
  <si>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</si>
  <si>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</si>
  <si>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</si>
  <si>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</si>
  <si>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</si>
  <si>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</si>
  <si>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</si>
  <si>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</si>
  <si>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</si>
  <si>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</si>
  <si>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</si>
  <si>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</si>
  <si>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</si>
  <si>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</si>
  <si>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</si>
  <si>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</si>
  <si>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</si>
  <si>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</si>
  <si>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</si>
  <si>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</si>
  <si>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</si>
  <si>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</si>
  <si>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</si>
  <si>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</si>
  <si>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</si>
  <si>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</si>
  <si>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</si>
  <si>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</si>
  <si>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</si>
  <si>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</si>
  <si>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</si>
  <si>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</si>
  <si>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</si>
  <si>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</si>
  <si>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</si>
  <si>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</si>
  <si>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</si>
  <si>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</si>
  <si>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</si>
  <si>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</si>
  <si>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</si>
  <si>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</si>
  <si>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</si>
  <si>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</si>
  <si>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</si>
  <si>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</si>
  <si>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</si>
  <si>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</si>
  <si>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</si>
  <si>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</si>
  <si>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</si>
  <si>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</si>
  <si>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</si>
  <si>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</si>
  <si>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</si>
  <si>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</si>
  <si>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</si>
  <si>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</si>
  <si>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</si>
  <si>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</si>
  <si>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</si>
  <si>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</si>
  <si>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</si>
  <si>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</si>
  <si>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</si>
  <si>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</si>
  <si>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</si>
  <si>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</si>
  <si>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</si>
  <si>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</si>
  <si>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</si>
  <si>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</si>
  <si>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 xml:space="preserve">GAVETA DE RECHAZO LLENA </t>
  </si>
  <si>
    <t>Closed</t>
  </si>
  <si>
    <t>PRINTER ERROR</t>
  </si>
  <si>
    <t>SIN ACTIVIDAD DE RETIRO</t>
  </si>
  <si>
    <t>REINICIO FALLIDO</t>
  </si>
  <si>
    <t>Acevedo Dominguez, Victor Leonardo</t>
  </si>
  <si>
    <t>GAVETA DE DEPOSITOS LLENA</t>
  </si>
  <si>
    <t>27/1/2021 17:00 PM</t>
  </si>
  <si>
    <t>1 Gavetas Vacias y 2 Fallando</t>
  </si>
  <si>
    <t>28/1/2021 6:00 AM</t>
  </si>
  <si>
    <t>335773956</t>
  </si>
  <si>
    <t>335773954</t>
  </si>
  <si>
    <t>335773953</t>
  </si>
  <si>
    <t>28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</si>
</sst>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5"/>
      <tableStyleElement type="headerRow" dxfId="194"/>
      <tableStyleElement type="totalRow" dxfId="193"/>
      <tableStyleElement type="firstColumn" dxfId="192"/>
      <tableStyleElement type="lastColumn" dxfId="191"/>
      <tableStyleElement type="firstRowStripe" dxfId="190"/>
      <tableStyleElement type="firstColumnStripe" dxfId="1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9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0.14062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1.7109375" style="48" bestFit="1" customWidth="1"/>
    <col min="7" max="7" width="54.1406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0.140625" style="45"/>
  </cols>
  <sheetData>
    <row r="1" spans="1:17" ht="18" x14ac:dyDescent="0.25">
      <c r="A1" s="122" t="s">
        <v>2161</v>
      </c>
      <c r="B1" s="122"/>
      <c r="C1" s="122"/>
      <c r="D1" s="122"/>
      <c r="E1" s="123"/>
      <c r="F1" s="123"/>
      <c r="G1" s="123"/>
      <c r="H1" s="123"/>
      <c r="I1" s="123"/>
      <c r="J1" s="123"/>
      <c r="K1" s="123"/>
      <c r="L1" s="122"/>
      <c r="M1" s="122"/>
      <c r="N1" s="122"/>
      <c r="O1" s="122"/>
      <c r="P1" s="122"/>
      <c r="Q1" s="122"/>
    </row>
    <row r="2" spans="1:17" ht="18" x14ac:dyDescent="0.25">
      <c r="A2" s="120" t="s">
        <v>2158</v>
      </c>
      <c r="B2" s="120"/>
      <c r="C2" s="120"/>
      <c r="D2" s="120"/>
      <c r="E2" s="121"/>
      <c r="F2" s="121"/>
      <c r="G2" s="121"/>
      <c r="H2" s="121"/>
      <c r="I2" s="121"/>
      <c r="J2" s="121"/>
      <c r="K2" s="121"/>
      <c r="L2" s="120"/>
      <c r="M2" s="120"/>
      <c r="N2" s="120"/>
      <c r="O2" s="120"/>
      <c r="P2" s="120"/>
      <c r="Q2" s="120"/>
    </row>
    <row r="3" spans="1:17" ht="18.75" thickBot="1" x14ac:dyDescent="0.3">
      <c r="A3" s="124" t="s">
        <v>2514</v>
      </c>
      <c r="B3" s="124"/>
      <c r="C3" s="124"/>
      <c r="D3" s="124"/>
      <c r="E3" s="125"/>
      <c r="F3" s="125"/>
      <c r="G3" s="125"/>
      <c r="H3" s="125"/>
      <c r="I3" s="125"/>
      <c r="J3" s="125"/>
      <c r="K3" s="125"/>
      <c r="L3" s="124"/>
      <c r="M3" s="124"/>
      <c r="N3" s="124"/>
      <c r="O3" s="124"/>
      <c r="P3" s="124"/>
      <c r="Q3" s="12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 t="s">
        <v>2511</v>
      </c>
      <c r="C5" s="103">
        <v>44224.196944444448</v>
      </c>
      <c r="D5" s="102" t="s">
        <v>2189</v>
      </c>
      <c r="E5" s="99">
        <v>896</v>
      </c>
      <c r="F5" s="84" t="str">
        <f>VLOOKUP(E5,VIP!$A$2:$O11357,2,0)</f>
        <v>DRBR896</v>
      </c>
      <c r="G5" s="98" t="str">
        <f>VLOOKUP(E5,'LISTADO ATM'!$A$2:$B$894,2,0)</f>
        <v xml:space="preserve">ATM Campamento Militar 16 de Agosto I </v>
      </c>
      <c r="H5" s="98" t="str">
        <f>VLOOKUP(E5,VIP!$A$2:$O16278,7,FALSE)</f>
        <v>Si</v>
      </c>
      <c r="I5" s="98" t="str">
        <f>VLOOKUP(E5,VIP!$A$2:$O8243,8,FALSE)</f>
        <v>Si</v>
      </c>
      <c r="J5" s="98" t="str">
        <f>VLOOKUP(E5,VIP!$A$2:$O8193,8,FALSE)</f>
        <v>Si</v>
      </c>
      <c r="K5" s="98" t="str">
        <f>VLOOKUP(E5,VIP!$A$2:$O11767,6,0)</f>
        <v>NO</v>
      </c>
      <c r="L5" s="106" t="s">
        <v>2435</v>
      </c>
      <c r="M5" s="105" t="s">
        <v>2473</v>
      </c>
      <c r="N5" s="104" t="s">
        <v>2481</v>
      </c>
      <c r="O5" s="102" t="s">
        <v>2483</v>
      </c>
      <c r="P5" s="102"/>
      <c r="Q5" s="105" t="s">
        <v>2435</v>
      </c>
    </row>
    <row r="6" spans="1:17" ht="18" x14ac:dyDescent="0.25">
      <c r="A6" s="102" t="str">
        <f>VLOOKUP(E6,'LISTADO ATM'!$A$2:$C$895,3,0)</f>
        <v>ESTE</v>
      </c>
      <c r="B6" s="111" t="s">
        <v>2512</v>
      </c>
      <c r="C6" s="103">
        <v>44224.117291666669</v>
      </c>
      <c r="D6" s="102" t="s">
        <v>2189</v>
      </c>
      <c r="E6" s="99">
        <v>631</v>
      </c>
      <c r="F6" s="84" t="str">
        <f>VLOOKUP(E6,VIP!$A$2:$O11358,2,0)</f>
        <v>DRBR417</v>
      </c>
      <c r="G6" s="98" t="str">
        <f>VLOOKUP(E6,'LISTADO ATM'!$A$2:$B$894,2,0)</f>
        <v xml:space="preserve">ATM ASOCODEQUI (San Pedro) </v>
      </c>
      <c r="H6" s="98" t="str">
        <f>VLOOKUP(E6,VIP!$A$2:$O16279,7,FALSE)</f>
        <v>Si</v>
      </c>
      <c r="I6" s="98" t="str">
        <f>VLOOKUP(E6,VIP!$A$2:$O8244,8,FALSE)</f>
        <v>Si</v>
      </c>
      <c r="J6" s="98" t="str">
        <f>VLOOKUP(E6,VIP!$A$2:$O8194,8,FALSE)</f>
        <v>Si</v>
      </c>
      <c r="K6" s="98" t="str">
        <f>VLOOKUP(E6,VIP!$A$2:$O11768,6,0)</f>
        <v>NO</v>
      </c>
      <c r="L6" s="106" t="s">
        <v>2228</v>
      </c>
      <c r="M6" s="105" t="s">
        <v>2473</v>
      </c>
      <c r="N6" s="104" t="s">
        <v>2481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 t="s">
        <v>2513</v>
      </c>
      <c r="C7" s="103">
        <v>44224.112673611111</v>
      </c>
      <c r="D7" s="102" t="s">
        <v>2189</v>
      </c>
      <c r="E7" s="99">
        <v>918</v>
      </c>
      <c r="F7" s="84" t="str">
        <f>VLOOKUP(E7,VIP!$A$2:$O11359,2,0)</f>
        <v>DRBR918</v>
      </c>
      <c r="G7" s="98" t="str">
        <f>VLOOKUP(E7,'LISTADO ATM'!$A$2:$B$894,2,0)</f>
        <v xml:space="preserve">ATM S/M Liverpool de la Jacobo Majluta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6" t="s">
        <v>2254</v>
      </c>
      <c r="M7" s="105" t="s">
        <v>2473</v>
      </c>
      <c r="N7" s="104" t="s">
        <v>2481</v>
      </c>
      <c r="O7" s="102" t="s">
        <v>2483</v>
      </c>
      <c r="P7" s="102"/>
      <c r="Q7" s="105" t="s">
        <v>2254</v>
      </c>
    </row>
    <row r="8" spans="1:17" ht="18" x14ac:dyDescent="0.25">
      <c r="A8" s="102" t="str">
        <f>VLOOKUP(E8,'LISTADO ATM'!$A$2:$C$895,3,0)</f>
        <v>DISTRITO NACIONAL</v>
      </c>
      <c r="B8" s="111">
        <v>335773941</v>
      </c>
      <c r="C8" s="103">
        <v>44223.889004629629</v>
      </c>
      <c r="D8" s="102" t="s">
        <v>2494</v>
      </c>
      <c r="E8" s="99">
        <v>314</v>
      </c>
      <c r="F8" s="84" t="str">
        <f>VLOOKUP(E8,VIP!$A$2:$O11477,2,0)</f>
        <v>DRBR314</v>
      </c>
      <c r="G8" s="98" t="str">
        <f>VLOOKUP(E8,'LISTADO ATM'!$A$2:$B$894,2,0)</f>
        <v xml:space="preserve">ATM UNP Cambita Garabito (San Cristóbal) </v>
      </c>
      <c r="H8" s="98" t="str">
        <f>VLOOKUP(E8,VIP!$A$2:$O16398,7,FALSE)</f>
        <v>Si</v>
      </c>
      <c r="I8" s="98" t="str">
        <f>VLOOKUP(E8,VIP!$A$2:$O8363,8,FALSE)</f>
        <v>Si</v>
      </c>
      <c r="J8" s="98" t="str">
        <f>VLOOKUP(E8,VIP!$A$2:$O8313,8,FALSE)</f>
        <v>Si</v>
      </c>
      <c r="K8" s="98" t="str">
        <f>VLOOKUP(E8,VIP!$A$2:$O11887,6,0)</f>
        <v>NO</v>
      </c>
      <c r="L8" s="106" t="s">
        <v>2466</v>
      </c>
      <c r="M8" s="105" t="s">
        <v>2473</v>
      </c>
      <c r="N8" s="104" t="s">
        <v>2481</v>
      </c>
      <c r="O8" s="102" t="s">
        <v>2495</v>
      </c>
      <c r="P8" s="102"/>
      <c r="Q8" s="105" t="s">
        <v>2466</v>
      </c>
    </row>
    <row r="9" spans="1:17" ht="18" x14ac:dyDescent="0.25">
      <c r="A9" s="102" t="str">
        <f>VLOOKUP(E9,'LISTADO ATM'!$A$2:$C$895,3,0)</f>
        <v>NORTE</v>
      </c>
      <c r="B9" s="111">
        <v>335773940</v>
      </c>
      <c r="C9" s="103">
        <v>44223.884629629632</v>
      </c>
      <c r="D9" s="102" t="s">
        <v>2190</v>
      </c>
      <c r="E9" s="99">
        <v>752</v>
      </c>
      <c r="F9" s="84" t="str">
        <f>VLOOKUP(E9,VIP!$A$2:$O11478,2,0)</f>
        <v>DRBR280</v>
      </c>
      <c r="G9" s="98" t="str">
        <f>VLOOKUP(E9,'LISTADO ATM'!$A$2:$B$894,2,0)</f>
        <v xml:space="preserve">ATM UNP Las Carolinas (La Vega) </v>
      </c>
      <c r="H9" s="98" t="str">
        <f>VLOOKUP(E9,VIP!$A$2:$O16399,7,FALSE)</f>
        <v>Si</v>
      </c>
      <c r="I9" s="98" t="str">
        <f>VLOOKUP(E9,VIP!$A$2:$O8364,8,FALSE)</f>
        <v>Si</v>
      </c>
      <c r="J9" s="98" t="str">
        <f>VLOOKUP(E9,VIP!$A$2:$O8314,8,FALSE)</f>
        <v>Si</v>
      </c>
      <c r="K9" s="98" t="str">
        <f>VLOOKUP(E9,VIP!$A$2:$O11888,6,0)</f>
        <v>SI</v>
      </c>
      <c r="L9" s="106" t="s">
        <v>2228</v>
      </c>
      <c r="M9" s="105" t="s">
        <v>2473</v>
      </c>
      <c r="N9" s="104" t="s">
        <v>2481</v>
      </c>
      <c r="O9" s="102" t="s">
        <v>2490</v>
      </c>
      <c r="P9" s="102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335773922</v>
      </c>
      <c r="C10" s="103">
        <v>44223.802025462966</v>
      </c>
      <c r="D10" s="102" t="s">
        <v>2477</v>
      </c>
      <c r="E10" s="99">
        <v>620</v>
      </c>
      <c r="F10" s="84" t="str">
        <f>VLOOKUP(E10,VIP!$A$2:$O11479,2,0)</f>
        <v>DRBR620</v>
      </c>
      <c r="G10" s="98" t="str">
        <f>VLOOKUP(E10,'LISTADO ATM'!$A$2:$B$894,2,0)</f>
        <v xml:space="preserve">ATM Ministerio de Medio Ambiente </v>
      </c>
      <c r="H10" s="98" t="str">
        <f>VLOOKUP(E10,VIP!$A$2:$O16400,7,FALSE)</f>
        <v>Si</v>
      </c>
      <c r="I10" s="98" t="str">
        <f>VLOOKUP(E10,VIP!$A$2:$O8365,8,FALSE)</f>
        <v>No</v>
      </c>
      <c r="J10" s="98" t="str">
        <f>VLOOKUP(E10,VIP!$A$2:$O8315,8,FALSE)</f>
        <v>No</v>
      </c>
      <c r="K10" s="98" t="str">
        <f>VLOOKUP(E10,VIP!$A$2:$O11889,6,0)</f>
        <v>NO</v>
      </c>
      <c r="L10" s="106" t="s">
        <v>2430</v>
      </c>
      <c r="M10" s="105" t="s">
        <v>2473</v>
      </c>
      <c r="N10" s="104" t="s">
        <v>2481</v>
      </c>
      <c r="O10" s="102" t="s">
        <v>2482</v>
      </c>
      <c r="P10" s="102"/>
      <c r="Q10" s="105" t="s">
        <v>2430</v>
      </c>
    </row>
    <row r="11" spans="1:17" ht="18" x14ac:dyDescent="0.25">
      <c r="A11" s="102" t="str">
        <f>VLOOKUP(E11,'LISTADO ATM'!$A$2:$C$895,3,0)</f>
        <v>DISTRITO NACIONAL</v>
      </c>
      <c r="B11" s="111">
        <v>335773921</v>
      </c>
      <c r="C11" s="103">
        <v>44223.799699074072</v>
      </c>
      <c r="D11" s="102" t="s">
        <v>2189</v>
      </c>
      <c r="E11" s="99">
        <v>21</v>
      </c>
      <c r="F11" s="84" t="str">
        <f>VLOOKUP(E11,VIP!$A$2:$O11480,2,0)</f>
        <v>DRBR021</v>
      </c>
      <c r="G11" s="98" t="str">
        <f>VLOOKUP(E11,'LISTADO ATM'!$A$2:$B$894,2,0)</f>
        <v xml:space="preserve">ATM Oficina Mella </v>
      </c>
      <c r="H11" s="98" t="str">
        <f>VLOOKUP(E11,VIP!$A$2:$O16401,7,FALSE)</f>
        <v>Si</v>
      </c>
      <c r="I11" s="98" t="str">
        <f>VLOOKUP(E11,VIP!$A$2:$O8366,8,FALSE)</f>
        <v>No</v>
      </c>
      <c r="J11" s="98" t="str">
        <f>VLOOKUP(E11,VIP!$A$2:$O8316,8,FALSE)</f>
        <v>No</v>
      </c>
      <c r="K11" s="98" t="str">
        <f>VLOOKUP(E11,VIP!$A$2:$O11890,6,0)</f>
        <v>NO</v>
      </c>
      <c r="L11" s="106" t="s">
        <v>2254</v>
      </c>
      <c r="M11" s="105" t="s">
        <v>2473</v>
      </c>
      <c r="N11" s="104" t="s">
        <v>2481</v>
      </c>
      <c r="O11" s="102" t="s">
        <v>2483</v>
      </c>
      <c r="P11" s="102"/>
      <c r="Q11" s="105" t="s">
        <v>2254</v>
      </c>
    </row>
    <row r="12" spans="1:17" ht="18" x14ac:dyDescent="0.25">
      <c r="A12" s="102" t="str">
        <f>VLOOKUP(E12,'LISTADO ATM'!$A$2:$C$895,3,0)</f>
        <v>NORTE</v>
      </c>
      <c r="B12" s="111">
        <v>335773920</v>
      </c>
      <c r="C12" s="103">
        <v>44223.797627314816</v>
      </c>
      <c r="D12" s="102" t="s">
        <v>2190</v>
      </c>
      <c r="E12" s="99">
        <v>53</v>
      </c>
      <c r="F12" s="84" t="str">
        <f>VLOOKUP(E12,VIP!$A$2:$O11481,2,0)</f>
        <v>DRBR053</v>
      </c>
      <c r="G12" s="98" t="str">
        <f>VLOOKUP(E12,'LISTADO ATM'!$A$2:$B$894,2,0)</f>
        <v xml:space="preserve">ATM Oficina Constanza </v>
      </c>
      <c r="H12" s="98" t="str">
        <f>VLOOKUP(E12,VIP!$A$2:$O16402,7,FALSE)</f>
        <v>Si</v>
      </c>
      <c r="I12" s="98" t="str">
        <f>VLOOKUP(E12,VIP!$A$2:$O8367,8,FALSE)</f>
        <v>Si</v>
      </c>
      <c r="J12" s="98" t="str">
        <f>VLOOKUP(E12,VIP!$A$2:$O8317,8,FALSE)</f>
        <v>Si</v>
      </c>
      <c r="K12" s="98" t="str">
        <f>VLOOKUP(E12,VIP!$A$2:$O11891,6,0)</f>
        <v>NO</v>
      </c>
      <c r="L12" s="106" t="s">
        <v>2463</v>
      </c>
      <c r="M12" s="105" t="s">
        <v>2473</v>
      </c>
      <c r="N12" s="104" t="s">
        <v>2481</v>
      </c>
      <c r="O12" s="102" t="s">
        <v>2490</v>
      </c>
      <c r="P12" s="102"/>
      <c r="Q12" s="105" t="s">
        <v>2463</v>
      </c>
    </row>
    <row r="13" spans="1:17" ht="18" x14ac:dyDescent="0.25">
      <c r="A13" s="102" t="str">
        <f>VLOOKUP(E13,'LISTADO ATM'!$A$2:$C$895,3,0)</f>
        <v>SUR</v>
      </c>
      <c r="B13" s="111">
        <v>335773919</v>
      </c>
      <c r="C13" s="103">
        <v>44223.794652777775</v>
      </c>
      <c r="D13" s="102" t="s">
        <v>2189</v>
      </c>
      <c r="E13" s="99">
        <v>829</v>
      </c>
      <c r="F13" s="84" t="str">
        <f>VLOOKUP(E13,VIP!$A$2:$O11482,2,0)</f>
        <v>DRBR829</v>
      </c>
      <c r="G13" s="98" t="str">
        <f>VLOOKUP(E13,'LISTADO ATM'!$A$2:$B$894,2,0)</f>
        <v xml:space="preserve">ATM UNP Multicentro Sirena Baní </v>
      </c>
      <c r="H13" s="98" t="str">
        <f>VLOOKUP(E13,VIP!$A$2:$O16403,7,FALSE)</f>
        <v>Si</v>
      </c>
      <c r="I13" s="98" t="str">
        <f>VLOOKUP(E13,VIP!$A$2:$O8368,8,FALSE)</f>
        <v>Si</v>
      </c>
      <c r="J13" s="98" t="str">
        <f>VLOOKUP(E13,VIP!$A$2:$O8318,8,FALSE)</f>
        <v>Si</v>
      </c>
      <c r="K13" s="98" t="str">
        <f>VLOOKUP(E13,VIP!$A$2:$O11892,6,0)</f>
        <v>NO</v>
      </c>
      <c r="L13" s="106" t="s">
        <v>2463</v>
      </c>
      <c r="M13" s="105" t="s">
        <v>2473</v>
      </c>
      <c r="N13" s="104" t="s">
        <v>2481</v>
      </c>
      <c r="O13" s="102" t="s">
        <v>2483</v>
      </c>
      <c r="P13" s="102"/>
      <c r="Q13" s="105" t="s">
        <v>2463</v>
      </c>
    </row>
    <row r="14" spans="1:17" ht="18" x14ac:dyDescent="0.25">
      <c r="A14" s="102" t="str">
        <f>VLOOKUP(E14,'LISTADO ATM'!$A$2:$C$895,3,0)</f>
        <v>NORTE</v>
      </c>
      <c r="B14" s="111">
        <v>335773914</v>
      </c>
      <c r="C14" s="103">
        <v>44223.782858796294</v>
      </c>
      <c r="D14" s="102" t="s">
        <v>2498</v>
      </c>
      <c r="E14" s="99">
        <v>747</v>
      </c>
      <c r="F14" s="84" t="str">
        <f>VLOOKUP(E14,VIP!$A$2:$O11483,2,0)</f>
        <v>DRBR200</v>
      </c>
      <c r="G14" s="98" t="str">
        <f>VLOOKUP(E14,'LISTADO ATM'!$A$2:$B$894,2,0)</f>
        <v xml:space="preserve">ATM Club BR (Santiago) </v>
      </c>
      <c r="H14" s="98" t="str">
        <f>VLOOKUP(E14,VIP!$A$2:$O16404,7,FALSE)</f>
        <v>Si</v>
      </c>
      <c r="I14" s="98" t="str">
        <f>VLOOKUP(E14,VIP!$A$2:$O8369,8,FALSE)</f>
        <v>Si</v>
      </c>
      <c r="J14" s="98" t="str">
        <f>VLOOKUP(E14,VIP!$A$2:$O8319,8,FALSE)</f>
        <v>Si</v>
      </c>
      <c r="K14" s="98" t="str">
        <f>VLOOKUP(E14,VIP!$A$2:$O11893,6,0)</f>
        <v>SI</v>
      </c>
      <c r="L14" s="106" t="s">
        <v>2430</v>
      </c>
      <c r="M14" s="105" t="s">
        <v>2473</v>
      </c>
      <c r="N14" s="104" t="s">
        <v>2481</v>
      </c>
      <c r="O14" s="102" t="s">
        <v>2499</v>
      </c>
      <c r="P14" s="102"/>
      <c r="Q14" s="105" t="s">
        <v>2430</v>
      </c>
    </row>
    <row r="15" spans="1:17" ht="18" x14ac:dyDescent="0.25">
      <c r="A15" s="102" t="str">
        <f>VLOOKUP(E15,'LISTADO ATM'!$A$2:$C$895,3,0)</f>
        <v>NORTE</v>
      </c>
      <c r="B15" s="111">
        <v>335773912</v>
      </c>
      <c r="C15" s="103">
        <v>44223.779108796298</v>
      </c>
      <c r="D15" s="102" t="s">
        <v>2190</v>
      </c>
      <c r="E15" s="99">
        <v>746</v>
      </c>
      <c r="F15" s="84" t="str">
        <f>VLOOKUP(E15,VIP!$A$2:$O11484,2,0)</f>
        <v>DRBR156</v>
      </c>
      <c r="G15" s="98" t="str">
        <f>VLOOKUP(E15,'LISTADO ATM'!$A$2:$B$894,2,0)</f>
        <v xml:space="preserve">ATM Oficina Las Terrenas </v>
      </c>
      <c r="H15" s="98" t="str">
        <f>VLOOKUP(E15,VIP!$A$2:$O16405,7,FALSE)</f>
        <v>Si</v>
      </c>
      <c r="I15" s="98" t="str">
        <f>VLOOKUP(E15,VIP!$A$2:$O8370,8,FALSE)</f>
        <v>Si</v>
      </c>
      <c r="J15" s="98" t="str">
        <f>VLOOKUP(E15,VIP!$A$2:$O8320,8,FALSE)</f>
        <v>Si</v>
      </c>
      <c r="K15" s="98" t="str">
        <f>VLOOKUP(E15,VIP!$A$2:$O11894,6,0)</f>
        <v>SI</v>
      </c>
      <c r="L15" s="106" t="s">
        <v>2254</v>
      </c>
      <c r="M15" s="105" t="s">
        <v>2473</v>
      </c>
      <c r="N15" s="104" t="s">
        <v>2481</v>
      </c>
      <c r="O15" s="102" t="s">
        <v>2490</v>
      </c>
      <c r="P15" s="102"/>
      <c r="Q15" s="105" t="s">
        <v>2254</v>
      </c>
    </row>
    <row r="16" spans="1:17" ht="18" x14ac:dyDescent="0.25">
      <c r="A16" s="102" t="str">
        <f>VLOOKUP(E16,'LISTADO ATM'!$A$2:$C$895,3,0)</f>
        <v>ESTE</v>
      </c>
      <c r="B16" s="111">
        <v>335773909</v>
      </c>
      <c r="C16" s="103">
        <v>44223.774780092594</v>
      </c>
      <c r="D16" s="102" t="s">
        <v>2190</v>
      </c>
      <c r="E16" s="99">
        <v>963</v>
      </c>
      <c r="F16" s="84" t="str">
        <f>VLOOKUP(E16,VIP!$A$2:$O11485,2,0)</f>
        <v>DRBR963</v>
      </c>
      <c r="G16" s="98" t="str">
        <f>VLOOKUP(E16,'LISTADO ATM'!$A$2:$B$894,2,0)</f>
        <v xml:space="preserve">ATM Multiplaza La Romana </v>
      </c>
      <c r="H16" s="98" t="str">
        <f>VLOOKUP(E16,VIP!$A$2:$O16406,7,FALSE)</f>
        <v>Si</v>
      </c>
      <c r="I16" s="98" t="str">
        <f>VLOOKUP(E16,VIP!$A$2:$O8371,8,FALSE)</f>
        <v>Si</v>
      </c>
      <c r="J16" s="98" t="str">
        <f>VLOOKUP(E16,VIP!$A$2:$O8321,8,FALSE)</f>
        <v>Si</v>
      </c>
      <c r="K16" s="98" t="str">
        <f>VLOOKUP(E16,VIP!$A$2:$O11895,6,0)</f>
        <v>NO</v>
      </c>
      <c r="L16" s="106" t="s">
        <v>2228</v>
      </c>
      <c r="M16" s="105" t="s">
        <v>2473</v>
      </c>
      <c r="N16" s="104" t="s">
        <v>2481</v>
      </c>
      <c r="O16" s="102" t="s">
        <v>2490</v>
      </c>
      <c r="P16" s="102"/>
      <c r="Q16" s="105" t="s">
        <v>2228</v>
      </c>
    </row>
    <row r="17" spans="1:17" ht="18" x14ac:dyDescent="0.25">
      <c r="A17" s="102" t="str">
        <f>VLOOKUP(E17,'LISTADO ATM'!$A$2:$C$895,3,0)</f>
        <v>DISTRITO NACIONAL</v>
      </c>
      <c r="B17" s="111">
        <v>335773905</v>
      </c>
      <c r="C17" s="103">
        <v>44223.761111111111</v>
      </c>
      <c r="D17" s="102" t="s">
        <v>2477</v>
      </c>
      <c r="E17" s="99">
        <v>325</v>
      </c>
      <c r="F17" s="84" t="str">
        <f>VLOOKUP(E17,VIP!$A$2:$O11476,2,0)</f>
        <v>DRBR325</v>
      </c>
      <c r="G17" s="98" t="str">
        <f>VLOOKUP(E17,'LISTADO ATM'!$A$2:$B$894,2,0)</f>
        <v>ATM Casa Edwin</v>
      </c>
      <c r="H17" s="98" t="str">
        <f>VLOOKUP(E17,VIP!$A$2:$O16397,7,FALSE)</f>
        <v>Si</v>
      </c>
      <c r="I17" s="98" t="str">
        <f>VLOOKUP(E17,VIP!$A$2:$O8362,8,FALSE)</f>
        <v>Si</v>
      </c>
      <c r="J17" s="98" t="str">
        <f>VLOOKUP(E17,VIP!$A$2:$O8312,8,FALSE)</f>
        <v>Si</v>
      </c>
      <c r="K17" s="98" t="str">
        <f>VLOOKUP(E17,VIP!$A$2:$O11886,6,0)</f>
        <v>NO</v>
      </c>
      <c r="L17" s="106" t="s">
        <v>2430</v>
      </c>
      <c r="M17" s="105" t="s">
        <v>2473</v>
      </c>
      <c r="N17" s="104" t="s">
        <v>2481</v>
      </c>
      <c r="O17" s="102" t="s">
        <v>2482</v>
      </c>
      <c r="P17" s="102"/>
      <c r="Q17" s="105" t="s">
        <v>2430</v>
      </c>
    </row>
    <row r="18" spans="1:17" ht="18" x14ac:dyDescent="0.25">
      <c r="A18" s="102" t="str">
        <f>VLOOKUP(E18,'LISTADO ATM'!$A$2:$C$895,3,0)</f>
        <v>ESTE</v>
      </c>
      <c r="B18" s="111">
        <v>335773886</v>
      </c>
      <c r="C18" s="103">
        <v>44223.744652777779</v>
      </c>
      <c r="D18" s="102" t="s">
        <v>2189</v>
      </c>
      <c r="E18" s="99">
        <v>293</v>
      </c>
      <c r="F18" s="84" t="str">
        <f>VLOOKUP(E18,VIP!$A$2:$O11455,2,0)</f>
        <v>DRBR293</v>
      </c>
      <c r="G18" s="98" t="str">
        <f>VLOOKUP(E18,'LISTADO ATM'!$A$2:$B$894,2,0)</f>
        <v xml:space="preserve">ATM S/M Nueva Visión (San Pedro) </v>
      </c>
      <c r="H18" s="98" t="str">
        <f>VLOOKUP(E18,VIP!$A$2:$O16376,7,FALSE)</f>
        <v>Si</v>
      </c>
      <c r="I18" s="98" t="str">
        <f>VLOOKUP(E18,VIP!$A$2:$O8341,8,FALSE)</f>
        <v>Si</v>
      </c>
      <c r="J18" s="98" t="str">
        <f>VLOOKUP(E18,VIP!$A$2:$O8291,8,FALSE)</f>
        <v>Si</v>
      </c>
      <c r="K18" s="98" t="str">
        <f>VLOOKUP(E18,VIP!$A$2:$O11865,6,0)</f>
        <v>NO</v>
      </c>
      <c r="L18" s="106" t="s">
        <v>2228</v>
      </c>
      <c r="M18" s="105" t="s">
        <v>2473</v>
      </c>
      <c r="N18" s="104" t="s">
        <v>2481</v>
      </c>
      <c r="O18" s="102" t="s">
        <v>2483</v>
      </c>
      <c r="P18" s="102"/>
      <c r="Q18" s="105" t="s">
        <v>2228</v>
      </c>
    </row>
    <row r="19" spans="1:17" ht="18" x14ac:dyDescent="0.25">
      <c r="A19" s="102" t="str">
        <f>VLOOKUP(E19,'LISTADO ATM'!$A$2:$C$895,3,0)</f>
        <v>DISTRITO NACIONAL</v>
      </c>
      <c r="B19" s="111">
        <v>335773853</v>
      </c>
      <c r="C19" s="103">
        <v>44223.720914351848</v>
      </c>
      <c r="D19" s="102" t="s">
        <v>2494</v>
      </c>
      <c r="E19" s="99">
        <v>231</v>
      </c>
      <c r="F19" s="84" t="str">
        <f>VLOOKUP(E19,VIP!$A$2:$O11456,2,0)</f>
        <v>DRBR231</v>
      </c>
      <c r="G19" s="98" t="str">
        <f>VLOOKUP(E19,'LISTADO ATM'!$A$2:$B$894,2,0)</f>
        <v xml:space="preserve">ATM Oficina Zona Oriental </v>
      </c>
      <c r="H19" s="98" t="str">
        <f>VLOOKUP(E19,VIP!$A$2:$O16377,7,FALSE)</f>
        <v>Si</v>
      </c>
      <c r="I19" s="98" t="str">
        <f>VLOOKUP(E19,VIP!$A$2:$O8342,8,FALSE)</f>
        <v>Si</v>
      </c>
      <c r="J19" s="98" t="str">
        <f>VLOOKUP(E19,VIP!$A$2:$O8292,8,FALSE)</f>
        <v>Si</v>
      </c>
      <c r="K19" s="98" t="str">
        <f>VLOOKUP(E19,VIP!$A$2:$O11866,6,0)</f>
        <v>SI</v>
      </c>
      <c r="L19" s="106" t="s">
        <v>2430</v>
      </c>
      <c r="M19" s="105" t="s">
        <v>2473</v>
      </c>
      <c r="N19" s="104" t="s">
        <v>2481</v>
      </c>
      <c r="O19" s="102" t="s">
        <v>2495</v>
      </c>
      <c r="P19" s="102"/>
      <c r="Q19" s="105" t="s">
        <v>2430</v>
      </c>
    </row>
    <row r="20" spans="1:17" ht="18" x14ac:dyDescent="0.25">
      <c r="A20" s="102" t="str">
        <f>VLOOKUP(E20,'LISTADO ATM'!$A$2:$C$895,3,0)</f>
        <v>DISTRITO NACIONAL</v>
      </c>
      <c r="B20" s="111">
        <v>335773842</v>
      </c>
      <c r="C20" s="103">
        <v>44223.713819444441</v>
      </c>
      <c r="D20" s="102" t="s">
        <v>2189</v>
      </c>
      <c r="E20" s="99">
        <v>235</v>
      </c>
      <c r="F20" s="84" t="str">
        <f>VLOOKUP(E20,VIP!$A$2:$O11458,2,0)</f>
        <v>DRBR235</v>
      </c>
      <c r="G20" s="98" t="str">
        <f>VLOOKUP(E20,'LISTADO ATM'!$A$2:$B$894,2,0)</f>
        <v xml:space="preserve">ATM Oficina Multicentro La Sirena San Isidro </v>
      </c>
      <c r="H20" s="98" t="str">
        <f>VLOOKUP(E20,VIP!$A$2:$O16379,7,FALSE)</f>
        <v>Si</v>
      </c>
      <c r="I20" s="98" t="str">
        <f>VLOOKUP(E20,VIP!$A$2:$O8344,8,FALSE)</f>
        <v>Si</v>
      </c>
      <c r="J20" s="98" t="str">
        <f>VLOOKUP(E20,VIP!$A$2:$O8294,8,FALSE)</f>
        <v>Si</v>
      </c>
      <c r="K20" s="98" t="str">
        <f>VLOOKUP(E20,VIP!$A$2:$O11868,6,0)</f>
        <v>SI</v>
      </c>
      <c r="L20" s="106" t="s">
        <v>2463</v>
      </c>
      <c r="M20" s="105" t="s">
        <v>2473</v>
      </c>
      <c r="N20" s="104" t="s">
        <v>2481</v>
      </c>
      <c r="O20" s="102" t="s">
        <v>2483</v>
      </c>
      <c r="P20" s="102"/>
      <c r="Q20" s="105" t="s">
        <v>2463</v>
      </c>
    </row>
    <row r="21" spans="1:17" ht="18" x14ac:dyDescent="0.25">
      <c r="A21" s="102" t="str">
        <f>VLOOKUP(E21,'LISTADO ATM'!$A$2:$C$895,3,0)</f>
        <v>DISTRITO NACIONAL</v>
      </c>
      <c r="B21" s="111">
        <v>335773839</v>
      </c>
      <c r="C21" s="103">
        <v>44223.711759259262</v>
      </c>
      <c r="D21" s="102" t="s">
        <v>2189</v>
      </c>
      <c r="E21" s="99">
        <v>541</v>
      </c>
      <c r="F21" s="84" t="str">
        <f>VLOOKUP(E21,VIP!$A$2:$O11459,2,0)</f>
        <v>DRBR541</v>
      </c>
      <c r="G21" s="98" t="str">
        <f>VLOOKUP(E21,'LISTADO ATM'!$A$2:$B$894,2,0)</f>
        <v xml:space="preserve">ATM Oficina Sambil II </v>
      </c>
      <c r="H21" s="98" t="str">
        <f>VLOOKUP(E21,VIP!$A$2:$O16380,7,FALSE)</f>
        <v>Si</v>
      </c>
      <c r="I21" s="98" t="str">
        <f>VLOOKUP(E21,VIP!$A$2:$O8345,8,FALSE)</f>
        <v>Si</v>
      </c>
      <c r="J21" s="98" t="str">
        <f>VLOOKUP(E21,VIP!$A$2:$O8295,8,FALSE)</f>
        <v>Si</v>
      </c>
      <c r="K21" s="98" t="str">
        <f>VLOOKUP(E21,VIP!$A$2:$O11869,6,0)</f>
        <v>SI</v>
      </c>
      <c r="L21" s="106" t="s">
        <v>2463</v>
      </c>
      <c r="M21" s="105" t="s">
        <v>2473</v>
      </c>
      <c r="N21" s="104" t="s">
        <v>2481</v>
      </c>
      <c r="O21" s="102" t="s">
        <v>2483</v>
      </c>
      <c r="P21" s="102"/>
      <c r="Q21" s="105" t="s">
        <v>2463</v>
      </c>
    </row>
    <row r="22" spans="1:17" ht="18" x14ac:dyDescent="0.25">
      <c r="A22" s="102" t="str">
        <f>VLOOKUP(E22,'LISTADO ATM'!$A$2:$C$895,3,0)</f>
        <v>DISTRITO NACIONAL</v>
      </c>
      <c r="B22" s="111">
        <v>335773835</v>
      </c>
      <c r="C22" s="103">
        <v>44223.708726851852</v>
      </c>
      <c r="D22" s="102" t="s">
        <v>2189</v>
      </c>
      <c r="E22" s="99">
        <v>160</v>
      </c>
      <c r="F22" s="84" t="str">
        <f>VLOOKUP(E22,VIP!$A$2:$O11460,2,0)</f>
        <v>DRBR160</v>
      </c>
      <c r="G22" s="98" t="str">
        <f>VLOOKUP(E22,'LISTADO ATM'!$A$2:$B$894,2,0)</f>
        <v xml:space="preserve">ATM Oficina Herrera </v>
      </c>
      <c r="H22" s="98" t="str">
        <f>VLOOKUP(E22,VIP!$A$2:$O16381,7,FALSE)</f>
        <v>Si</v>
      </c>
      <c r="I22" s="98" t="str">
        <f>VLOOKUP(E22,VIP!$A$2:$O8346,8,FALSE)</f>
        <v>Si</v>
      </c>
      <c r="J22" s="98" t="str">
        <f>VLOOKUP(E22,VIP!$A$2:$O8296,8,FALSE)</f>
        <v>Si</v>
      </c>
      <c r="K22" s="98" t="str">
        <f>VLOOKUP(E22,VIP!$A$2:$O11870,6,0)</f>
        <v>NO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02"/>
      <c r="Q22" s="105" t="s">
        <v>2228</v>
      </c>
    </row>
    <row r="23" spans="1:17" ht="18" x14ac:dyDescent="0.25">
      <c r="A23" s="102" t="str">
        <f>VLOOKUP(E23,'LISTADO ATM'!$A$2:$C$895,3,0)</f>
        <v>DISTRITO NACIONAL</v>
      </c>
      <c r="B23" s="111">
        <v>335773829</v>
      </c>
      <c r="C23" s="103">
        <v>44223.706770833334</v>
      </c>
      <c r="D23" s="102" t="s">
        <v>2477</v>
      </c>
      <c r="E23" s="99">
        <v>811</v>
      </c>
      <c r="F23" s="84" t="str">
        <f>VLOOKUP(E23,VIP!$A$2:$O11461,2,0)</f>
        <v>DRBR811</v>
      </c>
      <c r="G23" s="98" t="str">
        <f>VLOOKUP(E23,'LISTADO ATM'!$A$2:$B$894,2,0)</f>
        <v xml:space="preserve">ATM Almacenes Unidos </v>
      </c>
      <c r="H23" s="98" t="str">
        <f>VLOOKUP(E23,VIP!$A$2:$O16382,7,FALSE)</f>
        <v>Si</v>
      </c>
      <c r="I23" s="98" t="str">
        <f>VLOOKUP(E23,VIP!$A$2:$O8347,8,FALSE)</f>
        <v>Si</v>
      </c>
      <c r="J23" s="98" t="str">
        <f>VLOOKUP(E23,VIP!$A$2:$O8297,8,FALSE)</f>
        <v>Si</v>
      </c>
      <c r="K23" s="98" t="str">
        <f>VLOOKUP(E23,VIP!$A$2:$O11871,6,0)</f>
        <v>NO</v>
      </c>
      <c r="L23" s="106" t="s">
        <v>2430</v>
      </c>
      <c r="M23" s="105" t="s">
        <v>2473</v>
      </c>
      <c r="N23" s="104" t="s">
        <v>2481</v>
      </c>
      <c r="O23" s="102" t="s">
        <v>2482</v>
      </c>
      <c r="P23" s="102"/>
      <c r="Q23" s="105" t="s">
        <v>2430</v>
      </c>
    </row>
    <row r="24" spans="1:17" ht="18" x14ac:dyDescent="0.25">
      <c r="A24" s="102" t="str">
        <f>VLOOKUP(E24,'LISTADO ATM'!$A$2:$C$895,3,0)</f>
        <v>NORTE</v>
      </c>
      <c r="B24" s="111">
        <v>335773820</v>
      </c>
      <c r="C24" s="103">
        <v>44223.704050925924</v>
      </c>
      <c r="D24" s="102" t="s">
        <v>2477</v>
      </c>
      <c r="E24" s="99">
        <v>851</v>
      </c>
      <c r="F24" s="84" t="str">
        <f>VLOOKUP(E24,VIP!$A$2:$O11462,2,0)</f>
        <v>DRBR851</v>
      </c>
      <c r="G24" s="98" t="str">
        <f>VLOOKUP(E24,'LISTADO ATM'!$A$2:$B$894,2,0)</f>
        <v xml:space="preserve">ATM Hospital Vinicio Calventi </v>
      </c>
      <c r="H24" s="98" t="str">
        <f>VLOOKUP(E24,VIP!$A$2:$O16383,7,FALSE)</f>
        <v>Si</v>
      </c>
      <c r="I24" s="98" t="str">
        <f>VLOOKUP(E24,VIP!$A$2:$O8348,8,FALSE)</f>
        <v>Si</v>
      </c>
      <c r="J24" s="98" t="str">
        <f>VLOOKUP(E24,VIP!$A$2:$O8298,8,FALSE)</f>
        <v>Si</v>
      </c>
      <c r="K24" s="98" t="str">
        <f>VLOOKUP(E24,VIP!$A$2:$O11872,6,0)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/>
      <c r="Q24" s="105" t="s">
        <v>2430</v>
      </c>
    </row>
    <row r="25" spans="1:17" ht="18" x14ac:dyDescent="0.25">
      <c r="A25" s="102" t="str">
        <f>VLOOKUP(E25,'LISTADO ATM'!$A$2:$C$895,3,0)</f>
        <v>NORTE</v>
      </c>
      <c r="B25" s="111">
        <v>335773819</v>
      </c>
      <c r="C25" s="103">
        <v>44223.703842592593</v>
      </c>
      <c r="D25" s="102" t="s">
        <v>2189</v>
      </c>
      <c r="E25" s="99">
        <v>304</v>
      </c>
      <c r="F25" s="84" t="str">
        <f>VLOOKUP(E25,VIP!$A$2:$O11463,2,0)</f>
        <v>DRBR304</v>
      </c>
      <c r="G25" s="98" t="str">
        <f>VLOOKUP(E25,'LISTADO ATM'!$A$2:$B$894,2,0)</f>
        <v xml:space="preserve">ATM Multicentro La Sirena Estrella Sadhala </v>
      </c>
      <c r="H25" s="98" t="str">
        <f>VLOOKUP(E25,VIP!$A$2:$O16384,7,FALSE)</f>
        <v>Si</v>
      </c>
      <c r="I25" s="98" t="str">
        <f>VLOOKUP(E25,VIP!$A$2:$O8349,8,FALSE)</f>
        <v>Si</v>
      </c>
      <c r="J25" s="98" t="str">
        <f>VLOOKUP(E25,VIP!$A$2:$O8299,8,FALSE)</f>
        <v>Si</v>
      </c>
      <c r="K25" s="98" t="str">
        <f>VLOOKUP(E25,VIP!$A$2:$O11873,6,0)</f>
        <v>NO</v>
      </c>
      <c r="L25" s="106" t="s">
        <v>2463</v>
      </c>
      <c r="M25" s="105" t="s">
        <v>2473</v>
      </c>
      <c r="N25" s="104" t="s">
        <v>2481</v>
      </c>
      <c r="O25" s="102" t="s">
        <v>2483</v>
      </c>
      <c r="P25" s="102"/>
      <c r="Q25" s="105" t="s">
        <v>2463</v>
      </c>
    </row>
    <row r="26" spans="1:17" ht="18" x14ac:dyDescent="0.25">
      <c r="A26" s="102" t="str">
        <f>VLOOKUP(E26,'LISTADO ATM'!$A$2:$C$895,3,0)</f>
        <v>DISTRITO NACIONAL</v>
      </c>
      <c r="B26" s="111">
        <v>335773809</v>
      </c>
      <c r="C26" s="103">
        <v>44223.697199074071</v>
      </c>
      <c r="D26" s="102" t="s">
        <v>2189</v>
      </c>
      <c r="E26" s="99">
        <v>983</v>
      </c>
      <c r="F26" s="84" t="str">
        <f>VLOOKUP(E26,VIP!$A$2:$O11464,2,0)</f>
        <v>DRBR983</v>
      </c>
      <c r="G26" s="98" t="str">
        <f>VLOOKUP(E26,'LISTADO ATM'!$A$2:$B$894,2,0)</f>
        <v xml:space="preserve">ATM Bravo República de Colombia </v>
      </c>
      <c r="H26" s="98" t="str">
        <f>VLOOKUP(E26,VIP!$A$2:$O16385,7,FALSE)</f>
        <v>Si</v>
      </c>
      <c r="I26" s="98" t="str">
        <f>VLOOKUP(E26,VIP!$A$2:$O8350,8,FALSE)</f>
        <v>No</v>
      </c>
      <c r="J26" s="98" t="str">
        <f>VLOOKUP(E26,VIP!$A$2:$O8300,8,FALSE)</f>
        <v>No</v>
      </c>
      <c r="K26" s="98" t="str">
        <f>VLOOKUP(E26,VIP!$A$2:$O11874,6,0)</f>
        <v>NO</v>
      </c>
      <c r="L26" s="106" t="s">
        <v>2463</v>
      </c>
      <c r="M26" s="105" t="s">
        <v>2473</v>
      </c>
      <c r="N26" s="104" t="s">
        <v>2481</v>
      </c>
      <c r="O26" s="102" t="s">
        <v>2483</v>
      </c>
      <c r="P26" s="102"/>
      <c r="Q26" s="105" t="s">
        <v>2463</v>
      </c>
    </row>
    <row r="27" spans="1:17" ht="18" x14ac:dyDescent="0.25">
      <c r="A27" s="102" t="str">
        <f>VLOOKUP(E27,'LISTADO ATM'!$A$2:$C$895,3,0)</f>
        <v>SUR</v>
      </c>
      <c r="B27" s="111">
        <v>335773807</v>
      </c>
      <c r="C27" s="103">
        <v>44223.695671296293</v>
      </c>
      <c r="D27" s="102" t="s">
        <v>2189</v>
      </c>
      <c r="E27" s="99">
        <v>751</v>
      </c>
      <c r="F27" s="84" t="str">
        <f>VLOOKUP(E27,VIP!$A$2:$O11465,2,0)</f>
        <v>DRBR751</v>
      </c>
      <c r="G27" s="98" t="str">
        <f>VLOOKUP(E27,'LISTADO ATM'!$A$2:$B$894,2,0)</f>
        <v>ATM Eco Petroleo Camilo</v>
      </c>
      <c r="H27" s="98" t="str">
        <f>VLOOKUP(E27,VIP!$A$2:$O16386,7,FALSE)</f>
        <v>N/A</v>
      </c>
      <c r="I27" s="98" t="str">
        <f>VLOOKUP(E27,VIP!$A$2:$O8351,8,FALSE)</f>
        <v>N/A</v>
      </c>
      <c r="J27" s="98" t="str">
        <f>VLOOKUP(E27,VIP!$A$2:$O8301,8,FALSE)</f>
        <v>N/A</v>
      </c>
      <c r="K27" s="98" t="str">
        <f>VLOOKUP(E27,VIP!$A$2:$O11875,6,0)</f>
        <v>N/A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DISTRITO NACIONAL</v>
      </c>
      <c r="B28" s="111">
        <v>335773720</v>
      </c>
      <c r="C28" s="103">
        <v>44223.664305555554</v>
      </c>
      <c r="D28" s="102" t="s">
        <v>2477</v>
      </c>
      <c r="E28" s="99">
        <v>707</v>
      </c>
      <c r="F28" s="84" t="str">
        <f>VLOOKUP(E28,VIP!$A$2:$O11468,2,0)</f>
        <v>DRBR707</v>
      </c>
      <c r="G28" s="98" t="str">
        <f>VLOOKUP(E28,'LISTADO ATM'!$A$2:$B$894,2,0)</f>
        <v xml:space="preserve">ATM IAD </v>
      </c>
      <c r="H28" s="98" t="str">
        <f>VLOOKUP(E28,VIP!$A$2:$O16389,7,FALSE)</f>
        <v>No</v>
      </c>
      <c r="I28" s="98" t="str">
        <f>VLOOKUP(E28,VIP!$A$2:$O8354,8,FALSE)</f>
        <v>No</v>
      </c>
      <c r="J28" s="98" t="str">
        <f>VLOOKUP(E28,VIP!$A$2:$O8304,8,FALSE)</f>
        <v>No</v>
      </c>
      <c r="K28" s="98" t="str">
        <f>VLOOKUP(E28,VIP!$A$2:$O11878,6,0)</f>
        <v>NO</v>
      </c>
      <c r="L28" s="106" t="s">
        <v>2430</v>
      </c>
      <c r="M28" s="105" t="s">
        <v>2473</v>
      </c>
      <c r="N28" s="104" t="s">
        <v>2481</v>
      </c>
      <c r="O28" s="102" t="s">
        <v>2482</v>
      </c>
      <c r="P28" s="102"/>
      <c r="Q28" s="105" t="s">
        <v>2430</v>
      </c>
    </row>
    <row r="29" spans="1:17" ht="18" x14ac:dyDescent="0.25">
      <c r="A29" s="102" t="str">
        <f>VLOOKUP(E29,'LISTADO ATM'!$A$2:$C$895,3,0)</f>
        <v>NORTE</v>
      </c>
      <c r="B29" s="111">
        <v>335773634</v>
      </c>
      <c r="C29" s="103">
        <v>44223.630486111113</v>
      </c>
      <c r="D29" s="102" t="s">
        <v>2190</v>
      </c>
      <c r="E29" s="99">
        <v>737</v>
      </c>
      <c r="F29" s="84" t="str">
        <f>VLOOKUP(E29,VIP!$A$2:$O11469,2,0)</f>
        <v>DRBR281</v>
      </c>
      <c r="G29" s="98" t="str">
        <f>VLOOKUP(E29,'LISTADO ATM'!$A$2:$B$894,2,0)</f>
        <v xml:space="preserve">ATM UNP Cabarete (Puerto Plata) </v>
      </c>
      <c r="H29" s="98" t="str">
        <f>VLOOKUP(E29,VIP!$A$2:$O16390,7,FALSE)</f>
        <v>Si</v>
      </c>
      <c r="I29" s="98" t="str">
        <f>VLOOKUP(E29,VIP!$A$2:$O8355,8,FALSE)</f>
        <v>Si</v>
      </c>
      <c r="J29" s="98" t="str">
        <f>VLOOKUP(E29,VIP!$A$2:$O8305,8,FALSE)</f>
        <v>Si</v>
      </c>
      <c r="K29" s="98" t="str">
        <f>VLOOKUP(E29,VIP!$A$2:$O11879,6,0)</f>
        <v>NO</v>
      </c>
      <c r="L29" s="106" t="s">
        <v>2504</v>
      </c>
      <c r="M29" s="105" t="s">
        <v>2473</v>
      </c>
      <c r="N29" s="104" t="s">
        <v>2481</v>
      </c>
      <c r="O29" s="102" t="s">
        <v>2506</v>
      </c>
      <c r="P29" s="102"/>
      <c r="Q29" s="105" t="s">
        <v>2504</v>
      </c>
    </row>
    <row r="30" spans="1:17" ht="18" x14ac:dyDescent="0.25">
      <c r="A30" s="102" t="str">
        <f>VLOOKUP(E30,'LISTADO ATM'!$A$2:$C$895,3,0)</f>
        <v>NORTE</v>
      </c>
      <c r="B30" s="111">
        <v>335773624</v>
      </c>
      <c r="C30" s="103">
        <v>44223.628854166665</v>
      </c>
      <c r="D30" s="102" t="s">
        <v>2190</v>
      </c>
      <c r="E30" s="99">
        <v>937</v>
      </c>
      <c r="F30" s="84" t="str">
        <f>VLOOKUP(E30,VIP!$A$2:$O11470,2,0)</f>
        <v>DRBR937</v>
      </c>
      <c r="G30" s="98" t="str">
        <f>VLOOKUP(E30,'LISTADO ATM'!$A$2:$B$894,2,0)</f>
        <v xml:space="preserve">ATM Autobanco Oficina La Vega II </v>
      </c>
      <c r="H30" s="98" t="str">
        <f>VLOOKUP(E30,VIP!$A$2:$O16391,7,FALSE)</f>
        <v>Si</v>
      </c>
      <c r="I30" s="98" t="str">
        <f>VLOOKUP(E30,VIP!$A$2:$O8356,8,FALSE)</f>
        <v>Si</v>
      </c>
      <c r="J30" s="98" t="str">
        <f>VLOOKUP(E30,VIP!$A$2:$O8306,8,FALSE)</f>
        <v>Si</v>
      </c>
      <c r="K30" s="98" t="str">
        <f>VLOOKUP(E30,VIP!$A$2:$O11880,6,0)</f>
        <v>NO</v>
      </c>
      <c r="L30" s="106" t="s">
        <v>2463</v>
      </c>
      <c r="M30" s="105" t="s">
        <v>2473</v>
      </c>
      <c r="N30" s="104" t="s">
        <v>2481</v>
      </c>
      <c r="O30" s="102" t="s">
        <v>2506</v>
      </c>
      <c r="P30" s="102"/>
      <c r="Q30" s="105" t="s">
        <v>2463</v>
      </c>
    </row>
    <row r="31" spans="1:17" ht="18" x14ac:dyDescent="0.25">
      <c r="A31" s="102" t="str">
        <f>VLOOKUP(E31,'LISTADO ATM'!$A$2:$C$895,3,0)</f>
        <v>ESTE</v>
      </c>
      <c r="B31" s="111">
        <v>335773616</v>
      </c>
      <c r="C31" s="103">
        <v>44223.627372685187</v>
      </c>
      <c r="D31" s="102" t="s">
        <v>2189</v>
      </c>
      <c r="E31" s="99">
        <v>433</v>
      </c>
      <c r="F31" s="84" t="str">
        <f>VLOOKUP(E31,VIP!$A$2:$O11471,2,0)</f>
        <v>DRBR433</v>
      </c>
      <c r="G31" s="98" t="str">
        <f>VLOOKUP(E31,'LISTADO ATM'!$A$2:$B$894,2,0)</f>
        <v xml:space="preserve">ATM Centro Comercial Las Canas (Cap Cana) </v>
      </c>
      <c r="H31" s="98" t="str">
        <f>VLOOKUP(E31,VIP!$A$2:$O16392,7,FALSE)</f>
        <v>Si</v>
      </c>
      <c r="I31" s="98" t="str">
        <f>VLOOKUP(E31,VIP!$A$2:$O8357,8,FALSE)</f>
        <v>Si</v>
      </c>
      <c r="J31" s="98" t="str">
        <f>VLOOKUP(E31,VIP!$A$2:$O8307,8,FALSE)</f>
        <v>Si</v>
      </c>
      <c r="K31" s="98" t="str">
        <f>VLOOKUP(E31,VIP!$A$2:$O11881,6,0)</f>
        <v>NO</v>
      </c>
      <c r="L31" s="106" t="s">
        <v>2463</v>
      </c>
      <c r="M31" s="105" t="s">
        <v>2473</v>
      </c>
      <c r="N31" s="104" t="s">
        <v>2481</v>
      </c>
      <c r="O31" s="102" t="s">
        <v>2483</v>
      </c>
      <c r="P31" s="102"/>
      <c r="Q31" s="105" t="s">
        <v>2463</v>
      </c>
    </row>
    <row r="32" spans="1:17" ht="18" x14ac:dyDescent="0.25">
      <c r="A32" s="102" t="str">
        <f>VLOOKUP(E32,'LISTADO ATM'!$A$2:$C$895,3,0)</f>
        <v>DISTRITO NACIONAL</v>
      </c>
      <c r="B32" s="111">
        <v>335773593</v>
      </c>
      <c r="C32" s="103">
        <v>44223.617291666669</v>
      </c>
      <c r="D32" s="102" t="s">
        <v>2189</v>
      </c>
      <c r="E32" s="99">
        <v>917</v>
      </c>
      <c r="F32" s="84" t="str">
        <f>VLOOKUP(E32,VIP!$A$2:$O11472,2,0)</f>
        <v>DRBR01B</v>
      </c>
      <c r="G32" s="98" t="str">
        <f>VLOOKUP(E32,'LISTADO ATM'!$A$2:$B$894,2,0)</f>
        <v xml:space="preserve">ATM Oficina Los Mina </v>
      </c>
      <c r="H32" s="98" t="str">
        <f>VLOOKUP(E32,VIP!$A$2:$O16393,7,FALSE)</f>
        <v>Si</v>
      </c>
      <c r="I32" s="98" t="str">
        <f>VLOOKUP(E32,VIP!$A$2:$O8358,8,FALSE)</f>
        <v>Si</v>
      </c>
      <c r="J32" s="98" t="str">
        <f>VLOOKUP(E32,VIP!$A$2:$O8308,8,FALSE)</f>
        <v>Si</v>
      </c>
      <c r="K32" s="98" t="str">
        <f>VLOOKUP(E32,VIP!$A$2:$O11882,6,0)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>
        <v>335773592</v>
      </c>
      <c r="C33" s="103">
        <v>44223.616597222222</v>
      </c>
      <c r="D33" s="102" t="s">
        <v>2189</v>
      </c>
      <c r="E33" s="99">
        <v>224</v>
      </c>
      <c r="F33" s="84" t="str">
        <f>VLOOKUP(E33,VIP!$A$2:$O11473,2,0)</f>
        <v>DRBR224</v>
      </c>
      <c r="G33" s="98" t="str">
        <f>VLOOKUP(E33,'LISTADO ATM'!$A$2:$B$894,2,0)</f>
        <v xml:space="preserve">ATM S/M Nacional El Millón (Núñez de Cáceres) </v>
      </c>
      <c r="H33" s="98" t="str">
        <f>VLOOKUP(E33,VIP!$A$2:$O16394,7,FALSE)</f>
        <v>Si</v>
      </c>
      <c r="I33" s="98" t="str">
        <f>VLOOKUP(E33,VIP!$A$2:$O8359,8,FALSE)</f>
        <v>Si</v>
      </c>
      <c r="J33" s="98" t="str">
        <f>VLOOKUP(E33,VIP!$A$2:$O8309,8,FALSE)</f>
        <v>Si</v>
      </c>
      <c r="K33" s="98" t="str">
        <f>VLOOKUP(E33,VIP!$A$2:$O11883,6,0)</f>
        <v>SI</v>
      </c>
      <c r="L33" s="106" t="s">
        <v>2228</v>
      </c>
      <c r="M33" s="105" t="s">
        <v>2473</v>
      </c>
      <c r="N33" s="104" t="s">
        <v>2481</v>
      </c>
      <c r="O33" s="102" t="s">
        <v>2483</v>
      </c>
      <c r="P33" s="102"/>
      <c r="Q33" s="105" t="s">
        <v>2228</v>
      </c>
    </row>
    <row r="34" spans="1:17" ht="18" x14ac:dyDescent="0.25">
      <c r="A34" s="102" t="str">
        <f>VLOOKUP(E34,'LISTADO ATM'!$A$2:$C$895,3,0)</f>
        <v>DISTRITO NACIONAL</v>
      </c>
      <c r="B34" s="111">
        <v>335773589</v>
      </c>
      <c r="C34" s="103">
        <v>44223.61519675926</v>
      </c>
      <c r="D34" s="102" t="s">
        <v>2189</v>
      </c>
      <c r="E34" s="99">
        <v>476</v>
      </c>
      <c r="F34" s="84" t="str">
        <f>VLOOKUP(E34,VIP!$A$2:$O11474,2,0)</f>
        <v>DRBR476</v>
      </c>
      <c r="G34" s="98" t="str">
        <f>VLOOKUP(E34,'LISTADO ATM'!$A$2:$B$894,2,0)</f>
        <v xml:space="preserve">ATM Multicentro La Sirena Las Caobas </v>
      </c>
      <c r="H34" s="98" t="str">
        <f>VLOOKUP(E34,VIP!$A$2:$O16395,7,FALSE)</f>
        <v>Si</v>
      </c>
      <c r="I34" s="98" t="str">
        <f>VLOOKUP(E34,VIP!$A$2:$O8360,8,FALSE)</f>
        <v>Si</v>
      </c>
      <c r="J34" s="98" t="str">
        <f>VLOOKUP(E34,VIP!$A$2:$O8310,8,FALSE)</f>
        <v>Si</v>
      </c>
      <c r="K34" s="98" t="str">
        <f>VLOOKUP(E34,VIP!$A$2:$O11884,6,0)</f>
        <v>SI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02"/>
      <c r="Q34" s="105" t="s">
        <v>2228</v>
      </c>
    </row>
    <row r="35" spans="1:17" ht="18" x14ac:dyDescent="0.25">
      <c r="A35" s="102" t="str">
        <f>VLOOKUP(E35,'LISTADO ATM'!$A$2:$C$895,3,0)</f>
        <v>DISTRITO NACIONAL</v>
      </c>
      <c r="B35" s="111">
        <v>335773554</v>
      </c>
      <c r="C35" s="103">
        <v>44223.60355324074</v>
      </c>
      <c r="D35" s="102" t="s">
        <v>2189</v>
      </c>
      <c r="E35" s="99">
        <v>527</v>
      </c>
      <c r="F35" s="84" t="str">
        <f>VLOOKUP(E35,VIP!$A$2:$O11475,2,0)</f>
        <v>DRBR527</v>
      </c>
      <c r="G35" s="98" t="str">
        <f>VLOOKUP(E35,'LISTADO ATM'!$A$2:$B$894,2,0)</f>
        <v>ATM Oficina Zona Oriental II</v>
      </c>
      <c r="H35" s="98" t="str">
        <f>VLOOKUP(E35,VIP!$A$2:$O16396,7,FALSE)</f>
        <v>Si</v>
      </c>
      <c r="I35" s="98" t="str">
        <f>VLOOKUP(E35,VIP!$A$2:$O8361,8,FALSE)</f>
        <v>Si</v>
      </c>
      <c r="J35" s="98" t="str">
        <f>VLOOKUP(E35,VIP!$A$2:$O8311,8,FALSE)</f>
        <v>Si</v>
      </c>
      <c r="K35" s="98" t="str">
        <f>VLOOKUP(E35,VIP!$A$2:$O11885,6,0)</f>
        <v>SI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02"/>
      <c r="Q35" s="105" t="s">
        <v>2228</v>
      </c>
    </row>
    <row r="36" spans="1:17" ht="18" x14ac:dyDescent="0.25">
      <c r="A36" s="102" t="str">
        <f>VLOOKUP(E36,'LISTADO ATM'!$A$2:$C$895,3,0)</f>
        <v>DISTRITO NACIONAL</v>
      </c>
      <c r="B36" s="111">
        <v>335773487</v>
      </c>
      <c r="C36" s="103">
        <v>44223.579837962963</v>
      </c>
      <c r="D36" s="102" t="s">
        <v>2189</v>
      </c>
      <c r="E36" s="99">
        <v>14</v>
      </c>
      <c r="F36" s="84" t="str">
        <f>VLOOKUP(E36,VIP!$A$2:$O11450,2,0)</f>
        <v>DRBR014</v>
      </c>
      <c r="G36" s="98" t="str">
        <f>VLOOKUP(E36,'LISTADO ATM'!$A$2:$B$894,2,0)</f>
        <v xml:space="preserve">ATM Oficina Aeropuerto Las Américas I </v>
      </c>
      <c r="H36" s="98" t="str">
        <f>VLOOKUP(E36,VIP!$A$2:$O16371,7,FALSE)</f>
        <v>Si</v>
      </c>
      <c r="I36" s="98" t="str">
        <f>VLOOKUP(E36,VIP!$A$2:$O8336,8,FALSE)</f>
        <v>Si</v>
      </c>
      <c r="J36" s="98" t="str">
        <f>VLOOKUP(E36,VIP!$A$2:$O8286,8,FALSE)</f>
        <v>Si</v>
      </c>
      <c r="K36" s="98" t="str">
        <f>VLOOKUP(E36,VIP!$A$2:$O11860,6,0)</f>
        <v>NO</v>
      </c>
      <c r="L36" s="106" t="s">
        <v>2441</v>
      </c>
      <c r="M36" s="105" t="s">
        <v>2473</v>
      </c>
      <c r="N36" s="104" t="s">
        <v>2481</v>
      </c>
      <c r="O36" s="102" t="s">
        <v>2483</v>
      </c>
      <c r="P36" s="102"/>
      <c r="Q36" s="105" t="s">
        <v>2441</v>
      </c>
    </row>
    <row r="37" spans="1:17" ht="18" x14ac:dyDescent="0.25">
      <c r="A37" s="102" t="str">
        <f>VLOOKUP(E37,'LISTADO ATM'!$A$2:$C$895,3,0)</f>
        <v>DISTRITO NACIONAL</v>
      </c>
      <c r="B37" s="111">
        <v>335773455</v>
      </c>
      <c r="C37" s="103">
        <v>44223.548888888887</v>
      </c>
      <c r="D37" s="102" t="s">
        <v>2189</v>
      </c>
      <c r="E37" s="99">
        <v>13</v>
      </c>
      <c r="F37" s="84" t="str">
        <f>VLOOKUP(E37,VIP!$A$2:$O11452,2,0)</f>
        <v>DRBR013</v>
      </c>
      <c r="G37" s="98" t="str">
        <f>VLOOKUP(E37,'LISTADO ATM'!$A$2:$B$894,2,0)</f>
        <v xml:space="preserve">ATM CDEEE </v>
      </c>
      <c r="H37" s="98" t="str">
        <f>VLOOKUP(E37,VIP!$A$2:$O16373,7,FALSE)</f>
        <v>Si</v>
      </c>
      <c r="I37" s="98" t="str">
        <f>VLOOKUP(E37,VIP!$A$2:$O8338,8,FALSE)</f>
        <v>Si</v>
      </c>
      <c r="J37" s="98" t="str">
        <f>VLOOKUP(E37,VIP!$A$2:$O8288,8,FALSE)</f>
        <v>Si</v>
      </c>
      <c r="K37" s="98" t="str">
        <f>VLOOKUP(E37,VIP!$A$2:$O11862,6,0)</f>
        <v>NO</v>
      </c>
      <c r="L37" s="106" t="s">
        <v>2228</v>
      </c>
      <c r="M37" s="105" t="s">
        <v>2473</v>
      </c>
      <c r="N37" s="104" t="s">
        <v>2481</v>
      </c>
      <c r="O37" s="102" t="s">
        <v>2483</v>
      </c>
      <c r="P37" s="102"/>
      <c r="Q37" s="105" t="s">
        <v>2228</v>
      </c>
    </row>
    <row r="38" spans="1:17" ht="18" x14ac:dyDescent="0.25">
      <c r="A38" s="102" t="str">
        <f>VLOOKUP(E38,'LISTADO ATM'!$A$2:$C$895,3,0)</f>
        <v>DISTRITO NACIONAL</v>
      </c>
      <c r="B38" s="111">
        <v>335773432</v>
      </c>
      <c r="C38" s="103">
        <v>44223.538414351853</v>
      </c>
      <c r="D38" s="102" t="s">
        <v>2477</v>
      </c>
      <c r="E38" s="99">
        <v>152</v>
      </c>
      <c r="F38" s="84" t="str">
        <f>VLOOKUP(E38,VIP!$A$2:$O11454,2,0)</f>
        <v>DRBR152</v>
      </c>
      <c r="G38" s="98" t="str">
        <f>VLOOKUP(E38,'LISTADO ATM'!$A$2:$B$894,2,0)</f>
        <v xml:space="preserve">ATM Kiosco Megacentro II </v>
      </c>
      <c r="H38" s="98" t="str">
        <f>VLOOKUP(E38,VIP!$A$2:$O16375,7,FALSE)</f>
        <v>Si</v>
      </c>
      <c r="I38" s="98" t="str">
        <f>VLOOKUP(E38,VIP!$A$2:$O8340,8,FALSE)</f>
        <v>Si</v>
      </c>
      <c r="J38" s="98" t="str">
        <f>VLOOKUP(E38,VIP!$A$2:$O8290,8,FALSE)</f>
        <v>Si</v>
      </c>
      <c r="K38" s="98" t="str">
        <f>VLOOKUP(E38,VIP!$A$2:$O11864,6,0)</f>
        <v>NO</v>
      </c>
      <c r="L38" s="106" t="s">
        <v>2466</v>
      </c>
      <c r="M38" s="105" t="s">
        <v>2473</v>
      </c>
      <c r="N38" s="104" t="s">
        <v>2481</v>
      </c>
      <c r="O38" s="102" t="s">
        <v>2482</v>
      </c>
      <c r="P38" s="102"/>
      <c r="Q38" s="105" t="s">
        <v>2466</v>
      </c>
    </row>
    <row r="39" spans="1:17" ht="18" x14ac:dyDescent="0.25">
      <c r="A39" s="102" t="str">
        <f>VLOOKUP(E39,'LISTADO ATM'!$A$2:$C$895,3,0)</f>
        <v>DISTRITO NACIONAL</v>
      </c>
      <c r="B39" s="111">
        <v>335773420</v>
      </c>
      <c r="C39" s="103">
        <v>44223.533599537041</v>
      </c>
      <c r="D39" s="102" t="s">
        <v>2189</v>
      </c>
      <c r="E39" s="99">
        <v>327</v>
      </c>
      <c r="F39" s="84" t="str">
        <f>VLOOKUP(E39,VIP!$A$2:$O11455,2,0)</f>
        <v>DRBR327</v>
      </c>
      <c r="G39" s="98" t="str">
        <f>VLOOKUP(E39,'LISTADO ATM'!$A$2:$B$894,2,0)</f>
        <v xml:space="preserve">ATM UNP CCN (Nacional 27 de Febrero) </v>
      </c>
      <c r="H39" s="98" t="str">
        <f>VLOOKUP(E39,VIP!$A$2:$O16376,7,FALSE)</f>
        <v>Si</v>
      </c>
      <c r="I39" s="98" t="str">
        <f>VLOOKUP(E39,VIP!$A$2:$O8341,8,FALSE)</f>
        <v>Si</v>
      </c>
      <c r="J39" s="98" t="str">
        <f>VLOOKUP(E39,VIP!$A$2:$O8291,8,FALSE)</f>
        <v>Si</v>
      </c>
      <c r="K39" s="98" t="str">
        <f>VLOOKUP(E39,VIP!$A$2:$O11865,6,0)</f>
        <v>NO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02"/>
      <c r="Q39" s="105" t="s">
        <v>2228</v>
      </c>
    </row>
    <row r="40" spans="1:17" ht="18" x14ac:dyDescent="0.25">
      <c r="A40" s="102" t="str">
        <f>VLOOKUP(E40,'LISTADO ATM'!$A$2:$C$895,3,0)</f>
        <v>NORTE</v>
      </c>
      <c r="B40" s="111">
        <v>335773355</v>
      </c>
      <c r="C40" s="103">
        <v>44223.507222222222</v>
      </c>
      <c r="D40" s="102" t="s">
        <v>2190</v>
      </c>
      <c r="E40" s="99">
        <v>489</v>
      </c>
      <c r="F40" s="84" t="str">
        <f>VLOOKUP(E40,VIP!$A$2:$O11459,2,0)</f>
        <v>DRBR489</v>
      </c>
      <c r="G40" s="98" t="str">
        <f>VLOOKUP(E40,'LISTADO ATM'!$A$2:$B$894,2,0)</f>
        <v xml:space="preserve">ATM Aeropuerto El Catey (Samaná) </v>
      </c>
      <c r="H40" s="98" t="str">
        <f>VLOOKUP(E40,VIP!$A$2:$O16380,7,FALSE)</f>
        <v>Si</v>
      </c>
      <c r="I40" s="98" t="str">
        <f>VLOOKUP(E40,VIP!$A$2:$O8345,8,FALSE)</f>
        <v>Si</v>
      </c>
      <c r="J40" s="98" t="str">
        <f>VLOOKUP(E40,VIP!$A$2:$O8295,8,FALSE)</f>
        <v>Si</v>
      </c>
      <c r="K40" s="98" t="str">
        <f>VLOOKUP(E40,VIP!$A$2:$O11869,6,0)</f>
        <v>NO</v>
      </c>
      <c r="L40" s="106" t="s">
        <v>2463</v>
      </c>
      <c r="M40" s="105" t="s">
        <v>2473</v>
      </c>
      <c r="N40" s="104" t="s">
        <v>2481</v>
      </c>
      <c r="O40" s="102" t="s">
        <v>2490</v>
      </c>
      <c r="P40" s="102"/>
      <c r="Q40" s="105" t="s">
        <v>2463</v>
      </c>
    </row>
    <row r="41" spans="1:17" ht="18" x14ac:dyDescent="0.25">
      <c r="A41" s="102" t="str">
        <f>VLOOKUP(E41,'LISTADO ATM'!$A$2:$C$895,3,0)</f>
        <v>SUR</v>
      </c>
      <c r="B41" s="111">
        <v>335773304</v>
      </c>
      <c r="C41" s="103">
        <v>44223.488796296297</v>
      </c>
      <c r="D41" s="102" t="s">
        <v>2189</v>
      </c>
      <c r="E41" s="99">
        <v>182</v>
      </c>
      <c r="F41" s="84" t="str">
        <f>VLOOKUP(E41,VIP!$A$2:$O11462,2,0)</f>
        <v>DRBR182</v>
      </c>
      <c r="G41" s="98" t="str">
        <f>VLOOKUP(E41,'LISTADO ATM'!$A$2:$B$894,2,0)</f>
        <v xml:space="preserve">ATM Barahona Comb </v>
      </c>
      <c r="H41" s="98" t="str">
        <f>VLOOKUP(E41,VIP!$A$2:$O16383,7,FALSE)</f>
        <v>Si</v>
      </c>
      <c r="I41" s="98" t="str">
        <f>VLOOKUP(E41,VIP!$A$2:$O8348,8,FALSE)</f>
        <v>Si</v>
      </c>
      <c r="J41" s="98" t="str">
        <f>VLOOKUP(E41,VIP!$A$2:$O8298,8,FALSE)</f>
        <v>Si</v>
      </c>
      <c r="K41" s="98" t="str">
        <f>VLOOKUP(E41,VIP!$A$2:$O11872,6,0)</f>
        <v>NO</v>
      </c>
      <c r="L41" s="106" t="s">
        <v>2463</v>
      </c>
      <c r="M41" s="105" t="s">
        <v>2473</v>
      </c>
      <c r="N41" s="104" t="s">
        <v>2481</v>
      </c>
      <c r="O41" s="102" t="s">
        <v>2483</v>
      </c>
      <c r="P41" s="102"/>
      <c r="Q41" s="105" t="s">
        <v>2463</v>
      </c>
    </row>
    <row r="42" spans="1:17" ht="18" x14ac:dyDescent="0.25">
      <c r="A42" s="102" t="str">
        <f>VLOOKUP(E42,'LISTADO ATM'!$A$2:$C$895,3,0)</f>
        <v>DISTRITO NACIONAL</v>
      </c>
      <c r="B42" s="111">
        <v>335773300</v>
      </c>
      <c r="C42" s="103">
        <v>44223.487268518518</v>
      </c>
      <c r="D42" s="102" t="s">
        <v>2189</v>
      </c>
      <c r="E42" s="99">
        <v>670</v>
      </c>
      <c r="F42" s="84" t="str">
        <f>VLOOKUP(E42,VIP!$A$2:$O11463,2,0)</f>
        <v>DRBR670</v>
      </c>
      <c r="G42" s="98" t="str">
        <f>VLOOKUP(E42,'LISTADO ATM'!$A$2:$B$894,2,0)</f>
        <v>ATM Estación Texaco Algodón</v>
      </c>
      <c r="H42" s="98" t="str">
        <f>VLOOKUP(E42,VIP!$A$2:$O16384,7,FALSE)</f>
        <v>Si</v>
      </c>
      <c r="I42" s="98" t="str">
        <f>VLOOKUP(E42,VIP!$A$2:$O8349,8,FALSE)</f>
        <v>Si</v>
      </c>
      <c r="J42" s="98" t="str">
        <f>VLOOKUP(E42,VIP!$A$2:$O8299,8,FALSE)</f>
        <v>Si</v>
      </c>
      <c r="K42" s="98" t="str">
        <f>VLOOKUP(E42,VIP!$A$2:$O11873,6,0)</f>
        <v>NO</v>
      </c>
      <c r="L42" s="106" t="s">
        <v>2228</v>
      </c>
      <c r="M42" s="105" t="s">
        <v>2473</v>
      </c>
      <c r="N42" s="104" t="s">
        <v>2497</v>
      </c>
      <c r="O42" s="102" t="s">
        <v>2483</v>
      </c>
      <c r="P42" s="102"/>
      <c r="Q42" s="105" t="s">
        <v>2228</v>
      </c>
    </row>
    <row r="43" spans="1:17" ht="18" x14ac:dyDescent="0.25">
      <c r="A43" s="102" t="str">
        <f>VLOOKUP(E43,'LISTADO ATM'!$A$2:$C$895,3,0)</f>
        <v>DISTRITO NACIONAL</v>
      </c>
      <c r="B43" s="111">
        <v>335773077</v>
      </c>
      <c r="C43" s="103">
        <v>44223.442789351851</v>
      </c>
      <c r="D43" s="102" t="s">
        <v>2189</v>
      </c>
      <c r="E43" s="99">
        <v>321</v>
      </c>
      <c r="F43" s="84" t="str">
        <f>VLOOKUP(E43,VIP!$A$2:$O11452,2,0)</f>
        <v>DRBR321</v>
      </c>
      <c r="G43" s="98" t="str">
        <f>VLOOKUP(E43,'LISTADO ATM'!$A$2:$B$894,2,0)</f>
        <v xml:space="preserve">ATM Oficina Jiménez Moya I </v>
      </c>
      <c r="H43" s="98" t="str">
        <f>VLOOKUP(E43,VIP!$A$2:$O16373,7,FALSE)</f>
        <v>Si</v>
      </c>
      <c r="I43" s="98" t="str">
        <f>VLOOKUP(E43,VIP!$A$2:$O8338,8,FALSE)</f>
        <v>Si</v>
      </c>
      <c r="J43" s="98" t="str">
        <f>VLOOKUP(E43,VIP!$A$2:$O8288,8,FALSE)</f>
        <v>Si</v>
      </c>
      <c r="K43" s="98" t="str">
        <f>VLOOKUP(E43,VIP!$A$2:$O11862,6,0)</f>
        <v>NO</v>
      </c>
      <c r="L43" s="106" t="s">
        <v>2228</v>
      </c>
      <c r="M43" s="105" t="s">
        <v>2473</v>
      </c>
      <c r="N43" s="104" t="s">
        <v>2481</v>
      </c>
      <c r="O43" s="102" t="s">
        <v>2483</v>
      </c>
      <c r="P43" s="102"/>
      <c r="Q43" s="105" t="s">
        <v>2228</v>
      </c>
    </row>
    <row r="44" spans="1:17" ht="18" x14ac:dyDescent="0.25">
      <c r="A44" s="102" t="str">
        <f>VLOOKUP(E44,'LISTADO ATM'!$A$2:$C$895,3,0)</f>
        <v>DISTRITO NACIONAL</v>
      </c>
      <c r="B44" s="111">
        <v>335773030</v>
      </c>
      <c r="C44" s="103">
        <v>44223.434212962966</v>
      </c>
      <c r="D44" s="102" t="s">
        <v>2189</v>
      </c>
      <c r="E44" s="99">
        <v>473</v>
      </c>
      <c r="F44" s="84" t="str">
        <f>VLOOKUP(E44,VIP!$A$2:$O11453,2,0)</f>
        <v>DRBR473</v>
      </c>
      <c r="G44" s="98" t="str">
        <f>VLOOKUP(E44,'LISTADO ATM'!$A$2:$B$894,2,0)</f>
        <v xml:space="preserve">ATM Oficina Carrefour II </v>
      </c>
      <c r="H44" s="98" t="str">
        <f>VLOOKUP(E44,VIP!$A$2:$O16374,7,FALSE)</f>
        <v>Si</v>
      </c>
      <c r="I44" s="98" t="str">
        <f>VLOOKUP(E44,VIP!$A$2:$O8339,8,FALSE)</f>
        <v>Si</v>
      </c>
      <c r="J44" s="98" t="str">
        <f>VLOOKUP(E44,VIP!$A$2:$O8289,8,FALSE)</f>
        <v>Si</v>
      </c>
      <c r="K44" s="98" t="str">
        <f>VLOOKUP(E44,VIP!$A$2:$O11863,6,0)</f>
        <v>NO</v>
      </c>
      <c r="L44" s="106" t="s">
        <v>2254</v>
      </c>
      <c r="M44" s="105" t="s">
        <v>2473</v>
      </c>
      <c r="N44" s="104" t="s">
        <v>2481</v>
      </c>
      <c r="O44" s="102" t="s">
        <v>2483</v>
      </c>
      <c r="P44" s="102"/>
      <c r="Q44" s="105" t="s">
        <v>2254</v>
      </c>
    </row>
    <row r="45" spans="1:17" ht="18" x14ac:dyDescent="0.25">
      <c r="A45" s="102" t="str">
        <f>VLOOKUP(E45,'LISTADO ATM'!$A$2:$C$895,3,0)</f>
        <v>DISTRITO NACIONAL</v>
      </c>
      <c r="B45" s="111">
        <v>335773027</v>
      </c>
      <c r="C45" s="103">
        <v>44223.433958333335</v>
      </c>
      <c r="D45" s="102" t="s">
        <v>2189</v>
      </c>
      <c r="E45" s="99">
        <v>240</v>
      </c>
      <c r="F45" s="84" t="str">
        <f>VLOOKUP(E45,VIP!$A$2:$O11454,2,0)</f>
        <v>DRBR24D</v>
      </c>
      <c r="G45" s="98" t="str">
        <f>VLOOKUP(E45,'LISTADO ATM'!$A$2:$B$894,2,0)</f>
        <v xml:space="preserve">ATM Oficina Carrefour I </v>
      </c>
      <c r="H45" s="98" t="str">
        <f>VLOOKUP(E45,VIP!$A$2:$O16375,7,FALSE)</f>
        <v>Si</v>
      </c>
      <c r="I45" s="98" t="str">
        <f>VLOOKUP(E45,VIP!$A$2:$O8340,8,FALSE)</f>
        <v>Si</v>
      </c>
      <c r="J45" s="98" t="str">
        <f>VLOOKUP(E45,VIP!$A$2:$O8290,8,FALSE)</f>
        <v>Si</v>
      </c>
      <c r="K45" s="98" t="str">
        <f>VLOOKUP(E45,VIP!$A$2:$O11864,6,0)</f>
        <v>SI</v>
      </c>
      <c r="L45" s="106" t="s">
        <v>2254</v>
      </c>
      <c r="M45" s="105" t="s">
        <v>2473</v>
      </c>
      <c r="N45" s="104" t="s">
        <v>2481</v>
      </c>
      <c r="O45" s="102" t="s">
        <v>2483</v>
      </c>
      <c r="P45" s="102"/>
      <c r="Q45" s="105" t="s">
        <v>2254</v>
      </c>
    </row>
    <row r="46" spans="1:17" ht="18" x14ac:dyDescent="0.25">
      <c r="A46" s="102" t="str">
        <f>VLOOKUP(E46,'LISTADO ATM'!$A$2:$C$895,3,0)</f>
        <v>DISTRITO NACIONAL</v>
      </c>
      <c r="B46" s="111">
        <v>335772948</v>
      </c>
      <c r="C46" s="103">
        <v>44223.40824074074</v>
      </c>
      <c r="D46" s="102" t="s">
        <v>2189</v>
      </c>
      <c r="E46" s="99">
        <v>231</v>
      </c>
      <c r="F46" s="84" t="str">
        <f>VLOOKUP(E46,VIP!$A$2:$O11374,2,0)</f>
        <v>DRBR231</v>
      </c>
      <c r="G46" s="98" t="str">
        <f>VLOOKUP(E46,'LISTADO ATM'!$A$2:$B$894,2,0)</f>
        <v xml:space="preserve">ATM Oficina Zona Oriental </v>
      </c>
      <c r="H46" s="98" t="str">
        <f>VLOOKUP(E46,VIP!$A$2:$O16295,7,FALSE)</f>
        <v>Si</v>
      </c>
      <c r="I46" s="98" t="str">
        <f>VLOOKUP(E46,VIP!$A$2:$O8260,8,FALSE)</f>
        <v>Si</v>
      </c>
      <c r="J46" s="98" t="str">
        <f>VLOOKUP(E46,VIP!$A$2:$O8210,8,FALSE)</f>
        <v>Si</v>
      </c>
      <c r="K46" s="98" t="str">
        <f>VLOOKUP(E46,VIP!$A$2:$O11784,6,0)</f>
        <v>SI</v>
      </c>
      <c r="L46" s="106" t="s">
        <v>2503</v>
      </c>
      <c r="M46" s="105" t="s">
        <v>2473</v>
      </c>
      <c r="N46" s="104" t="s">
        <v>2481</v>
      </c>
      <c r="O46" s="102" t="s">
        <v>2483</v>
      </c>
      <c r="P46" s="102"/>
      <c r="Q46" s="105" t="s">
        <v>2503</v>
      </c>
    </row>
    <row r="47" spans="1:17" ht="18" x14ac:dyDescent="0.25">
      <c r="A47" s="102" t="str">
        <f>VLOOKUP(E47,'LISTADO ATM'!$A$2:$C$895,3,0)</f>
        <v>NORTE</v>
      </c>
      <c r="B47" s="111">
        <v>335772933</v>
      </c>
      <c r="C47" s="103">
        <v>44223.404768518521</v>
      </c>
      <c r="D47" s="102" t="s">
        <v>2190</v>
      </c>
      <c r="E47" s="99">
        <v>261</v>
      </c>
      <c r="F47" s="84" t="str">
        <f>VLOOKUP(E47,VIP!$A$2:$O11376,2,0)</f>
        <v>DRBR261</v>
      </c>
      <c r="G47" s="98" t="str">
        <f>VLOOKUP(E47,'LISTADO ATM'!$A$2:$B$894,2,0)</f>
        <v xml:space="preserve">ATM UNP Aeropuerto Cibao (Santiago) </v>
      </c>
      <c r="H47" s="98" t="str">
        <f>VLOOKUP(E47,VIP!$A$2:$O16297,7,FALSE)</f>
        <v>Si</v>
      </c>
      <c r="I47" s="98" t="str">
        <f>VLOOKUP(E47,VIP!$A$2:$O8262,8,FALSE)</f>
        <v>Si</v>
      </c>
      <c r="J47" s="98" t="str">
        <f>VLOOKUP(E47,VIP!$A$2:$O8212,8,FALSE)</f>
        <v>Si</v>
      </c>
      <c r="K47" s="98" t="str">
        <f>VLOOKUP(E47,VIP!$A$2:$O11786,6,0)</f>
        <v>NO</v>
      </c>
      <c r="L47" s="106" t="s">
        <v>2504</v>
      </c>
      <c r="M47" s="105" t="s">
        <v>2473</v>
      </c>
      <c r="N47" s="104" t="s">
        <v>2481</v>
      </c>
      <c r="O47" s="102" t="s">
        <v>2490</v>
      </c>
      <c r="P47" s="105" t="s">
        <v>2505</v>
      </c>
      <c r="Q47" s="105" t="s">
        <v>2504</v>
      </c>
    </row>
    <row r="48" spans="1:17" ht="18" x14ac:dyDescent="0.25">
      <c r="A48" s="102" t="str">
        <f>VLOOKUP(E48,'LISTADO ATM'!$A$2:$C$895,3,0)</f>
        <v>DISTRITO NACIONAL</v>
      </c>
      <c r="B48" s="111">
        <v>335772921</v>
      </c>
      <c r="C48" s="103">
        <v>44223.402789351851</v>
      </c>
      <c r="D48" s="102" t="s">
        <v>2189</v>
      </c>
      <c r="E48" s="99">
        <v>35</v>
      </c>
      <c r="F48" s="84" t="str">
        <f>VLOOKUP(E48,VIP!$A$2:$O11377,2,0)</f>
        <v>DRBR035</v>
      </c>
      <c r="G48" s="98" t="str">
        <f>VLOOKUP(E48,'LISTADO ATM'!$A$2:$B$894,2,0)</f>
        <v xml:space="preserve">ATM Dirección General de Aduanas I </v>
      </c>
      <c r="H48" s="98" t="str">
        <f>VLOOKUP(E48,VIP!$A$2:$O16298,7,FALSE)</f>
        <v>Si</v>
      </c>
      <c r="I48" s="98" t="str">
        <f>VLOOKUP(E48,VIP!$A$2:$O8263,8,FALSE)</f>
        <v>Si</v>
      </c>
      <c r="J48" s="98" t="str">
        <f>VLOOKUP(E48,VIP!$A$2:$O8213,8,FALSE)</f>
        <v>Si</v>
      </c>
      <c r="K48" s="98" t="str">
        <f>VLOOKUP(E48,VIP!$A$2:$O11787,6,0)</f>
        <v>NO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2"/>
      <c r="Q48" s="105" t="s">
        <v>2228</v>
      </c>
    </row>
    <row r="49" spans="1:17" ht="18" x14ac:dyDescent="0.25">
      <c r="A49" s="102" t="str">
        <f>VLOOKUP(E49,'LISTADO ATM'!$A$2:$C$895,3,0)</f>
        <v>DISTRITO NACIONAL</v>
      </c>
      <c r="B49" s="111">
        <v>335772906</v>
      </c>
      <c r="C49" s="103">
        <v>44223.397465277776</v>
      </c>
      <c r="D49" s="102" t="s">
        <v>2477</v>
      </c>
      <c r="E49" s="99">
        <v>165</v>
      </c>
      <c r="F49" s="84" t="str">
        <f>VLOOKUP(E49,VIP!$A$2:$O11379,2,0)</f>
        <v>DRBR165</v>
      </c>
      <c r="G49" s="98" t="str">
        <f>VLOOKUP(E49,'LISTADO ATM'!$A$2:$B$894,2,0)</f>
        <v>ATM Autoservicio Megacentro</v>
      </c>
      <c r="H49" s="98" t="str">
        <f>VLOOKUP(E49,VIP!$A$2:$O16300,7,FALSE)</f>
        <v>Si</v>
      </c>
      <c r="I49" s="98" t="str">
        <f>VLOOKUP(E49,VIP!$A$2:$O8265,8,FALSE)</f>
        <v>Si</v>
      </c>
      <c r="J49" s="98" t="str">
        <f>VLOOKUP(E49,VIP!$A$2:$O8215,8,FALSE)</f>
        <v>Si</v>
      </c>
      <c r="K49" s="98" t="str">
        <f>VLOOKUP(E49,VIP!$A$2:$O11789,6,0)</f>
        <v>SI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5" t="s">
        <v>2430</v>
      </c>
    </row>
    <row r="50" spans="1:17" ht="18" x14ac:dyDescent="0.25">
      <c r="A50" s="102" t="str">
        <f>VLOOKUP(E50,'LISTADO ATM'!$A$2:$C$895,3,0)</f>
        <v>DISTRITO NACIONAL</v>
      </c>
      <c r="B50" s="111">
        <v>335772891</v>
      </c>
      <c r="C50" s="103">
        <v>44223.391759259262</v>
      </c>
      <c r="D50" s="102" t="s">
        <v>2477</v>
      </c>
      <c r="E50" s="99">
        <v>406</v>
      </c>
      <c r="F50" s="84" t="str">
        <f>VLOOKUP(E50,VIP!$A$2:$O11381,2,0)</f>
        <v>DRBR406</v>
      </c>
      <c r="G50" s="98" t="str">
        <f>VLOOKUP(E50,'LISTADO ATM'!$A$2:$B$894,2,0)</f>
        <v xml:space="preserve">ATM UNP Plaza Lama Máximo Gómez </v>
      </c>
      <c r="H50" s="98" t="str">
        <f>VLOOKUP(E50,VIP!$A$2:$O16302,7,FALSE)</f>
        <v>Si</v>
      </c>
      <c r="I50" s="98" t="str">
        <f>VLOOKUP(E50,VIP!$A$2:$O8267,8,FALSE)</f>
        <v>Si</v>
      </c>
      <c r="J50" s="98" t="str">
        <f>VLOOKUP(E50,VIP!$A$2:$O8217,8,FALSE)</f>
        <v>Si</v>
      </c>
      <c r="K50" s="98" t="str">
        <f>VLOOKUP(E50,VIP!$A$2:$O11791,6,0)</f>
        <v>SI</v>
      </c>
      <c r="L50" s="106" t="s">
        <v>2466</v>
      </c>
      <c r="M50" s="105" t="s">
        <v>2473</v>
      </c>
      <c r="N50" s="104" t="s">
        <v>2481</v>
      </c>
      <c r="O50" s="102" t="s">
        <v>2482</v>
      </c>
      <c r="P50" s="102"/>
      <c r="Q50" s="105" t="s">
        <v>2466</v>
      </c>
    </row>
    <row r="51" spans="1:17" ht="18" x14ac:dyDescent="0.25">
      <c r="A51" s="102" t="str">
        <f>VLOOKUP(E51,'LISTADO ATM'!$A$2:$C$895,3,0)</f>
        <v>DISTRITO NACIONAL</v>
      </c>
      <c r="B51" s="111">
        <v>335772620</v>
      </c>
      <c r="C51" s="103">
        <v>44223.330914351849</v>
      </c>
      <c r="D51" s="102" t="s">
        <v>2189</v>
      </c>
      <c r="E51" s="99">
        <v>43</v>
      </c>
      <c r="F51" s="84" t="str">
        <f>VLOOKUP(E51,VIP!$A$2:$O11390,2,0)</f>
        <v>DRBR043</v>
      </c>
      <c r="G51" s="98" t="str">
        <f>VLOOKUP(E51,'LISTADO ATM'!$A$2:$B$894,2,0)</f>
        <v xml:space="preserve">ATM Zona Franca San Isidro </v>
      </c>
      <c r="H51" s="98" t="str">
        <f>VLOOKUP(E51,VIP!$A$2:$O16311,7,FALSE)</f>
        <v>Si</v>
      </c>
      <c r="I51" s="98" t="str">
        <f>VLOOKUP(E51,VIP!$A$2:$O8276,8,FALSE)</f>
        <v>No</v>
      </c>
      <c r="J51" s="98" t="str">
        <f>VLOOKUP(E51,VIP!$A$2:$O8226,8,FALSE)</f>
        <v>No</v>
      </c>
      <c r="K51" s="98" t="str">
        <f>VLOOKUP(E51,VIP!$A$2:$O11800,6,0)</f>
        <v>NO</v>
      </c>
      <c r="L51" s="106" t="s">
        <v>2463</v>
      </c>
      <c r="M51" s="105" t="s">
        <v>2473</v>
      </c>
      <c r="N51" s="104" t="s">
        <v>2481</v>
      </c>
      <c r="O51" s="102" t="s">
        <v>2483</v>
      </c>
      <c r="P51" s="102"/>
      <c r="Q51" s="105" t="s">
        <v>2463</v>
      </c>
    </row>
    <row r="52" spans="1:17" ht="18" x14ac:dyDescent="0.25">
      <c r="A52" s="102" t="str">
        <f>VLOOKUP(E52,'LISTADO ATM'!$A$2:$C$895,3,0)</f>
        <v>NORTE</v>
      </c>
      <c r="B52" s="111">
        <v>335772606</v>
      </c>
      <c r="C52" s="103">
        <v>44223.328449074077</v>
      </c>
      <c r="D52" s="102" t="s">
        <v>2498</v>
      </c>
      <c r="E52" s="99">
        <v>431</v>
      </c>
      <c r="F52" s="84" t="str">
        <f>VLOOKUP(E52,VIP!$A$2:$O11391,2,0)</f>
        <v>DRBR583</v>
      </c>
      <c r="G52" s="98" t="str">
        <f>VLOOKUP(E52,'LISTADO ATM'!$A$2:$B$894,2,0)</f>
        <v xml:space="preserve">ATM Autoservicio Sol (Santiago) </v>
      </c>
      <c r="H52" s="98" t="str">
        <f>VLOOKUP(E52,VIP!$A$2:$O16312,7,FALSE)</f>
        <v>Si</v>
      </c>
      <c r="I52" s="98" t="str">
        <f>VLOOKUP(E52,VIP!$A$2:$O8277,8,FALSE)</f>
        <v>Si</v>
      </c>
      <c r="J52" s="98" t="str">
        <f>VLOOKUP(E52,VIP!$A$2:$O8227,8,FALSE)</f>
        <v>Si</v>
      </c>
      <c r="K52" s="98" t="str">
        <f>VLOOKUP(E52,VIP!$A$2:$O11801,6,0)</f>
        <v>SI</v>
      </c>
      <c r="L52" s="106" t="s">
        <v>2507</v>
      </c>
      <c r="M52" s="105" t="s">
        <v>2473</v>
      </c>
      <c r="N52" s="104" t="s">
        <v>2481</v>
      </c>
      <c r="O52" s="102" t="s">
        <v>2499</v>
      </c>
      <c r="P52" s="102"/>
      <c r="Q52" s="105" t="s">
        <v>2507</v>
      </c>
    </row>
    <row r="53" spans="1:17" ht="18" x14ac:dyDescent="0.25">
      <c r="A53" s="102" t="str">
        <f>VLOOKUP(E53,'LISTADO ATM'!$A$2:$C$895,3,0)</f>
        <v>ESTE</v>
      </c>
      <c r="B53" s="111">
        <v>335772575</v>
      </c>
      <c r="C53" s="103">
        <v>44223.310300925928</v>
      </c>
      <c r="D53" s="102" t="s">
        <v>2189</v>
      </c>
      <c r="E53" s="99">
        <v>912</v>
      </c>
      <c r="F53" s="84" t="str">
        <f>VLOOKUP(E53,VIP!$A$2:$O11372,2,0)</f>
        <v>DRBR973</v>
      </c>
      <c r="G53" s="98" t="str">
        <f>VLOOKUP(E53,'LISTADO ATM'!$A$2:$B$894,2,0)</f>
        <v xml:space="preserve">ATM Oficina San Pedro II </v>
      </c>
      <c r="H53" s="98" t="str">
        <f>VLOOKUP(E53,VIP!$A$2:$O16293,7,FALSE)</f>
        <v>Si</v>
      </c>
      <c r="I53" s="98" t="str">
        <f>VLOOKUP(E53,VIP!$A$2:$O8258,8,FALSE)</f>
        <v>Si</v>
      </c>
      <c r="J53" s="98" t="str">
        <f>VLOOKUP(E53,VIP!$A$2:$O8208,8,FALSE)</f>
        <v>Si</v>
      </c>
      <c r="K53" s="98" t="str">
        <f>VLOOKUP(E53,VIP!$A$2:$O11782,6,0)</f>
        <v>SI</v>
      </c>
      <c r="L53" s="106" t="s">
        <v>2228</v>
      </c>
      <c r="M53" s="105" t="s">
        <v>2473</v>
      </c>
      <c r="N53" s="104" t="s">
        <v>2497</v>
      </c>
      <c r="O53" s="102" t="s">
        <v>2483</v>
      </c>
      <c r="P53" s="102"/>
      <c r="Q53" s="105" t="s">
        <v>2228</v>
      </c>
    </row>
    <row r="54" spans="1:17" ht="18" x14ac:dyDescent="0.25">
      <c r="A54" s="102" t="str">
        <f>VLOOKUP(E54,'LISTADO ATM'!$A$2:$C$895,3,0)</f>
        <v>DISTRITO NACIONAL</v>
      </c>
      <c r="B54" s="111">
        <v>335772572</v>
      </c>
      <c r="C54" s="103">
        <v>44223.304108796299</v>
      </c>
      <c r="D54" s="102" t="s">
        <v>2189</v>
      </c>
      <c r="E54" s="99">
        <v>87</v>
      </c>
      <c r="F54" s="84" t="str">
        <f>VLOOKUP(E54,VIP!$A$2:$O11373,2,0)</f>
        <v>DRBR087</v>
      </c>
      <c r="G54" s="98" t="str">
        <f>VLOOKUP(E54,'LISTADO ATM'!$A$2:$B$894,2,0)</f>
        <v xml:space="preserve">ATM Autoservicio Sarasota </v>
      </c>
      <c r="H54" s="98" t="str">
        <f>VLOOKUP(E54,VIP!$A$2:$O16294,7,FALSE)</f>
        <v>Si</v>
      </c>
      <c r="I54" s="98" t="str">
        <f>VLOOKUP(E54,VIP!$A$2:$O8259,8,FALSE)</f>
        <v>Si</v>
      </c>
      <c r="J54" s="98" t="str">
        <f>VLOOKUP(E54,VIP!$A$2:$O8209,8,FALSE)</f>
        <v>Si</v>
      </c>
      <c r="K54" s="98" t="str">
        <f>VLOOKUP(E54,VIP!$A$2:$O11783,6,0)</f>
        <v>NO</v>
      </c>
      <c r="L54" s="106" t="s">
        <v>2501</v>
      </c>
      <c r="M54" s="105" t="s">
        <v>2473</v>
      </c>
      <c r="N54" s="104" t="s">
        <v>2481</v>
      </c>
      <c r="O54" s="102" t="s">
        <v>2483</v>
      </c>
      <c r="P54" s="102"/>
      <c r="Q54" s="105" t="s">
        <v>2501</v>
      </c>
    </row>
    <row r="55" spans="1:17" ht="18" x14ac:dyDescent="0.25">
      <c r="A55" s="102" t="str">
        <f>VLOOKUP(E55,'LISTADO ATM'!$A$2:$C$895,3,0)</f>
        <v>DISTRITO NACIONAL</v>
      </c>
      <c r="B55" s="111">
        <v>335772569</v>
      </c>
      <c r="C55" s="103">
        <v>44223.300462962965</v>
      </c>
      <c r="D55" s="102" t="s">
        <v>2189</v>
      </c>
      <c r="E55" s="99">
        <v>639</v>
      </c>
      <c r="F55" s="84" t="str">
        <f>VLOOKUP(E55,VIP!$A$2:$O11375,2,0)</f>
        <v>DRBR639</v>
      </c>
      <c r="G55" s="98" t="str">
        <f>VLOOKUP(E55,'LISTADO ATM'!$A$2:$B$894,2,0)</f>
        <v xml:space="preserve">ATM Comisión Militar MOPC </v>
      </c>
      <c r="H55" s="98" t="str">
        <f>VLOOKUP(E55,VIP!$A$2:$O16296,7,FALSE)</f>
        <v>Si</v>
      </c>
      <c r="I55" s="98" t="str">
        <f>VLOOKUP(E55,VIP!$A$2:$O8261,8,FALSE)</f>
        <v>Si</v>
      </c>
      <c r="J55" s="98" t="str">
        <f>VLOOKUP(E55,VIP!$A$2:$O8211,8,FALSE)</f>
        <v>Si</v>
      </c>
      <c r="K55" s="98" t="str">
        <f>VLOOKUP(E55,VIP!$A$2:$O11785,6,0)</f>
        <v>NO</v>
      </c>
      <c r="L55" s="106" t="s">
        <v>2501</v>
      </c>
      <c r="M55" s="105" t="s">
        <v>2473</v>
      </c>
      <c r="N55" s="104" t="s">
        <v>2481</v>
      </c>
      <c r="O55" s="102" t="s">
        <v>2483</v>
      </c>
      <c r="P55" s="102"/>
      <c r="Q55" s="105" t="s">
        <v>2501</v>
      </c>
    </row>
    <row r="56" spans="1:17" ht="18" x14ac:dyDescent="0.25">
      <c r="A56" s="102" t="str">
        <f>VLOOKUP(E56,'LISTADO ATM'!$A$2:$C$895,3,0)</f>
        <v>DISTRITO NACIONAL</v>
      </c>
      <c r="B56" s="111">
        <v>335772567</v>
      </c>
      <c r="C56" s="103">
        <v>44223.299953703703</v>
      </c>
      <c r="D56" s="102" t="s">
        <v>2189</v>
      </c>
      <c r="E56" s="99">
        <v>943</v>
      </c>
      <c r="F56" s="84" t="str">
        <f>VLOOKUP(E56,VIP!$A$2:$O11376,2,0)</f>
        <v>DRBR16K</v>
      </c>
      <c r="G56" s="98" t="str">
        <f>VLOOKUP(E56,'LISTADO ATM'!$A$2:$B$894,2,0)</f>
        <v xml:space="preserve">ATM Oficina Tránsito Terreste </v>
      </c>
      <c r="H56" s="98" t="str">
        <f>VLOOKUP(E56,VIP!$A$2:$O16297,7,FALSE)</f>
        <v>Si</v>
      </c>
      <c r="I56" s="98" t="str">
        <f>VLOOKUP(E56,VIP!$A$2:$O8262,8,FALSE)</f>
        <v>Si</v>
      </c>
      <c r="J56" s="98" t="str">
        <f>VLOOKUP(E56,VIP!$A$2:$O8212,8,FALSE)</f>
        <v>Si</v>
      </c>
      <c r="K56" s="98" t="str">
        <f>VLOOKUP(E56,VIP!$A$2:$O11786,6,0)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8" x14ac:dyDescent="0.25">
      <c r="A57" s="102" t="str">
        <f>VLOOKUP(E57,'LISTADO ATM'!$A$2:$C$895,3,0)</f>
        <v>ESTE</v>
      </c>
      <c r="B57" s="111">
        <v>335772394</v>
      </c>
      <c r="C57" s="103">
        <v>44222.691006944442</v>
      </c>
      <c r="D57" s="102" t="s">
        <v>2477</v>
      </c>
      <c r="E57" s="99">
        <v>330</v>
      </c>
      <c r="F57" s="84" t="str">
        <f>VLOOKUP(E57,VIP!$A$2:$O11442,2,0)</f>
        <v>DRBR330</v>
      </c>
      <c r="G57" s="98" t="str">
        <f>VLOOKUP(E57,'LISTADO ATM'!$A$2:$B$894,2,0)</f>
        <v xml:space="preserve">ATM Oficina Boulevard (Higuey) </v>
      </c>
      <c r="H57" s="98" t="str">
        <f>VLOOKUP(E57,VIP!$A$2:$O16363,7,FALSE)</f>
        <v>Si</v>
      </c>
      <c r="I57" s="98" t="str">
        <f>VLOOKUP(E57,VIP!$A$2:$O8328,8,FALSE)</f>
        <v>Si</v>
      </c>
      <c r="J57" s="98" t="str">
        <f>VLOOKUP(E57,VIP!$A$2:$O8278,8,FALSE)</f>
        <v>Si</v>
      </c>
      <c r="K57" s="98" t="str">
        <f>VLOOKUP(E57,VIP!$A$2:$O11852,6,0)</f>
        <v>SI</v>
      </c>
      <c r="L57" s="106" t="s">
        <v>2430</v>
      </c>
      <c r="M57" s="105" t="s">
        <v>2473</v>
      </c>
      <c r="N57" s="104" t="s">
        <v>2481</v>
      </c>
      <c r="O57" s="102" t="s">
        <v>2482</v>
      </c>
      <c r="P57" s="102"/>
      <c r="Q57" s="105" t="s">
        <v>2430</v>
      </c>
    </row>
    <row r="58" spans="1:17" ht="18" x14ac:dyDescent="0.25">
      <c r="A58" s="102" t="str">
        <f>VLOOKUP(E58,'LISTADO ATM'!$A$2:$C$895,3,0)</f>
        <v>DISTRITO NACIONAL</v>
      </c>
      <c r="B58" s="111">
        <v>335772044</v>
      </c>
      <c r="C58" s="103">
        <v>44222.572418981479</v>
      </c>
      <c r="D58" s="102" t="s">
        <v>2189</v>
      </c>
      <c r="E58" s="99">
        <v>610</v>
      </c>
      <c r="F58" s="84" t="str">
        <f>VLOOKUP(E58,VIP!$A$2:$O11422,2,0)</f>
        <v>DRBR610</v>
      </c>
      <c r="G58" s="98" t="str">
        <f>VLOOKUP(E58,'LISTADO ATM'!$A$2:$B$894,2,0)</f>
        <v xml:space="preserve">ATM EDEESTE </v>
      </c>
      <c r="H58" s="98" t="str">
        <f>VLOOKUP(E58,VIP!$A$2:$O16343,7,FALSE)</f>
        <v>Si</v>
      </c>
      <c r="I58" s="98" t="str">
        <f>VLOOKUP(E58,VIP!$A$2:$O8308,8,FALSE)</f>
        <v>Si</v>
      </c>
      <c r="J58" s="98" t="str">
        <f>VLOOKUP(E58,VIP!$A$2:$O8258,8,FALSE)</f>
        <v>Si</v>
      </c>
      <c r="K58" s="98" t="str">
        <f>VLOOKUP(E58,VIP!$A$2:$O11832,6,0)</f>
        <v>NO</v>
      </c>
      <c r="L58" s="106" t="s">
        <v>2228</v>
      </c>
      <c r="M58" s="105" t="s">
        <v>2473</v>
      </c>
      <c r="N58" s="104" t="s">
        <v>2497</v>
      </c>
      <c r="O58" s="102" t="s">
        <v>2483</v>
      </c>
      <c r="P58" s="102"/>
      <c r="Q58" s="105" t="s">
        <v>2228</v>
      </c>
    </row>
    <row r="59" spans="1:17" ht="18" x14ac:dyDescent="0.25">
      <c r="A59" s="102" t="str">
        <f>VLOOKUP(E59,'LISTADO ATM'!$A$2:$C$895,3,0)</f>
        <v>DISTRITO NACIONAL</v>
      </c>
      <c r="B59" s="111">
        <v>335772013</v>
      </c>
      <c r="C59" s="103">
        <v>44222.559317129628</v>
      </c>
      <c r="D59" s="102" t="s">
        <v>2189</v>
      </c>
      <c r="E59" s="99">
        <v>169</v>
      </c>
      <c r="F59" s="84" t="str">
        <f>VLOOKUP(E59,VIP!$A$2:$O11425,2,0)</f>
        <v>DRBR169</v>
      </c>
      <c r="G59" s="98" t="str">
        <f>VLOOKUP(E59,'LISTADO ATM'!$A$2:$B$894,2,0)</f>
        <v xml:space="preserve">ATM Oficina Caonabo </v>
      </c>
      <c r="H59" s="98" t="str">
        <f>VLOOKUP(E59,VIP!$A$2:$O16346,7,FALSE)</f>
        <v>Si</v>
      </c>
      <c r="I59" s="98" t="str">
        <f>VLOOKUP(E59,VIP!$A$2:$O8311,8,FALSE)</f>
        <v>Si</v>
      </c>
      <c r="J59" s="98" t="str">
        <f>VLOOKUP(E59,VIP!$A$2:$O8261,8,FALSE)</f>
        <v>Si</v>
      </c>
      <c r="K59" s="98" t="str">
        <f>VLOOKUP(E59,VIP!$A$2:$O11835,6,0)</f>
        <v>NO</v>
      </c>
      <c r="L59" s="106" t="s">
        <v>2228</v>
      </c>
      <c r="M59" s="105" t="s">
        <v>2473</v>
      </c>
      <c r="N59" s="104" t="s">
        <v>2497</v>
      </c>
      <c r="O59" s="102" t="s">
        <v>2483</v>
      </c>
      <c r="P59" s="102"/>
      <c r="Q59" s="105" t="s">
        <v>2228</v>
      </c>
    </row>
    <row r="60" spans="1:17" ht="18" x14ac:dyDescent="0.25">
      <c r="A60" s="102" t="str">
        <f>VLOOKUP(E60,'LISTADO ATM'!$A$2:$C$895,3,0)</f>
        <v>DISTRITO NACIONAL</v>
      </c>
      <c r="B60" s="111">
        <v>335771981</v>
      </c>
      <c r="C60" s="103">
        <v>44222.540833333333</v>
      </c>
      <c r="D60" s="102" t="s">
        <v>2189</v>
      </c>
      <c r="E60" s="99">
        <v>36</v>
      </c>
      <c r="F60" s="84" t="str">
        <f>VLOOKUP(E60,VIP!$A$2:$O11428,2,0)</f>
        <v>DRBR036</v>
      </c>
      <c r="G60" s="98" t="str">
        <f>VLOOKUP(E60,'LISTADO ATM'!$A$2:$B$894,2,0)</f>
        <v xml:space="preserve">ATM Banco Central </v>
      </c>
      <c r="H60" s="98" t="str">
        <f>VLOOKUP(E60,VIP!$A$2:$O16349,7,FALSE)</f>
        <v>Si</v>
      </c>
      <c r="I60" s="98" t="str">
        <f>VLOOKUP(E60,VIP!$A$2:$O8314,8,FALSE)</f>
        <v>Si</v>
      </c>
      <c r="J60" s="98" t="str">
        <f>VLOOKUP(E60,VIP!$A$2:$O8264,8,FALSE)</f>
        <v>Si</v>
      </c>
      <c r="K60" s="98" t="str">
        <f>VLOOKUP(E60,VIP!$A$2:$O11838,6,0)</f>
        <v>SI</v>
      </c>
      <c r="L60" s="106" t="s">
        <v>2463</v>
      </c>
      <c r="M60" s="105" t="s">
        <v>2473</v>
      </c>
      <c r="N60" s="104" t="s">
        <v>2497</v>
      </c>
      <c r="O60" s="102" t="s">
        <v>2483</v>
      </c>
      <c r="P60" s="102"/>
      <c r="Q60" s="105" t="s">
        <v>2463</v>
      </c>
    </row>
    <row r="61" spans="1:17" ht="18" x14ac:dyDescent="0.25">
      <c r="A61" s="102" t="str">
        <f>VLOOKUP(E61,'LISTADO ATM'!$A$2:$C$895,3,0)</f>
        <v>ESTE</v>
      </c>
      <c r="B61" s="111">
        <v>335771964</v>
      </c>
      <c r="C61" s="103">
        <v>44222.533009259256</v>
      </c>
      <c r="D61" s="102" t="s">
        <v>2189</v>
      </c>
      <c r="E61" s="99">
        <v>859</v>
      </c>
      <c r="F61" s="84" t="str">
        <f>VLOOKUP(E61,VIP!$A$2:$O11430,2,0)</f>
        <v>DRBR859</v>
      </c>
      <c r="G61" s="98" t="str">
        <f>VLOOKUP(E61,'LISTADO ATM'!$A$2:$B$894,2,0)</f>
        <v xml:space="preserve">ATM Hotel Vista Sol (Punta Cana) </v>
      </c>
      <c r="H61" s="98" t="str">
        <f>VLOOKUP(E61,VIP!$A$2:$O16351,7,FALSE)</f>
        <v>Si</v>
      </c>
      <c r="I61" s="98" t="str">
        <f>VLOOKUP(E61,VIP!$A$2:$O8316,8,FALSE)</f>
        <v>Si</v>
      </c>
      <c r="J61" s="98" t="str">
        <f>VLOOKUP(E61,VIP!$A$2:$O8266,8,FALSE)</f>
        <v>Si</v>
      </c>
      <c r="K61" s="98" t="str">
        <f>VLOOKUP(E61,VIP!$A$2:$O11840,6,0)</f>
        <v>NO</v>
      </c>
      <c r="L61" s="106" t="s">
        <v>2254</v>
      </c>
      <c r="M61" s="105" t="s">
        <v>2473</v>
      </c>
      <c r="N61" s="104" t="s">
        <v>2502</v>
      </c>
      <c r="O61" s="102" t="s">
        <v>2483</v>
      </c>
      <c r="P61" s="102"/>
      <c r="Q61" s="105" t="s">
        <v>2254</v>
      </c>
    </row>
    <row r="62" spans="1:17" ht="18" x14ac:dyDescent="0.25">
      <c r="A62" s="102" t="str">
        <f>VLOOKUP(E62,'LISTADO ATM'!$A$2:$C$895,3,0)</f>
        <v>DISTRITO NACIONAL</v>
      </c>
      <c r="B62" s="111">
        <v>335771804</v>
      </c>
      <c r="C62" s="103">
        <v>44222.479849537034</v>
      </c>
      <c r="D62" s="102" t="s">
        <v>2494</v>
      </c>
      <c r="E62" s="99">
        <v>930</v>
      </c>
      <c r="F62" s="84" t="str">
        <f>VLOOKUP(E62,VIP!$A$2:$O11433,2,0)</f>
        <v>DRBR930</v>
      </c>
      <c r="G62" s="98" t="str">
        <f>VLOOKUP(E62,'LISTADO ATM'!$A$2:$B$894,2,0)</f>
        <v>ATM Oficina Plaza Spring Center</v>
      </c>
      <c r="H62" s="98" t="str">
        <f>VLOOKUP(E62,VIP!$A$2:$O16354,7,FALSE)</f>
        <v>Si</v>
      </c>
      <c r="I62" s="98" t="str">
        <f>VLOOKUP(E62,VIP!$A$2:$O8319,8,FALSE)</f>
        <v>Si</v>
      </c>
      <c r="J62" s="98" t="str">
        <f>VLOOKUP(E62,VIP!$A$2:$O8269,8,FALSE)</f>
        <v>Si</v>
      </c>
      <c r="K62" s="98" t="str">
        <f>VLOOKUP(E62,VIP!$A$2:$O11843,6,0)</f>
        <v>NO</v>
      </c>
      <c r="L62" s="106" t="s">
        <v>2430</v>
      </c>
      <c r="M62" s="105" t="s">
        <v>2473</v>
      </c>
      <c r="N62" s="104" t="s">
        <v>2481</v>
      </c>
      <c r="O62" s="102" t="s">
        <v>2495</v>
      </c>
      <c r="P62" s="102"/>
      <c r="Q62" s="105" t="s">
        <v>2430</v>
      </c>
    </row>
    <row r="63" spans="1:17" ht="18" x14ac:dyDescent="0.25">
      <c r="A63" s="102" t="str">
        <f>VLOOKUP(E63,'LISTADO ATM'!$A$2:$C$895,3,0)</f>
        <v>DISTRITO NACIONAL</v>
      </c>
      <c r="B63" s="111">
        <v>335771642</v>
      </c>
      <c r="C63" s="103">
        <v>44222.430567129632</v>
      </c>
      <c r="D63" s="102" t="s">
        <v>2477</v>
      </c>
      <c r="E63" s="99">
        <v>338</v>
      </c>
      <c r="F63" s="84" t="str">
        <f>VLOOKUP(E63,VIP!$A$2:$O11414,2,0)</f>
        <v>DRBR338</v>
      </c>
      <c r="G63" s="98" t="str">
        <f>VLOOKUP(E63,'LISTADO ATM'!$A$2:$B$894,2,0)</f>
        <v>ATM S/M Aprezio Pantoja</v>
      </c>
      <c r="H63" s="98" t="str">
        <f>VLOOKUP(E63,VIP!$A$2:$O16335,7,FALSE)</f>
        <v>Si</v>
      </c>
      <c r="I63" s="98" t="str">
        <f>VLOOKUP(E63,VIP!$A$2:$O8300,8,FALSE)</f>
        <v>Si</v>
      </c>
      <c r="J63" s="98" t="str">
        <f>VLOOKUP(E63,VIP!$A$2:$O8250,8,FALSE)</f>
        <v>Si</v>
      </c>
      <c r="K63" s="98" t="str">
        <f>VLOOKUP(E63,VIP!$A$2:$O11824,6,0)</f>
        <v>NO</v>
      </c>
      <c r="L63" s="106" t="s">
        <v>2430</v>
      </c>
      <c r="M63" s="105" t="s">
        <v>2473</v>
      </c>
      <c r="N63" s="104" t="s">
        <v>2481</v>
      </c>
      <c r="O63" s="102" t="s">
        <v>2482</v>
      </c>
      <c r="P63" s="102"/>
      <c r="Q63" s="105" t="s">
        <v>2430</v>
      </c>
    </row>
    <row r="64" spans="1:17" ht="18" x14ac:dyDescent="0.25">
      <c r="A64" s="102" t="str">
        <f>VLOOKUP(E64,'LISTADO ATM'!$A$2:$C$895,3,0)</f>
        <v>DISTRITO NACIONAL</v>
      </c>
      <c r="B64" s="111">
        <v>335770884</v>
      </c>
      <c r="C64" s="103">
        <v>44219.502962962964</v>
      </c>
      <c r="D64" s="102" t="s">
        <v>2477</v>
      </c>
      <c r="E64" s="99">
        <v>738</v>
      </c>
      <c r="F64" s="84" t="str">
        <f>VLOOKUP(E64,VIP!$A$2:$O11386,2,0)</f>
        <v>DRBR24S</v>
      </c>
      <c r="G64" s="98" t="str">
        <f>VLOOKUP(E64,'LISTADO ATM'!$A$2:$B$894,2,0)</f>
        <v xml:space="preserve">ATM Zona Franca Los Alcarrizos </v>
      </c>
      <c r="H64" s="98" t="str">
        <f>VLOOKUP(E64,VIP!$A$2:$O16307,7,FALSE)</f>
        <v>Si</v>
      </c>
      <c r="I64" s="98" t="str">
        <f>VLOOKUP(E64,VIP!$A$2:$O8272,8,FALSE)</f>
        <v>Si</v>
      </c>
      <c r="J64" s="98" t="str">
        <f>VLOOKUP(E64,VIP!$A$2:$O8222,8,FALSE)</f>
        <v>Si</v>
      </c>
      <c r="K64" s="98" t="str">
        <f>VLOOKUP(E64,VIP!$A$2:$O11796,6,0)</f>
        <v>NO</v>
      </c>
      <c r="L64" s="106" t="s">
        <v>2430</v>
      </c>
      <c r="M64" s="105" t="s">
        <v>2473</v>
      </c>
      <c r="N64" s="104" t="s">
        <v>2481</v>
      </c>
      <c r="O64" s="102" t="s">
        <v>2482</v>
      </c>
      <c r="P64" s="102"/>
      <c r="Q64" s="104" t="s">
        <v>2430</v>
      </c>
    </row>
    <row r="65" spans="1:17" ht="18" x14ac:dyDescent="0.25">
      <c r="A65" s="102" t="str">
        <f>VLOOKUP(E65,'LISTADO ATM'!$A$2:$C$895,3,0)</f>
        <v>DISTRITO NACIONAL</v>
      </c>
      <c r="B65" s="111">
        <v>335770186</v>
      </c>
      <c r="C65" s="103">
        <v>44218.519918981481</v>
      </c>
      <c r="D65" s="102" t="s">
        <v>2189</v>
      </c>
      <c r="E65" s="99">
        <v>735</v>
      </c>
      <c r="F65" s="84" t="str">
        <f>VLOOKUP(E65,VIP!$A$2:$O11374,2,0)</f>
        <v>DRBR179</v>
      </c>
      <c r="G65" s="98" t="str">
        <f>VLOOKUP(E65,'LISTADO ATM'!$A$2:$B$894,2,0)</f>
        <v xml:space="preserve">ATM Oficina Independencia II  </v>
      </c>
      <c r="H65" s="98" t="str">
        <f>VLOOKUP(E65,VIP!$A$2:$O16295,7,FALSE)</f>
        <v>Si</v>
      </c>
      <c r="I65" s="98" t="str">
        <f>VLOOKUP(E65,VIP!$A$2:$O8260,8,FALSE)</f>
        <v>Si</v>
      </c>
      <c r="J65" s="98" t="str">
        <f>VLOOKUP(E65,VIP!$A$2:$O8210,8,FALSE)</f>
        <v>Si</v>
      </c>
      <c r="K65" s="98" t="str">
        <f>VLOOKUP(E65,VIP!$A$2:$O11784,6,0)</f>
        <v>NO</v>
      </c>
      <c r="L65" s="106" t="s">
        <v>2228</v>
      </c>
      <c r="M65" s="105" t="s">
        <v>2473</v>
      </c>
      <c r="N65" s="104" t="s">
        <v>2497</v>
      </c>
      <c r="O65" s="102" t="s">
        <v>2483</v>
      </c>
      <c r="P65" s="102"/>
      <c r="Q65" s="105" t="s">
        <v>2228</v>
      </c>
    </row>
    <row r="66" spans="1:17" ht="18" x14ac:dyDescent="0.25">
      <c r="A66" s="102" t="str">
        <f>VLOOKUP(E66,'LISTADO ATM'!$A$2:$C$895,3,0)</f>
        <v>DISTRITO NACIONAL</v>
      </c>
      <c r="B66" s="111">
        <v>335769547</v>
      </c>
      <c r="C66" s="103">
        <v>44217.503275462965</v>
      </c>
      <c r="D66" s="102" t="s">
        <v>2477</v>
      </c>
      <c r="E66" s="99">
        <v>719</v>
      </c>
      <c r="F66" s="84" t="str">
        <f>VLOOKUP(E66,VIP!$A$2:$O11510,2,0)</f>
        <v>DRBR419</v>
      </c>
      <c r="G66" s="98" t="str">
        <f>VLOOKUP(E66,'LISTADO ATM'!$A$2:$B$894,2,0)</f>
        <v xml:space="preserve">ATM Ayuntamiento Municipal San Luís </v>
      </c>
      <c r="H66" s="98" t="str">
        <f>VLOOKUP(E66,VIP!$A$2:$O16431,7,FALSE)</f>
        <v>Si</v>
      </c>
      <c r="I66" s="98" t="str">
        <f>VLOOKUP(E66,VIP!$A$2:$O8396,8,FALSE)</f>
        <v>Si</v>
      </c>
      <c r="J66" s="98" t="str">
        <f>VLOOKUP(E66,VIP!$A$2:$O8346,8,FALSE)</f>
        <v>Si</v>
      </c>
      <c r="K66" s="98" t="str">
        <f>VLOOKUP(E66,VIP!$A$2:$O11920,6,0)</f>
        <v>NO</v>
      </c>
      <c r="L66" s="106" t="s">
        <v>2466</v>
      </c>
      <c r="M66" s="105" t="s">
        <v>2473</v>
      </c>
      <c r="N66" s="104" t="s">
        <v>2481</v>
      </c>
      <c r="O66" s="102" t="s">
        <v>2482</v>
      </c>
      <c r="P66" s="106"/>
      <c r="Q66" s="105" t="s">
        <v>2466</v>
      </c>
    </row>
    <row r="67" spans="1:17" s="86" customFormat="1" ht="18" x14ac:dyDescent="0.25">
      <c r="A67" s="102" t="str">
        <f>VLOOKUP(E67,'LISTADO ATM'!$A$2:$C$895,3,0)</f>
        <v>DISTRITO NACIONAL</v>
      </c>
      <c r="B67" s="111">
        <v>335767189</v>
      </c>
      <c r="C67" s="103">
        <v>44215.327962962961</v>
      </c>
      <c r="D67" s="102" t="s">
        <v>2189</v>
      </c>
      <c r="E67" s="99">
        <v>70</v>
      </c>
      <c r="F67" s="84" t="str">
        <f>VLOOKUP(E67,VIP!$A$2:$O11431,2,0)</f>
        <v>DRBR070</v>
      </c>
      <c r="G67" s="98" t="str">
        <f>VLOOKUP(E67,'LISTADO ATM'!$A$2:$B$894,2,0)</f>
        <v xml:space="preserve">ATM Autoservicio Plaza Lama Zona Oriental </v>
      </c>
      <c r="H67" s="98" t="str">
        <f>VLOOKUP(E67,VIP!$A$2:$O16352,7,FALSE)</f>
        <v>Si</v>
      </c>
      <c r="I67" s="98" t="str">
        <f>VLOOKUP(E67,VIP!$A$2:$O8317,8,FALSE)</f>
        <v>Si</v>
      </c>
      <c r="J67" s="98" t="str">
        <f>VLOOKUP(E67,VIP!$A$2:$O8267,8,FALSE)</f>
        <v>Si</v>
      </c>
      <c r="K67" s="98" t="str">
        <f>VLOOKUP(E67,VIP!$A$2:$O11841,6,0)</f>
        <v>NO</v>
      </c>
      <c r="L67" s="106" t="s">
        <v>2228</v>
      </c>
      <c r="M67" s="105" t="s">
        <v>2473</v>
      </c>
      <c r="N67" s="104" t="s">
        <v>2497</v>
      </c>
      <c r="O67" s="102" t="s">
        <v>2483</v>
      </c>
      <c r="P67" s="102"/>
      <c r="Q67" s="105" t="s">
        <v>2228</v>
      </c>
    </row>
    <row r="68" spans="1:17" s="86" customFormat="1" ht="18" x14ac:dyDescent="0.25">
      <c r="A68" s="102" t="str">
        <f>VLOOKUP(E68,'LISTADO ATM'!$A$2:$C$895,3,0)</f>
        <v>DISTRITO NACIONAL</v>
      </c>
      <c r="B68" s="111">
        <v>335766639</v>
      </c>
      <c r="C68" s="103">
        <v>44214.57099537037</v>
      </c>
      <c r="D68" s="102" t="s">
        <v>2189</v>
      </c>
      <c r="E68" s="99">
        <v>384</v>
      </c>
      <c r="F68" s="84" t="e">
        <f>VLOOKUP(E68,VIP!$A$2:$O11391,2,0)</f>
        <v>#N/A</v>
      </c>
      <c r="G68" s="98" t="str">
        <f>VLOOKUP(E68,'LISTADO ATM'!$A$2:$B$894,2,0)</f>
        <v>ATM Sotano Torre Banreservas</v>
      </c>
      <c r="H68" s="98" t="e">
        <f>VLOOKUP(E68,VIP!$A$2:$O16312,7,FALSE)</f>
        <v>#N/A</v>
      </c>
      <c r="I68" s="98" t="e">
        <f>VLOOKUP(E68,VIP!$A$2:$O8277,8,FALSE)</f>
        <v>#N/A</v>
      </c>
      <c r="J68" s="98" t="e">
        <f>VLOOKUP(E68,VIP!$A$2:$O8227,8,FALSE)</f>
        <v>#N/A</v>
      </c>
      <c r="K68" s="98" t="e">
        <f>VLOOKUP(E68,VIP!$A$2:$O11801,6,0)</f>
        <v>#N/A</v>
      </c>
      <c r="L68" s="106" t="s">
        <v>2228</v>
      </c>
      <c r="M68" s="105" t="s">
        <v>2473</v>
      </c>
      <c r="N68" s="104" t="s">
        <v>2497</v>
      </c>
      <c r="O68" s="102" t="s">
        <v>2483</v>
      </c>
      <c r="P68" s="102"/>
      <c r="Q68" s="105" t="s">
        <v>2228</v>
      </c>
    </row>
    <row r="69" spans="1:17" s="86" customFormat="1" ht="18" x14ac:dyDescent="0.25">
      <c r="A69" s="102" t="str">
        <f>VLOOKUP(E69,'LISTADO ATM'!$A$2:$C$895,3,0)</f>
        <v>DISTRITO NACIONAL</v>
      </c>
      <c r="B69" s="111">
        <v>335764730</v>
      </c>
      <c r="C69" s="103">
        <v>44211.489016203705</v>
      </c>
      <c r="D69" s="102" t="s">
        <v>2189</v>
      </c>
      <c r="E69" s="99">
        <v>486</v>
      </c>
      <c r="F69" s="84" t="str">
        <f>VLOOKUP(E69,VIP!$A$2:$O11356,2,0)</f>
        <v>DRBR486</v>
      </c>
      <c r="G69" s="98" t="str">
        <f>VLOOKUP(E69,'LISTADO ATM'!$A$2:$B$894,2,0)</f>
        <v xml:space="preserve">ATM Olé La Caleta </v>
      </c>
      <c r="H69" s="98" t="str">
        <f>VLOOKUP(E69,VIP!$A$2:$O16277,7,FALSE)</f>
        <v>Si</v>
      </c>
      <c r="I69" s="98" t="str">
        <f>VLOOKUP(E69,VIP!$A$2:$O8242,8,FALSE)</f>
        <v>Si</v>
      </c>
      <c r="J69" s="98" t="str">
        <f>VLOOKUP(E69,VIP!$A$2:$O8192,8,FALSE)</f>
        <v>Si</v>
      </c>
      <c r="K69" s="98" t="str">
        <f>VLOOKUP(E69,VIP!$A$2:$O11766,6,0)</f>
        <v>NO</v>
      </c>
      <c r="L69" s="106" t="s">
        <v>2254</v>
      </c>
      <c r="M69" s="105" t="s">
        <v>2473</v>
      </c>
      <c r="N69" s="104" t="s">
        <v>2497</v>
      </c>
      <c r="O69" s="102" t="s">
        <v>2483</v>
      </c>
      <c r="P69" s="102"/>
      <c r="Q69" s="105" t="s">
        <v>2254</v>
      </c>
    </row>
  </sheetData>
  <autoFilter ref="A4:Q36">
    <sortState ref="A5:Q69">
      <sortCondition descending="1" ref="C4:C3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0:B1048576 B1:B36">
    <cfRule type="duplicateValues" dxfId="188" priority="2089"/>
  </conditionalFormatting>
  <conditionalFormatting sqref="B70:B1048576 B5:B36">
    <cfRule type="duplicateValues" dxfId="187" priority="329529"/>
  </conditionalFormatting>
  <conditionalFormatting sqref="B70:B1048576 B1:B36">
    <cfRule type="duplicateValues" dxfId="186" priority="329541"/>
    <cfRule type="duplicateValues" dxfId="185" priority="329542"/>
    <cfRule type="duplicateValues" dxfId="184" priority="329543"/>
  </conditionalFormatting>
  <conditionalFormatting sqref="B70:B1048576 B1:B36">
    <cfRule type="duplicateValues" dxfId="183" priority="329553"/>
    <cfRule type="duplicateValues" dxfId="182" priority="329554"/>
  </conditionalFormatting>
  <conditionalFormatting sqref="B70:B1048576 B5:B36">
    <cfRule type="duplicateValues" dxfId="181" priority="329561"/>
    <cfRule type="duplicateValues" dxfId="180" priority="329562"/>
    <cfRule type="duplicateValues" dxfId="179" priority="329563"/>
  </conditionalFormatting>
  <conditionalFormatting sqref="B70:B1048576 B5:B36">
    <cfRule type="duplicateValues" dxfId="178" priority="1098"/>
    <cfRule type="duplicateValues" dxfId="177" priority="1099"/>
  </conditionalFormatting>
  <conditionalFormatting sqref="B70:B1048576">
    <cfRule type="duplicateValues" dxfId="176" priority="996"/>
  </conditionalFormatting>
  <conditionalFormatting sqref="E70:E1048576 E1:E66">
    <cfRule type="duplicateValues" dxfId="175" priority="125"/>
  </conditionalFormatting>
  <conditionalFormatting sqref="B37:B58">
    <cfRule type="duplicateValues" dxfId="174" priority="116"/>
  </conditionalFormatting>
  <conditionalFormatting sqref="B37:B58">
    <cfRule type="duplicateValues" dxfId="173" priority="115"/>
  </conditionalFormatting>
  <conditionalFormatting sqref="B37:B58">
    <cfRule type="duplicateValues" dxfId="172" priority="112"/>
    <cfRule type="duplicateValues" dxfId="171" priority="113"/>
    <cfRule type="duplicateValues" dxfId="170" priority="114"/>
  </conditionalFormatting>
  <conditionalFormatting sqref="B37:B58">
    <cfRule type="duplicateValues" dxfId="169" priority="110"/>
    <cfRule type="duplicateValues" dxfId="168" priority="111"/>
  </conditionalFormatting>
  <conditionalFormatting sqref="B37:B58">
    <cfRule type="duplicateValues" dxfId="167" priority="107"/>
    <cfRule type="duplicateValues" dxfId="166" priority="108"/>
    <cfRule type="duplicateValues" dxfId="165" priority="109"/>
  </conditionalFormatting>
  <conditionalFormatting sqref="B37:B58">
    <cfRule type="duplicateValues" dxfId="164" priority="105"/>
    <cfRule type="duplicateValues" dxfId="163" priority="106"/>
  </conditionalFormatting>
  <conditionalFormatting sqref="B37:B58">
    <cfRule type="duplicateValues" dxfId="162" priority="104"/>
  </conditionalFormatting>
  <conditionalFormatting sqref="B37:B58">
    <cfRule type="duplicateValues" dxfId="161" priority="103"/>
  </conditionalFormatting>
  <conditionalFormatting sqref="B37:B58">
    <cfRule type="duplicateValues" dxfId="160" priority="100"/>
    <cfRule type="duplicateValues" dxfId="159" priority="101"/>
    <cfRule type="duplicateValues" dxfId="158" priority="102"/>
  </conditionalFormatting>
  <conditionalFormatting sqref="B37:B58">
    <cfRule type="duplicateValues" dxfId="157" priority="98"/>
    <cfRule type="duplicateValues" dxfId="156" priority="99"/>
  </conditionalFormatting>
  <conditionalFormatting sqref="E70:E1048576">
    <cfRule type="duplicateValues" dxfId="155" priority="344629"/>
  </conditionalFormatting>
  <conditionalFormatting sqref="E70:E1048576 E1:E66">
    <cfRule type="duplicateValues" dxfId="154" priority="344632"/>
    <cfRule type="duplicateValues" dxfId="153" priority="344633"/>
  </conditionalFormatting>
  <conditionalFormatting sqref="E70:E1048576 E5:E66">
    <cfRule type="duplicateValues" dxfId="152" priority="344638"/>
    <cfRule type="duplicateValues" dxfId="151" priority="344639"/>
  </conditionalFormatting>
  <conditionalFormatting sqref="E70:E1048576 E5:E66">
    <cfRule type="duplicateValues" dxfId="150" priority="344642"/>
  </conditionalFormatting>
  <conditionalFormatting sqref="E70:E1048576 E1:E66">
    <cfRule type="duplicateValues" dxfId="149" priority="344644"/>
    <cfRule type="duplicateValues" dxfId="148" priority="344645"/>
    <cfRule type="duplicateValues" dxfId="147" priority="344646"/>
  </conditionalFormatting>
  <conditionalFormatting sqref="E70:E1048576 E5:E66">
    <cfRule type="duplicateValues" dxfId="146" priority="344653"/>
    <cfRule type="duplicateValues" dxfId="145" priority="344654"/>
    <cfRule type="duplicateValues" dxfId="144" priority="344655"/>
  </conditionalFormatting>
  <conditionalFormatting sqref="E70:E1048576">
    <cfRule type="duplicateValues" dxfId="143" priority="344659"/>
  </conditionalFormatting>
  <conditionalFormatting sqref="E70:E1048576">
    <cfRule type="duplicateValues" dxfId="142" priority="344661"/>
    <cfRule type="duplicateValues" dxfId="141" priority="344662"/>
    <cfRule type="duplicateValues" dxfId="140" priority="344663"/>
  </conditionalFormatting>
  <conditionalFormatting sqref="B5:B36">
    <cfRule type="duplicateValues" dxfId="139" priority="344675"/>
  </conditionalFormatting>
  <conditionalFormatting sqref="B5:B36">
    <cfRule type="duplicateValues" dxfId="138" priority="344676"/>
    <cfRule type="duplicateValues" dxfId="137" priority="344677"/>
    <cfRule type="duplicateValues" dxfId="136" priority="344678"/>
  </conditionalFormatting>
  <conditionalFormatting sqref="B5:B36">
    <cfRule type="duplicateValues" dxfId="135" priority="344679"/>
    <cfRule type="duplicateValues" dxfId="134" priority="344680"/>
  </conditionalFormatting>
  <conditionalFormatting sqref="E67:E69">
    <cfRule type="duplicateValues" dxfId="133" priority="39"/>
  </conditionalFormatting>
  <conditionalFormatting sqref="B67:B69">
    <cfRule type="duplicateValues" dxfId="132" priority="38"/>
  </conditionalFormatting>
  <conditionalFormatting sqref="B67:B69">
    <cfRule type="duplicateValues" dxfId="131" priority="37"/>
  </conditionalFormatting>
  <conditionalFormatting sqref="B67:B69">
    <cfRule type="duplicateValues" dxfId="130" priority="34"/>
    <cfRule type="duplicateValues" dxfId="129" priority="35"/>
    <cfRule type="duplicateValues" dxfId="128" priority="36"/>
  </conditionalFormatting>
  <conditionalFormatting sqref="B67:B69">
    <cfRule type="duplicateValues" dxfId="127" priority="32"/>
    <cfRule type="duplicateValues" dxfId="126" priority="33"/>
  </conditionalFormatting>
  <conditionalFormatting sqref="B67:B69">
    <cfRule type="duplicateValues" dxfId="125" priority="29"/>
    <cfRule type="duplicateValues" dxfId="124" priority="30"/>
    <cfRule type="duplicateValues" dxfId="123" priority="31"/>
  </conditionalFormatting>
  <conditionalFormatting sqref="B67:B69">
    <cfRule type="duplicateValues" dxfId="122" priority="27"/>
    <cfRule type="duplicateValues" dxfId="121" priority="28"/>
  </conditionalFormatting>
  <conditionalFormatting sqref="B67:B69">
    <cfRule type="duplicateValues" dxfId="120" priority="26"/>
  </conditionalFormatting>
  <conditionalFormatting sqref="B67:B69">
    <cfRule type="duplicateValues" dxfId="119" priority="25"/>
  </conditionalFormatting>
  <conditionalFormatting sqref="B67:B69">
    <cfRule type="duplicateValues" dxfId="118" priority="22"/>
    <cfRule type="duplicateValues" dxfId="117" priority="23"/>
    <cfRule type="duplicateValues" dxfId="116" priority="24"/>
  </conditionalFormatting>
  <conditionalFormatting sqref="B67:B69">
    <cfRule type="duplicateValues" dxfId="115" priority="20"/>
    <cfRule type="duplicateValues" dxfId="114" priority="21"/>
  </conditionalFormatting>
  <conditionalFormatting sqref="E67:E69">
    <cfRule type="duplicateValues" dxfId="113" priority="19"/>
  </conditionalFormatting>
  <conditionalFormatting sqref="E67:E69">
    <cfRule type="duplicateValues" dxfId="112" priority="17"/>
    <cfRule type="duplicateValues" dxfId="111" priority="18"/>
  </conditionalFormatting>
  <conditionalFormatting sqref="E67:E69">
    <cfRule type="duplicateValues" dxfId="110" priority="15"/>
    <cfRule type="duplicateValues" dxfId="109" priority="16"/>
  </conditionalFormatting>
  <conditionalFormatting sqref="E67:E69">
    <cfRule type="duplicateValues" dxfId="108" priority="14"/>
  </conditionalFormatting>
  <conditionalFormatting sqref="E67:E69">
    <cfRule type="duplicateValues" dxfId="107" priority="11"/>
    <cfRule type="duplicateValues" dxfId="106" priority="12"/>
    <cfRule type="duplicateValues" dxfId="105" priority="13"/>
  </conditionalFormatting>
  <conditionalFormatting sqref="E67:E69">
    <cfRule type="duplicateValues" dxfId="104" priority="8"/>
    <cfRule type="duplicateValues" dxfId="103" priority="9"/>
    <cfRule type="duplicateValues" dxfId="102" priority="10"/>
  </conditionalFormatting>
  <conditionalFormatting sqref="E67:E69">
    <cfRule type="duplicateValues" dxfId="101" priority="7"/>
  </conditionalFormatting>
  <conditionalFormatting sqref="E67:E69">
    <cfRule type="duplicateValues" dxfId="100" priority="4"/>
    <cfRule type="duplicateValues" dxfId="99" priority="5"/>
    <cfRule type="duplicateValues" dxfId="98" priority="6"/>
  </conditionalFormatting>
  <conditionalFormatting sqref="E67:E69">
    <cfRule type="duplicateValues" dxfId="97" priority="2"/>
    <cfRule type="duplicateValues" dxfId="96" priority="3"/>
  </conditionalFormatting>
  <conditionalFormatting sqref="E67:E69">
    <cfRule type="duplicateValues" dxfId="95" priority="1"/>
  </conditionalFormatting>
  <conditionalFormatting sqref="B59:B66">
    <cfRule type="duplicateValues" dxfId="94" priority="344697"/>
  </conditionalFormatting>
  <conditionalFormatting sqref="B59:B66">
    <cfRule type="duplicateValues" dxfId="93" priority="344701"/>
    <cfRule type="duplicateValues" dxfId="92" priority="344702"/>
    <cfRule type="duplicateValues" dxfId="91" priority="344703"/>
  </conditionalFormatting>
  <conditionalFormatting sqref="B59:B66">
    <cfRule type="duplicateValues" dxfId="90" priority="344707"/>
    <cfRule type="duplicateValues" dxfId="89" priority="344708"/>
  </conditionalFormatting>
  <conditionalFormatting sqref="E5:E66">
    <cfRule type="duplicateValues" dxfId="88" priority="344767"/>
    <cfRule type="duplicateValues" dxfId="87" priority="344768"/>
  </conditionalFormatting>
  <conditionalFormatting sqref="E5:E66">
    <cfRule type="duplicateValues" dxfId="86" priority="34477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0" t="s">
        <v>0</v>
      </c>
      <c r="B1" s="15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2" t="s">
        <v>8</v>
      </c>
      <c r="B9" s="15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4" t="s">
        <v>9</v>
      </c>
      <c r="B14" s="15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80" zoomScaleNormal="80" workbookViewId="0">
      <selection activeCell="A3" sqref="A3:E3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108" bestFit="1" customWidth="1"/>
    <col min="3" max="3" width="56.42578125" style="86" bestFit="1" customWidth="1"/>
    <col min="4" max="4" width="39.28515625" style="86" bestFit="1" customWidth="1"/>
    <col min="5" max="5" width="23.28515625" style="86" customWidth="1"/>
    <col min="6" max="16384" width="52.7109375" style="86"/>
  </cols>
  <sheetData>
    <row r="1" spans="1:5" ht="22.5" x14ac:dyDescent="0.25">
      <c r="A1" s="126" t="s">
        <v>2479</v>
      </c>
      <c r="B1" s="127"/>
      <c r="C1" s="127"/>
      <c r="D1" s="127"/>
      <c r="E1" s="128"/>
    </row>
    <row r="2" spans="1:5" ht="22.5" x14ac:dyDescent="0.25">
      <c r="A2" s="126" t="s">
        <v>2158</v>
      </c>
      <c r="B2" s="127"/>
      <c r="C2" s="127"/>
      <c r="D2" s="127"/>
      <c r="E2" s="128"/>
    </row>
    <row r="3" spans="1:5" ht="25.5" x14ac:dyDescent="0.25">
      <c r="A3" s="129" t="s">
        <v>2479</v>
      </c>
      <c r="B3" s="130"/>
      <c r="C3" s="130"/>
      <c r="D3" s="130"/>
      <c r="E3" s="131"/>
    </row>
    <row r="4" spans="1:5" x14ac:dyDescent="0.25">
      <c r="E4" s="108"/>
    </row>
    <row r="5" spans="1:5" ht="18.75" thickBot="1" x14ac:dyDescent="0.3">
      <c r="A5" s="87" t="s">
        <v>2423</v>
      </c>
      <c r="B5" s="107" t="s">
        <v>2508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2510</v>
      </c>
      <c r="C6" s="88"/>
      <c r="D6" s="89"/>
      <c r="E6" s="90"/>
    </row>
    <row r="7" spans="1:5" ht="15.75" thickBot="1" x14ac:dyDescent="0.3">
      <c r="E7" s="108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.75" thickBot="1" x14ac:dyDescent="0.3">
      <c r="A11" s="95" t="s">
        <v>2428</v>
      </c>
      <c r="B11" s="117">
        <f>COUNT(B10:B10)</f>
        <v>0</v>
      </c>
      <c r="C11" s="139"/>
      <c r="D11" s="140"/>
      <c r="E11" s="141"/>
    </row>
    <row r="12" spans="1:5" ht="15.75" thickBot="1" x14ac:dyDescent="0.3">
      <c r="E12" s="108"/>
    </row>
    <row r="13" spans="1:5" ht="18.75" thickBot="1" x14ac:dyDescent="0.3">
      <c r="A13" s="132" t="s">
        <v>2430</v>
      </c>
      <c r="B13" s="133"/>
      <c r="C13" s="133"/>
      <c r="D13" s="133"/>
      <c r="E13" s="134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338</v>
      </c>
      <c r="C15" s="112" t="str">
        <f>VLOOKUP(B15,'[1]LISTADO ATM'!$A$2:$B$816,2,0)</f>
        <v>ATM S/M Aprezio Pantoja</v>
      </c>
      <c r="D15" s="113" t="s">
        <v>2455</v>
      </c>
      <c r="E15" s="99">
        <v>335771642</v>
      </c>
    </row>
    <row r="16" spans="1:5" ht="18" x14ac:dyDescent="0.25">
      <c r="A16" s="99" t="str">
        <f>VLOOKUP(B16,'[1]LISTADO ATM'!$A$2:$C$817,3,0)</f>
        <v>DISTRITO NACIONAL</v>
      </c>
      <c r="B16" s="99">
        <v>930</v>
      </c>
      <c r="C16" s="112" t="str">
        <f>VLOOKUP(B16,'[1]LISTADO ATM'!$A$2:$B$816,2,0)</f>
        <v>ATM Oficina Plaza Spring Center</v>
      </c>
      <c r="D16" s="113" t="s">
        <v>2455</v>
      </c>
      <c r="E16" s="99">
        <v>335771804</v>
      </c>
    </row>
    <row r="17" spans="1:5" ht="18" x14ac:dyDescent="0.25">
      <c r="A17" s="99" t="str">
        <f>VLOOKUP(B17,'[1]LISTADO ATM'!$A$2:$C$817,3,0)</f>
        <v>ESTE</v>
      </c>
      <c r="B17" s="99">
        <v>330</v>
      </c>
      <c r="C17" s="112" t="str">
        <f>VLOOKUP(B17,'[1]LISTADO ATM'!$A$2:$B$816,2,0)</f>
        <v xml:space="preserve">ATM Oficina Boulevard (Higuey) </v>
      </c>
      <c r="D17" s="113" t="s">
        <v>2455</v>
      </c>
      <c r="E17" s="99">
        <v>335772394</v>
      </c>
    </row>
    <row r="18" spans="1:5" ht="18" x14ac:dyDescent="0.25">
      <c r="A18" s="99" t="str">
        <f>VLOOKUP(B18,'[1]LISTADO ATM'!$A$2:$C$817,3,0)</f>
        <v>DISTRITO NACIONAL</v>
      </c>
      <c r="B18" s="99">
        <v>165</v>
      </c>
      <c r="C18" s="112" t="str">
        <f>VLOOKUP(B18,'[1]LISTADO ATM'!$A$2:$B$816,2,0)</f>
        <v>ATM Autoservicio Megacentro</v>
      </c>
      <c r="D18" s="113" t="s">
        <v>2455</v>
      </c>
      <c r="E18" s="99">
        <v>335772906</v>
      </c>
    </row>
    <row r="19" spans="1:5" ht="18" x14ac:dyDescent="0.25">
      <c r="A19" s="99" t="str">
        <f>VLOOKUP(B19,'[1]LISTADO ATM'!$A$2:$C$817,3,0)</f>
        <v>DISTRITO NACIONAL</v>
      </c>
      <c r="B19" s="99">
        <v>707</v>
      </c>
      <c r="C19" s="112" t="str">
        <f>VLOOKUP(B19,'[1]LISTADO ATM'!$A$2:$B$816,2,0)</f>
        <v xml:space="preserve">ATM IAD </v>
      </c>
      <c r="D19" s="113" t="s">
        <v>2455</v>
      </c>
      <c r="E19" s="99">
        <v>335773720</v>
      </c>
    </row>
    <row r="20" spans="1:5" ht="18" x14ac:dyDescent="0.25">
      <c r="A20" s="99" t="str">
        <f>VLOOKUP(B20,'[1]LISTADO ATM'!$A$2:$C$817,3,0)</f>
        <v>DISTRITO NACIONAL</v>
      </c>
      <c r="B20" s="99">
        <v>231</v>
      </c>
      <c r="C20" s="112" t="str">
        <f>VLOOKUP(B20,'[1]LISTADO ATM'!$A$2:$B$816,2,0)</f>
        <v xml:space="preserve">ATM Oficina Zona Oriental </v>
      </c>
      <c r="D20" s="113" t="s">
        <v>2455</v>
      </c>
      <c r="E20" s="99">
        <v>335773853</v>
      </c>
    </row>
    <row r="21" spans="1:5" ht="18" x14ac:dyDescent="0.25">
      <c r="A21" s="99" t="str">
        <f>VLOOKUP(B21,'[1]LISTADO ATM'!$A$2:$C$817,3,0)</f>
        <v>DISTRITO NACIONAL</v>
      </c>
      <c r="B21" s="99">
        <v>811</v>
      </c>
      <c r="C21" s="112" t="str">
        <f>VLOOKUP(B21,'[1]LISTADO ATM'!$A$2:$B$816,2,0)</f>
        <v xml:space="preserve">ATM Almacenes Unidos </v>
      </c>
      <c r="D21" s="113" t="s">
        <v>2455</v>
      </c>
      <c r="E21" s="99">
        <v>335773829</v>
      </c>
    </row>
    <row r="22" spans="1:5" ht="18" x14ac:dyDescent="0.25">
      <c r="A22" s="99" t="str">
        <f>VLOOKUP(B22,'[1]LISTADO ATM'!$A$2:$C$817,3,0)</f>
        <v>DISTRITO NACIONAL</v>
      </c>
      <c r="B22" s="99">
        <v>325</v>
      </c>
      <c r="C22" s="112" t="str">
        <f>VLOOKUP(B22,'[1]LISTADO ATM'!$A$2:$B$816,2,0)</f>
        <v>ATM Casa Edwin</v>
      </c>
      <c r="D22" s="113" t="s">
        <v>2455</v>
      </c>
      <c r="E22" s="99">
        <v>335773905</v>
      </c>
    </row>
    <row r="23" spans="1:5" ht="18" x14ac:dyDescent="0.25">
      <c r="A23" s="99" t="str">
        <f>VLOOKUP(B23,'[1]LISTADO ATM'!$A$2:$C$817,3,0)</f>
        <v>NORTE</v>
      </c>
      <c r="B23" s="99">
        <v>747</v>
      </c>
      <c r="C23" s="112" t="str">
        <f>VLOOKUP(B23,'[1]LISTADO ATM'!$A$2:$B$816,2,0)</f>
        <v xml:space="preserve">ATM Club BR (Santiago) </v>
      </c>
      <c r="D23" s="113" t="s">
        <v>2455</v>
      </c>
      <c r="E23" s="99">
        <v>335773914</v>
      </c>
    </row>
    <row r="24" spans="1:5" ht="18" x14ac:dyDescent="0.25">
      <c r="A24" s="99" t="str">
        <f>VLOOKUP(B24,'[1]LISTADO ATM'!$A$2:$C$817,3,0)</f>
        <v>DISTRITO NACIONAL</v>
      </c>
      <c r="B24" s="99">
        <v>620</v>
      </c>
      <c r="C24" s="112" t="str">
        <f>VLOOKUP(B24,'[1]LISTADO ATM'!$A$2:$B$816,2,0)</f>
        <v xml:space="preserve">ATM Ministerio de Medio Ambiente </v>
      </c>
      <c r="D24" s="113" t="s">
        <v>2455</v>
      </c>
      <c r="E24" s="99">
        <v>335773922</v>
      </c>
    </row>
    <row r="25" spans="1:5" ht="18.75" thickBot="1" x14ac:dyDescent="0.3">
      <c r="A25" s="114" t="s">
        <v>2428</v>
      </c>
      <c r="B25" s="117">
        <f>COUNT(B15:B24)</f>
        <v>10</v>
      </c>
      <c r="C25" s="115"/>
      <c r="D25" s="115"/>
      <c r="E25" s="115"/>
    </row>
    <row r="26" spans="1:5" ht="15.75" thickBot="1" x14ac:dyDescent="0.3">
      <c r="E26" s="108"/>
    </row>
    <row r="27" spans="1:5" ht="18.75" thickBot="1" x14ac:dyDescent="0.3">
      <c r="A27" s="132" t="s">
        <v>2431</v>
      </c>
      <c r="B27" s="133"/>
      <c r="C27" s="133"/>
      <c r="D27" s="133"/>
      <c r="E27" s="134"/>
    </row>
    <row r="28" spans="1:5" ht="18" x14ac:dyDescent="0.25">
      <c r="A28" s="91" t="s">
        <v>15</v>
      </c>
      <c r="B28" s="91" t="s">
        <v>2426</v>
      </c>
      <c r="C28" s="92" t="s">
        <v>46</v>
      </c>
      <c r="D28" s="92" t="s">
        <v>2433</v>
      </c>
      <c r="E28" s="92" t="s">
        <v>2427</v>
      </c>
    </row>
    <row r="29" spans="1:5" ht="18" x14ac:dyDescent="0.25">
      <c r="A29" s="112" t="str">
        <f>VLOOKUP(B29,'[1]LISTADO ATM'!$A$2:$C$817,3,0)</f>
        <v>DISTRITO NACIONAL</v>
      </c>
      <c r="B29" s="112">
        <v>719</v>
      </c>
      <c r="C29" s="112" t="str">
        <f>VLOOKUP(B29,'[1]LISTADO ATM'!$A$2:$B$816,2,0)</f>
        <v xml:space="preserve">ATM Ayuntamiento Municipal San Luís </v>
      </c>
      <c r="D29" s="112" t="s">
        <v>2459</v>
      </c>
      <c r="E29" s="99">
        <v>335769547</v>
      </c>
    </row>
    <row r="30" spans="1:5" ht="18" x14ac:dyDescent="0.25">
      <c r="A30" s="112" t="str">
        <f>VLOOKUP(B30,'[1]LISTADO ATM'!$A$2:$C$817,3,0)</f>
        <v>DISTRITO NACIONAL</v>
      </c>
      <c r="B30" s="112">
        <v>406</v>
      </c>
      <c r="C30" s="112" t="str">
        <f>VLOOKUP(B30,'[1]LISTADO ATM'!$A$2:$B$816,2,0)</f>
        <v xml:space="preserve">ATM UNP Plaza Lama Máximo Gómez </v>
      </c>
      <c r="D30" s="112" t="s">
        <v>2459</v>
      </c>
      <c r="E30" s="77">
        <v>335772891</v>
      </c>
    </row>
    <row r="31" spans="1:5" ht="18" x14ac:dyDescent="0.25">
      <c r="A31" s="112" t="str">
        <f>VLOOKUP(B31,'[1]LISTADO ATM'!$A$2:$C$817,3,0)</f>
        <v>DISTRITO NACIONAL</v>
      </c>
      <c r="B31" s="112">
        <v>152</v>
      </c>
      <c r="C31" s="112" t="str">
        <f>VLOOKUP(B31,'[1]LISTADO ATM'!$A$2:$B$816,2,0)</f>
        <v xml:space="preserve">ATM Kiosco Megacentro II </v>
      </c>
      <c r="D31" s="112" t="s">
        <v>2459</v>
      </c>
      <c r="E31" s="77">
        <v>335773432</v>
      </c>
    </row>
    <row r="32" spans="1:5" ht="18" x14ac:dyDescent="0.25">
      <c r="A32" s="112" t="str">
        <f>VLOOKUP(B32,'[1]LISTADO ATM'!$A$2:$C$817,3,0)</f>
        <v>DISTRITO NACIONAL</v>
      </c>
      <c r="B32" s="99">
        <v>314</v>
      </c>
      <c r="C32" s="112" t="str">
        <f>VLOOKUP(B32,'[1]LISTADO ATM'!$A$2:$B$816,2,0)</f>
        <v xml:space="preserve">ATM UNP Cambita Garabito (San Cristóbal) </v>
      </c>
      <c r="D32" s="112" t="s">
        <v>2459</v>
      </c>
      <c r="E32" s="77">
        <v>335773941</v>
      </c>
    </row>
    <row r="33" spans="1:5" ht="18.75" thickBot="1" x14ac:dyDescent="0.3">
      <c r="A33" s="95" t="s">
        <v>2428</v>
      </c>
      <c r="B33" s="117">
        <f>COUNT(B29:B32)</f>
        <v>4</v>
      </c>
      <c r="C33" s="115"/>
      <c r="D33" s="93"/>
      <c r="E33" s="94"/>
    </row>
    <row r="34" spans="1:5" ht="15.75" thickBot="1" x14ac:dyDescent="0.3">
      <c r="E34" s="108"/>
    </row>
    <row r="35" spans="1:5" ht="18.75" thickBot="1" x14ac:dyDescent="0.3">
      <c r="A35" s="142" t="s">
        <v>2429</v>
      </c>
      <c r="B35" s="143"/>
      <c r="E35" s="108"/>
    </row>
    <row r="36" spans="1:5" ht="18.75" thickBot="1" x14ac:dyDescent="0.3">
      <c r="A36" s="144">
        <f>+B25+B33</f>
        <v>14</v>
      </c>
      <c r="B36" s="145"/>
      <c r="E36" s="108"/>
    </row>
    <row r="37" spans="1:5" ht="15.75" thickBot="1" x14ac:dyDescent="0.3">
      <c r="E37" s="108"/>
    </row>
    <row r="38" spans="1:5" ht="18.75" thickBot="1" x14ac:dyDescent="0.3">
      <c r="A38" s="132" t="s">
        <v>2432</v>
      </c>
      <c r="B38" s="133"/>
      <c r="C38" s="133"/>
      <c r="D38" s="133"/>
      <c r="E38" s="134"/>
    </row>
    <row r="39" spans="1:5" ht="18" x14ac:dyDescent="0.25">
      <c r="A39" s="91" t="s">
        <v>15</v>
      </c>
      <c r="B39" s="96" t="s">
        <v>2426</v>
      </c>
      <c r="C39" s="96" t="s">
        <v>46</v>
      </c>
      <c r="D39" s="135" t="s">
        <v>2433</v>
      </c>
      <c r="E39" s="136"/>
    </row>
    <row r="40" spans="1:5" ht="18" x14ac:dyDescent="0.25">
      <c r="A40" s="99" t="str">
        <f>VLOOKUP(B40,'[1]LISTADO ATM'!$A$2:$C$817,3,0)</f>
        <v>ESTE</v>
      </c>
      <c r="B40" s="99">
        <v>673</v>
      </c>
      <c r="C40" s="112" t="str">
        <f>VLOOKUP(B40,'[1]LISTADO ATM'!$A$2:$B$816,2,0)</f>
        <v>ATM Clínica Dr. Cruz Jiminián</v>
      </c>
      <c r="D40" s="137" t="s">
        <v>2476</v>
      </c>
      <c r="E40" s="138"/>
    </row>
    <row r="41" spans="1:5" ht="18" x14ac:dyDescent="0.25">
      <c r="A41" s="99" t="str">
        <f>VLOOKUP(B41,'[1]LISTADO ATM'!$A$2:$C$817,3,0)</f>
        <v>NORTE</v>
      </c>
      <c r="B41" s="99">
        <v>872</v>
      </c>
      <c r="C41" s="112" t="str">
        <f>VLOOKUP(B41,'[1]LISTADO ATM'!$A$2:$B$816,2,0)</f>
        <v xml:space="preserve">ATM Zona Franca Pisano II (Santiago) </v>
      </c>
      <c r="D41" s="137" t="s">
        <v>2476</v>
      </c>
      <c r="E41" s="138"/>
    </row>
    <row r="42" spans="1:5" ht="18" x14ac:dyDescent="0.25">
      <c r="A42" s="99" t="str">
        <f>VLOOKUP(B42,'[1]LISTADO ATM'!$A$2:$C$817,3,0)</f>
        <v>DISTRITO NACIONAL</v>
      </c>
      <c r="B42" s="99">
        <v>648</v>
      </c>
      <c r="C42" s="112" t="str">
        <f>VLOOKUP(B42,'[1]LISTADO ATM'!$A$2:$B$816,2,0)</f>
        <v xml:space="preserve">ATM Hermandad de Pensionados </v>
      </c>
      <c r="D42" s="137" t="s">
        <v>2500</v>
      </c>
      <c r="E42" s="138"/>
    </row>
    <row r="43" spans="1:5" ht="18" x14ac:dyDescent="0.25">
      <c r="A43" s="99" t="str">
        <f>VLOOKUP(B43,'[1]LISTADO ATM'!$A$2:$C$817,3,0)</f>
        <v>DISTRITO NACIONAL</v>
      </c>
      <c r="B43" s="99">
        <v>382</v>
      </c>
      <c r="C43" s="112" t="str">
        <f>VLOOKUP(B43,'[1]LISTADO ATM'!$A$2:$B$816,2,0)</f>
        <v>ATM Estación del Metro María Montés</v>
      </c>
      <c r="D43" s="137" t="s">
        <v>2500</v>
      </c>
      <c r="E43" s="138"/>
    </row>
    <row r="44" spans="1:5" ht="18" x14ac:dyDescent="0.25">
      <c r="A44" s="99" t="str">
        <f>VLOOKUP(B44,'[1]LISTADO ATM'!$A$2:$C$817,3,0)</f>
        <v>NORTE</v>
      </c>
      <c r="B44" s="99">
        <v>285</v>
      </c>
      <c r="C44" s="112" t="str">
        <f>VLOOKUP(B44,'[1]LISTADO ATM'!$A$2:$B$816,2,0)</f>
        <v xml:space="preserve">ATM Oficina Camino Real (Puerto Plata) </v>
      </c>
      <c r="D44" s="137" t="s">
        <v>2476</v>
      </c>
      <c r="E44" s="138"/>
    </row>
    <row r="45" spans="1:5" ht="18" x14ac:dyDescent="0.25">
      <c r="A45" s="99" t="str">
        <f>VLOOKUP(B45,'[1]LISTADO ATM'!$A$2:$C$817,3,0)</f>
        <v>DISTRITO NACIONAL</v>
      </c>
      <c r="B45" s="99">
        <v>335</v>
      </c>
      <c r="C45" s="112" t="str">
        <f>VLOOKUP(B45,'[1]LISTADO ATM'!$A$2:$B$816,2,0)</f>
        <v>ATM Edificio Aster</v>
      </c>
      <c r="D45" s="137" t="s">
        <v>2476</v>
      </c>
      <c r="E45" s="138"/>
    </row>
    <row r="46" spans="1:5" ht="18" x14ac:dyDescent="0.25">
      <c r="A46" s="99" t="str">
        <f>VLOOKUP(B46,'[1]LISTADO ATM'!$A$2:$C$817,3,0)</f>
        <v>NORTE</v>
      </c>
      <c r="B46" s="99">
        <v>157</v>
      </c>
      <c r="C46" s="112" t="str">
        <f>VLOOKUP(B46,'[1]LISTADO ATM'!$A$2:$B$816,2,0)</f>
        <v xml:space="preserve">ATM Oficina Samaná </v>
      </c>
      <c r="D46" s="137" t="s">
        <v>2476</v>
      </c>
      <c r="E46" s="138"/>
    </row>
    <row r="47" spans="1:5" ht="18" x14ac:dyDescent="0.25">
      <c r="A47" s="99" t="str">
        <f>VLOOKUP(B47,'[1]LISTADO ATM'!$A$2:$C$817,3,0)</f>
        <v>NORTE</v>
      </c>
      <c r="B47" s="99">
        <v>746</v>
      </c>
      <c r="C47" s="112" t="str">
        <f>VLOOKUP(B47,'[1]LISTADO ATM'!$A$2:$B$816,2,0)</f>
        <v xml:space="preserve">ATM Oficina Las Terrenas </v>
      </c>
      <c r="D47" s="137" t="s">
        <v>2500</v>
      </c>
      <c r="E47" s="138"/>
    </row>
    <row r="48" spans="1:5" ht="18" x14ac:dyDescent="0.25">
      <c r="A48" s="99" t="str">
        <f>VLOOKUP(B48,'[1]LISTADO ATM'!$A$2:$C$817,3,0)</f>
        <v>DISTRITO NACIONAL</v>
      </c>
      <c r="B48" s="99">
        <v>54</v>
      </c>
      <c r="C48" s="112" t="str">
        <f>VLOOKUP(B48,'[1]LISTADO ATM'!$A$2:$B$816,2,0)</f>
        <v xml:space="preserve">ATM Autoservicio Galería 360 </v>
      </c>
      <c r="D48" s="137" t="s">
        <v>2476</v>
      </c>
      <c r="E48" s="138"/>
    </row>
    <row r="49" spans="1:5" ht="18" x14ac:dyDescent="0.25">
      <c r="A49" s="99" t="str">
        <f>VLOOKUP(B49,'[1]LISTADO ATM'!$A$2:$C$817,3,0)</f>
        <v>DISTRITO NACIONAL</v>
      </c>
      <c r="B49" s="99">
        <v>139</v>
      </c>
      <c r="C49" s="112" t="str">
        <f>VLOOKUP(B49,'[1]LISTADO ATM'!$A$2:$B$816,2,0)</f>
        <v xml:space="preserve">ATM Oficina Plaza Lama Zona Oriental I </v>
      </c>
      <c r="D49" s="137" t="s">
        <v>2476</v>
      </c>
      <c r="E49" s="138"/>
    </row>
    <row r="50" spans="1:5" ht="18" x14ac:dyDescent="0.25">
      <c r="A50" s="99" t="str">
        <f>VLOOKUP(B50,'[1]LISTADO ATM'!$A$2:$C$817,3,0)</f>
        <v>NORTE</v>
      </c>
      <c r="B50" s="99">
        <v>154</v>
      </c>
      <c r="C50" s="112" t="str">
        <f>VLOOKUP(B50,'[1]LISTADO ATM'!$A$2:$B$816,2,0)</f>
        <v xml:space="preserve">ATM Oficina Sánchez </v>
      </c>
      <c r="D50" s="137" t="s">
        <v>2476</v>
      </c>
      <c r="E50" s="138"/>
    </row>
    <row r="51" spans="1:5" ht="18" x14ac:dyDescent="0.25">
      <c r="A51" s="99" t="str">
        <f>VLOOKUP(B51,'[1]LISTADO ATM'!$A$2:$C$817,3,0)</f>
        <v>NORTE</v>
      </c>
      <c r="B51" s="99">
        <v>283</v>
      </c>
      <c r="C51" s="112" t="str">
        <f>VLOOKUP(B51,'[1]LISTADO ATM'!$A$2:$B$816,2,0)</f>
        <v xml:space="preserve">ATM Oficina Nibaje </v>
      </c>
      <c r="D51" s="137" t="s">
        <v>2476</v>
      </c>
      <c r="E51" s="138"/>
    </row>
    <row r="52" spans="1:5" ht="18" x14ac:dyDescent="0.25">
      <c r="A52" s="99" t="str">
        <f>VLOOKUP(B52,'[1]LISTADO ATM'!$A$2:$C$817,3,0)</f>
        <v>DISTRITO NACIONAL</v>
      </c>
      <c r="B52" s="99">
        <v>377</v>
      </c>
      <c r="C52" s="112" t="str">
        <f>VLOOKUP(B52,'[1]LISTADO ATM'!$A$2:$B$816,2,0)</f>
        <v>ATM Estación del Metro Eduardo Brito</v>
      </c>
      <c r="D52" s="137" t="s">
        <v>2476</v>
      </c>
      <c r="E52" s="138"/>
    </row>
    <row r="53" spans="1:5" ht="18" x14ac:dyDescent="0.25">
      <c r="A53" s="99" t="str">
        <f>VLOOKUP(B53,'[1]LISTADO ATM'!$A$2:$C$817,3,0)</f>
        <v>DISTRITO NACIONAL</v>
      </c>
      <c r="B53" s="99">
        <v>387</v>
      </c>
      <c r="C53" s="112" t="str">
        <f>VLOOKUP(B53,'[1]LISTADO ATM'!$A$2:$B$816,2,0)</f>
        <v xml:space="preserve">ATM S/M La Cadena San Vicente de Paul </v>
      </c>
      <c r="D53" s="137" t="s">
        <v>2476</v>
      </c>
      <c r="E53" s="138"/>
    </row>
    <row r="54" spans="1:5" ht="18" x14ac:dyDescent="0.25">
      <c r="A54" s="99" t="str">
        <f>VLOOKUP(B54,'[1]LISTADO ATM'!$A$2:$C$817,3,0)</f>
        <v>NORTE</v>
      </c>
      <c r="B54" s="99">
        <v>501</v>
      </c>
      <c r="C54" s="112" t="str">
        <f>VLOOKUP(B54,'[1]LISTADO ATM'!$A$2:$B$816,2,0)</f>
        <v xml:space="preserve">ATM UNP La Canela </v>
      </c>
      <c r="D54" s="137" t="s">
        <v>2500</v>
      </c>
      <c r="E54" s="138"/>
    </row>
    <row r="55" spans="1:5" ht="18" x14ac:dyDescent="0.25">
      <c r="A55" s="99" t="str">
        <f>VLOOKUP(B55,'[1]LISTADO ATM'!$A$2:$C$817,3,0)</f>
        <v>DISTRITO NACIONAL</v>
      </c>
      <c r="B55" s="99">
        <v>517</v>
      </c>
      <c r="C55" s="112" t="str">
        <f>VLOOKUP(B55,'[1]LISTADO ATM'!$A$2:$B$816,2,0)</f>
        <v xml:space="preserve">ATM Autobanco Oficina Sans Soucí </v>
      </c>
      <c r="D55" s="137" t="s">
        <v>2476</v>
      </c>
      <c r="E55" s="138"/>
    </row>
    <row r="56" spans="1:5" ht="18" x14ac:dyDescent="0.25">
      <c r="A56" s="99" t="str">
        <f>VLOOKUP(B56,'[1]LISTADO ATM'!$A$2:$C$817,3,0)</f>
        <v>DISTRITO NACIONAL</v>
      </c>
      <c r="B56" s="99">
        <v>557</v>
      </c>
      <c r="C56" s="112" t="str">
        <f>VLOOKUP(B56,'[1]LISTADO ATM'!$A$2:$B$816,2,0)</f>
        <v xml:space="preserve">ATM Multicentro La Sirena Ave. Mella </v>
      </c>
      <c r="D56" s="137" t="s">
        <v>2509</v>
      </c>
      <c r="E56" s="138"/>
    </row>
    <row r="57" spans="1:5" ht="18" x14ac:dyDescent="0.25">
      <c r="A57" s="99" t="str">
        <f>VLOOKUP(B57,'[1]LISTADO ATM'!$A$2:$C$817,3,0)</f>
        <v>DISTRITO NACIONAL</v>
      </c>
      <c r="B57" s="99">
        <v>570</v>
      </c>
      <c r="C57" s="112" t="str">
        <f>VLOOKUP(B57,'[1]LISTADO ATM'!$A$2:$B$816,2,0)</f>
        <v xml:space="preserve">ATM S/M Liverpool Villa Mella </v>
      </c>
      <c r="D57" s="137" t="s">
        <v>2500</v>
      </c>
      <c r="E57" s="138"/>
    </row>
    <row r="58" spans="1:5" ht="18" x14ac:dyDescent="0.25">
      <c r="A58" s="99" t="str">
        <f>VLOOKUP(B58,'[1]LISTADO ATM'!$A$2:$C$817,3,0)</f>
        <v>NORTE</v>
      </c>
      <c r="B58" s="99">
        <v>649</v>
      </c>
      <c r="C58" s="112" t="str">
        <f>VLOOKUP(B58,'[1]LISTADO ATM'!$A$2:$B$816,2,0)</f>
        <v xml:space="preserve">ATM Oficina Galería 56 (San Francisco de Macorís) </v>
      </c>
      <c r="D58" s="137" t="s">
        <v>2476</v>
      </c>
      <c r="E58" s="138"/>
    </row>
    <row r="59" spans="1:5" ht="18" x14ac:dyDescent="0.25">
      <c r="A59" s="99" t="str">
        <f>VLOOKUP(B59,'[1]LISTADO ATM'!$A$2:$C$817,3,0)</f>
        <v>NORTE</v>
      </c>
      <c r="B59" s="99">
        <v>882</v>
      </c>
      <c r="C59" s="112" t="str">
        <f>VLOOKUP(B59,'[1]LISTADO ATM'!$A$2:$B$816,2,0)</f>
        <v xml:space="preserve">ATM Oficina Moca II </v>
      </c>
      <c r="D59" s="137" t="s">
        <v>2509</v>
      </c>
      <c r="E59" s="138"/>
    </row>
    <row r="60" spans="1:5" ht="18" x14ac:dyDescent="0.25">
      <c r="A60" s="99" t="str">
        <f>VLOOKUP(B60,'[1]LISTADO ATM'!$A$2:$C$817,3,0)</f>
        <v>NORTE</v>
      </c>
      <c r="B60" s="99">
        <v>903</v>
      </c>
      <c r="C60" s="112" t="str">
        <f>VLOOKUP(B60,'[1]LISTADO ATM'!$A$2:$B$816,2,0)</f>
        <v xml:space="preserve">ATM Oficina La Vega Real I </v>
      </c>
      <c r="D60" s="137" t="s">
        <v>2500</v>
      </c>
      <c r="E60" s="138"/>
    </row>
    <row r="61" spans="1:5" ht="18" x14ac:dyDescent="0.25">
      <c r="A61" s="99" t="str">
        <f>VLOOKUP(B61,'[1]LISTADO ATM'!$A$2:$C$817,3,0)</f>
        <v>DISTRITO NACIONAL</v>
      </c>
      <c r="B61" s="99">
        <v>911</v>
      </c>
      <c r="C61" s="112" t="str">
        <f>VLOOKUP(B61,'[1]LISTADO ATM'!$A$2:$B$816,2,0)</f>
        <v xml:space="preserve">ATM Oficina Venezuela II </v>
      </c>
      <c r="D61" s="137" t="s">
        <v>2509</v>
      </c>
      <c r="E61" s="138"/>
    </row>
    <row r="62" spans="1:5" ht="18" x14ac:dyDescent="0.25">
      <c r="A62" s="99" t="str">
        <f>VLOOKUP(B62,'[1]LISTADO ATM'!$A$2:$C$817,3,0)</f>
        <v>DISTRITO NACIONAL</v>
      </c>
      <c r="B62" s="99">
        <v>957</v>
      </c>
      <c r="C62" s="112" t="str">
        <f>VLOOKUP(B62,'[1]LISTADO ATM'!$A$2:$B$816,2,0)</f>
        <v xml:space="preserve">ATM Oficina Venezuela </v>
      </c>
      <c r="D62" s="137" t="s">
        <v>2500</v>
      </c>
      <c r="E62" s="138"/>
    </row>
    <row r="63" spans="1:5" ht="18" x14ac:dyDescent="0.25">
      <c r="A63" s="99" t="str">
        <f>VLOOKUP(B63,'[1]LISTADO ATM'!$A$2:$C$817,3,0)</f>
        <v>DISTRITO NACIONAL</v>
      </c>
      <c r="B63" s="99">
        <v>302</v>
      </c>
      <c r="C63" s="112" t="str">
        <f>VLOOKUP(B63,'[1]LISTADO ATM'!$A$2:$B$816,2,0)</f>
        <v xml:space="preserve">ATM S/M Aprezio Los Mameyes  </v>
      </c>
      <c r="D63" s="137" t="s">
        <v>2509</v>
      </c>
      <c r="E63" s="138"/>
    </row>
    <row r="64" spans="1:5" ht="18.75" thickBot="1" x14ac:dyDescent="0.3">
      <c r="A64" s="95" t="s">
        <v>2428</v>
      </c>
      <c r="B64" s="117">
        <f>COUNT(B40:B63)</f>
        <v>24</v>
      </c>
      <c r="C64" s="115"/>
      <c r="D64" s="93"/>
      <c r="E64" s="94"/>
    </row>
  </sheetData>
  <mergeCells count="35">
    <mergeCell ref="D61:E61"/>
    <mergeCell ref="D62:E62"/>
    <mergeCell ref="D63:E63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43:E43"/>
    <mergeCell ref="D44:E44"/>
    <mergeCell ref="D45:E45"/>
    <mergeCell ref="C11:E11"/>
    <mergeCell ref="A13:E13"/>
    <mergeCell ref="A27:E27"/>
    <mergeCell ref="A35:B35"/>
    <mergeCell ref="A36:B36"/>
    <mergeCell ref="A38:E38"/>
    <mergeCell ref="D41:E41"/>
    <mergeCell ref="D42:E42"/>
    <mergeCell ref="D40:E40"/>
    <mergeCell ref="A1:E1"/>
    <mergeCell ref="A2:E2"/>
    <mergeCell ref="A3:E3"/>
    <mergeCell ref="A8:E8"/>
    <mergeCell ref="D39:E39"/>
  </mergeCells>
  <phoneticPr fontId="47" type="noConversion"/>
  <conditionalFormatting sqref="B64 B1:B42">
    <cfRule type="duplicateValues" dxfId="85" priority="24"/>
    <cfRule type="duplicateValues" dxfId="84" priority="25"/>
  </conditionalFormatting>
  <conditionalFormatting sqref="E43">
    <cfRule type="duplicateValues" dxfId="83" priority="22"/>
  </conditionalFormatting>
  <conditionalFormatting sqref="E44">
    <cfRule type="duplicateValues" dxfId="82" priority="21"/>
  </conditionalFormatting>
  <conditionalFormatting sqref="E45">
    <cfRule type="duplicateValues" dxfId="81" priority="20"/>
  </conditionalFormatting>
  <conditionalFormatting sqref="E47">
    <cfRule type="duplicateValues" dxfId="80" priority="19"/>
  </conditionalFormatting>
  <conditionalFormatting sqref="E64 E25:E31 E33:E42 E1:E19">
    <cfRule type="duplicateValues" dxfId="79" priority="26"/>
  </conditionalFormatting>
  <conditionalFormatting sqref="E46">
    <cfRule type="duplicateValues" dxfId="78" priority="27"/>
  </conditionalFormatting>
  <conditionalFormatting sqref="E23">
    <cfRule type="duplicateValues" dxfId="77" priority="18"/>
  </conditionalFormatting>
  <conditionalFormatting sqref="E24">
    <cfRule type="duplicateValues" dxfId="76" priority="17"/>
  </conditionalFormatting>
  <conditionalFormatting sqref="E48">
    <cfRule type="duplicateValues" dxfId="75" priority="16"/>
  </conditionalFormatting>
  <conditionalFormatting sqref="E49">
    <cfRule type="duplicateValues" dxfId="74" priority="15"/>
  </conditionalFormatting>
  <conditionalFormatting sqref="E50">
    <cfRule type="duplicateValues" dxfId="73" priority="14"/>
  </conditionalFormatting>
  <conditionalFormatting sqref="E51">
    <cfRule type="duplicateValues" dxfId="72" priority="13"/>
  </conditionalFormatting>
  <conditionalFormatting sqref="E63">
    <cfRule type="duplicateValues" dxfId="71" priority="12"/>
  </conditionalFormatting>
  <conditionalFormatting sqref="E52">
    <cfRule type="duplicateValues" dxfId="70" priority="11"/>
  </conditionalFormatting>
  <conditionalFormatting sqref="E53">
    <cfRule type="duplicateValues" dxfId="69" priority="10"/>
  </conditionalFormatting>
  <conditionalFormatting sqref="E55">
    <cfRule type="duplicateValues" dxfId="68" priority="9"/>
  </conditionalFormatting>
  <conditionalFormatting sqref="E56">
    <cfRule type="duplicateValues" dxfId="67" priority="8"/>
  </conditionalFormatting>
  <conditionalFormatting sqref="E57">
    <cfRule type="duplicateValues" dxfId="66" priority="7"/>
  </conditionalFormatting>
  <conditionalFormatting sqref="E58">
    <cfRule type="duplicateValues" dxfId="65" priority="6"/>
  </conditionalFormatting>
  <conditionalFormatting sqref="E59">
    <cfRule type="duplicateValues" dxfId="64" priority="5"/>
  </conditionalFormatting>
  <conditionalFormatting sqref="E60">
    <cfRule type="duplicateValues" dxfId="63" priority="4"/>
  </conditionalFormatting>
  <conditionalFormatting sqref="E61">
    <cfRule type="duplicateValues" dxfId="62" priority="3"/>
  </conditionalFormatting>
  <conditionalFormatting sqref="E62">
    <cfRule type="duplicateValues" dxfId="61" priority="2"/>
  </conditionalFormatting>
  <conditionalFormatting sqref="E54">
    <cfRule type="duplicateValues" dxfId="60" priority="28"/>
  </conditionalFormatting>
  <conditionalFormatting sqref="E20:E22">
    <cfRule type="duplicateValues" dxfId="59" priority="29"/>
  </conditionalFormatting>
  <conditionalFormatting sqref="E32">
    <cfRule type="duplicateValues" dxfId="58" priority="1"/>
  </conditionalFormatting>
  <conditionalFormatting sqref="B43:B63">
    <cfRule type="duplicateValues" dxfId="57" priority="30"/>
    <cfRule type="duplicateValues" dxfId="56" priority="31"/>
  </conditionalFormatting>
  <conditionalFormatting sqref="B1:B64">
    <cfRule type="duplicateValues" dxfId="55" priority="3445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6" t="s">
        <v>2437</v>
      </c>
      <c r="B1" s="147"/>
      <c r="C1" s="147"/>
      <c r="D1" s="14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6" t="s">
        <v>2447</v>
      </c>
      <c r="B25" s="147"/>
      <c r="C25" s="147"/>
      <c r="D25" s="14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8" t="s">
        <v>58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2021-01-28T10:32:14Z</dcterms:modified>
</cp:coreProperties>
</file>