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F78" i="1"/>
  <c r="G78" i="1"/>
  <c r="H78" i="1"/>
  <c r="I78" i="1"/>
  <c r="J78" i="1"/>
  <c r="K78" i="1"/>
  <c r="F54" i="1"/>
  <c r="G54" i="1"/>
  <c r="H54" i="1"/>
  <c r="I54" i="1"/>
  <c r="J54" i="1"/>
  <c r="K54" i="1"/>
  <c r="F64" i="1"/>
  <c r="G64" i="1"/>
  <c r="H64" i="1"/>
  <c r="I64" i="1"/>
  <c r="J64" i="1"/>
  <c r="K64" i="1"/>
  <c r="F65" i="1"/>
  <c r="G65" i="1"/>
  <c r="H65" i="1"/>
  <c r="I65" i="1"/>
  <c r="J65" i="1"/>
  <c r="K65" i="1"/>
  <c r="F30" i="1"/>
  <c r="G30" i="1"/>
  <c r="H30" i="1"/>
  <c r="I30" i="1"/>
  <c r="J30" i="1"/>
  <c r="K30" i="1"/>
  <c r="F71" i="1"/>
  <c r="G71" i="1"/>
  <c r="H71" i="1"/>
  <c r="I71" i="1"/>
  <c r="J71" i="1"/>
  <c r="K71" i="1"/>
  <c r="F55" i="1"/>
  <c r="G55" i="1"/>
  <c r="H55" i="1"/>
  <c r="I55" i="1"/>
  <c r="J55" i="1"/>
  <c r="K55" i="1"/>
  <c r="F56" i="1"/>
  <c r="G56" i="1"/>
  <c r="H56" i="1"/>
  <c r="I56" i="1"/>
  <c r="J56" i="1"/>
  <c r="K56" i="1"/>
  <c r="F96" i="1"/>
  <c r="G96" i="1"/>
  <c r="H96" i="1"/>
  <c r="I96" i="1"/>
  <c r="J96" i="1"/>
  <c r="K96" i="1"/>
  <c r="F57" i="1"/>
  <c r="G57" i="1"/>
  <c r="H57" i="1"/>
  <c r="I57" i="1"/>
  <c r="J57" i="1"/>
  <c r="K57" i="1"/>
  <c r="F97" i="1"/>
  <c r="G97" i="1"/>
  <c r="H97" i="1"/>
  <c r="I97" i="1"/>
  <c r="J97" i="1"/>
  <c r="K9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87" i="1"/>
  <c r="G87" i="1"/>
  <c r="H87" i="1"/>
  <c r="I87" i="1"/>
  <c r="J87" i="1"/>
  <c r="K87" i="1"/>
  <c r="F31" i="1"/>
  <c r="G31" i="1"/>
  <c r="H31" i="1"/>
  <c r="I31" i="1"/>
  <c r="J31" i="1"/>
  <c r="K31" i="1"/>
  <c r="A78" i="1"/>
  <c r="A54" i="1"/>
  <c r="A64" i="1"/>
  <c r="A65" i="1"/>
  <c r="A30" i="1"/>
  <c r="A71" i="1"/>
  <c r="A55" i="1"/>
  <c r="A56" i="1"/>
  <c r="A96" i="1"/>
  <c r="A57" i="1"/>
  <c r="A97" i="1"/>
  <c r="A58" i="1"/>
  <c r="A59" i="1"/>
  <c r="A60" i="1"/>
  <c r="A61" i="1"/>
  <c r="A72" i="1"/>
  <c r="A73" i="1"/>
  <c r="A74" i="1"/>
  <c r="A75" i="1"/>
  <c r="A87" i="1"/>
  <c r="A31" i="1"/>
  <c r="A32" i="1" l="1"/>
  <c r="A67" i="1"/>
  <c r="A33" i="1"/>
  <c r="A10" i="1"/>
  <c r="A79" i="1"/>
  <c r="A80" i="1"/>
  <c r="A88" i="1"/>
  <c r="A34" i="1"/>
  <c r="A35" i="1"/>
  <c r="A81" i="1"/>
  <c r="A36" i="1"/>
  <c r="A66" i="1"/>
  <c r="A37" i="1"/>
  <c r="A9" i="1"/>
  <c r="A89" i="1"/>
  <c r="A68" i="1"/>
  <c r="A82" i="1"/>
  <c r="A38" i="1"/>
  <c r="A7" i="1"/>
  <c r="A77" i="1"/>
  <c r="A5" i="1"/>
  <c r="A6" i="1"/>
  <c r="A11" i="1"/>
  <c r="A12" i="1"/>
  <c r="A16" i="1"/>
  <c r="A8" i="1"/>
  <c r="A17" i="1"/>
  <c r="A69" i="1"/>
  <c r="A39" i="1"/>
  <c r="A13" i="1"/>
  <c r="A40" i="1"/>
  <c r="A41" i="1"/>
  <c r="A42" i="1"/>
  <c r="A14" i="1"/>
  <c r="A90" i="1"/>
  <c r="A18" i="1"/>
  <c r="A83" i="1"/>
  <c r="A43" i="1"/>
  <c r="A91" i="1"/>
  <c r="A92" i="1"/>
  <c r="A15" i="1"/>
  <c r="A20" i="1"/>
  <c r="A21" i="1"/>
  <c r="A93" i="1"/>
  <c r="A22" i="1"/>
  <c r="A84" i="1"/>
  <c r="A44" i="1"/>
  <c r="A85" i="1"/>
  <c r="A23" i="1"/>
  <c r="A24" i="1"/>
  <c r="A86" i="1"/>
  <c r="A94" i="1"/>
  <c r="A26" i="1"/>
  <c r="A27" i="1"/>
  <c r="A25" i="1"/>
  <c r="A45" i="1"/>
  <c r="A28" i="1"/>
  <c r="A63" i="1"/>
  <c r="A76" i="1"/>
  <c r="A70" i="1"/>
  <c r="A53" i="1"/>
  <c r="A52" i="1"/>
  <c r="A95" i="1"/>
  <c r="A29" i="1"/>
  <c r="A51" i="1"/>
  <c r="A50" i="1"/>
  <c r="A19" i="1"/>
  <c r="A49" i="1"/>
  <c r="A48" i="1"/>
  <c r="A47" i="1"/>
  <c r="A46" i="1"/>
  <c r="H32" i="1"/>
  <c r="I32" i="1"/>
  <c r="J32" i="1"/>
  <c r="K32" i="1"/>
  <c r="H67" i="1"/>
  <c r="I67" i="1"/>
  <c r="J67" i="1"/>
  <c r="K67" i="1"/>
  <c r="H33" i="1"/>
  <c r="I33" i="1"/>
  <c r="J33" i="1"/>
  <c r="K33" i="1"/>
  <c r="H10" i="1"/>
  <c r="I10" i="1"/>
  <c r="J10" i="1"/>
  <c r="K10" i="1"/>
  <c r="H79" i="1"/>
  <c r="I79" i="1"/>
  <c r="J79" i="1"/>
  <c r="K79" i="1"/>
  <c r="H80" i="1"/>
  <c r="I80" i="1"/>
  <c r="J80" i="1"/>
  <c r="K80" i="1"/>
  <c r="H88" i="1"/>
  <c r="I88" i="1"/>
  <c r="J88" i="1"/>
  <c r="K88" i="1"/>
  <c r="H34" i="1"/>
  <c r="I34" i="1"/>
  <c r="J34" i="1"/>
  <c r="K34" i="1"/>
  <c r="H35" i="1"/>
  <c r="I35" i="1"/>
  <c r="J35" i="1"/>
  <c r="K35" i="1"/>
  <c r="H81" i="1"/>
  <c r="I81" i="1"/>
  <c r="J81" i="1"/>
  <c r="K81" i="1"/>
  <c r="H36" i="1"/>
  <c r="I36" i="1"/>
  <c r="J36" i="1"/>
  <c r="K36" i="1"/>
  <c r="H66" i="1"/>
  <c r="I66" i="1"/>
  <c r="J66" i="1"/>
  <c r="K66" i="1"/>
  <c r="H37" i="1"/>
  <c r="I37" i="1"/>
  <c r="J37" i="1"/>
  <c r="K37" i="1"/>
  <c r="H9" i="1"/>
  <c r="I9" i="1"/>
  <c r="J9" i="1"/>
  <c r="K9" i="1"/>
  <c r="H89" i="1"/>
  <c r="I89" i="1"/>
  <c r="J89" i="1"/>
  <c r="K89" i="1"/>
  <c r="H68" i="1"/>
  <c r="I68" i="1"/>
  <c r="J68" i="1"/>
  <c r="K68" i="1"/>
  <c r="H82" i="1"/>
  <c r="I82" i="1"/>
  <c r="J82" i="1"/>
  <c r="K82" i="1"/>
  <c r="H38" i="1"/>
  <c r="I38" i="1"/>
  <c r="J38" i="1"/>
  <c r="K38" i="1"/>
  <c r="H7" i="1"/>
  <c r="I7" i="1"/>
  <c r="J7" i="1"/>
  <c r="K7" i="1"/>
  <c r="H77" i="1"/>
  <c r="I77" i="1"/>
  <c r="J77" i="1"/>
  <c r="K77" i="1"/>
  <c r="H5" i="1"/>
  <c r="I5" i="1"/>
  <c r="J5" i="1"/>
  <c r="K5" i="1"/>
  <c r="H6" i="1"/>
  <c r="I6" i="1"/>
  <c r="J6" i="1"/>
  <c r="K6" i="1"/>
  <c r="H11" i="1"/>
  <c r="I11" i="1"/>
  <c r="J11" i="1"/>
  <c r="K11" i="1"/>
  <c r="H12" i="1"/>
  <c r="I12" i="1"/>
  <c r="J12" i="1"/>
  <c r="K12" i="1"/>
  <c r="H16" i="1"/>
  <c r="I16" i="1"/>
  <c r="J16" i="1"/>
  <c r="K16" i="1"/>
  <c r="H8" i="1"/>
  <c r="I8" i="1"/>
  <c r="J8" i="1"/>
  <c r="K8" i="1"/>
  <c r="H17" i="1"/>
  <c r="I17" i="1"/>
  <c r="J17" i="1"/>
  <c r="K17" i="1"/>
  <c r="H69" i="1"/>
  <c r="I69" i="1"/>
  <c r="J69" i="1"/>
  <c r="K69" i="1"/>
  <c r="H39" i="1"/>
  <c r="I39" i="1"/>
  <c r="J39" i="1"/>
  <c r="K39" i="1"/>
  <c r="H13" i="1"/>
  <c r="I13" i="1"/>
  <c r="J13" i="1"/>
  <c r="K13" i="1"/>
  <c r="H40" i="1"/>
  <c r="I40" i="1"/>
  <c r="J40" i="1"/>
  <c r="K40" i="1"/>
  <c r="H41" i="1"/>
  <c r="I41" i="1"/>
  <c r="J41" i="1"/>
  <c r="K41" i="1"/>
  <c r="H42" i="1"/>
  <c r="I42" i="1"/>
  <c r="J42" i="1"/>
  <c r="K42" i="1"/>
  <c r="H14" i="1"/>
  <c r="I14" i="1"/>
  <c r="J14" i="1"/>
  <c r="K14" i="1"/>
  <c r="H90" i="1"/>
  <c r="I90" i="1"/>
  <c r="J90" i="1"/>
  <c r="K90" i="1"/>
  <c r="H18" i="1"/>
  <c r="I18" i="1"/>
  <c r="J18" i="1"/>
  <c r="K18" i="1"/>
  <c r="H83" i="1"/>
  <c r="I83" i="1"/>
  <c r="J83" i="1"/>
  <c r="K83" i="1"/>
  <c r="H43" i="1"/>
  <c r="I43" i="1"/>
  <c r="J43" i="1"/>
  <c r="K43" i="1"/>
  <c r="H91" i="1"/>
  <c r="I91" i="1"/>
  <c r="J91" i="1"/>
  <c r="K91" i="1"/>
  <c r="H92" i="1"/>
  <c r="I92" i="1"/>
  <c r="J92" i="1"/>
  <c r="K92" i="1"/>
  <c r="H15" i="1"/>
  <c r="I15" i="1"/>
  <c r="J15" i="1"/>
  <c r="K15" i="1"/>
  <c r="H20" i="1"/>
  <c r="I20" i="1"/>
  <c r="J20" i="1"/>
  <c r="K20" i="1"/>
  <c r="H21" i="1"/>
  <c r="I21" i="1"/>
  <c r="J21" i="1"/>
  <c r="K21" i="1"/>
  <c r="H93" i="1"/>
  <c r="I93" i="1"/>
  <c r="J93" i="1"/>
  <c r="K93" i="1"/>
  <c r="H22" i="1"/>
  <c r="I22" i="1"/>
  <c r="J22" i="1"/>
  <c r="K22" i="1"/>
  <c r="H84" i="1"/>
  <c r="I84" i="1"/>
  <c r="J84" i="1"/>
  <c r="K84" i="1"/>
  <c r="H44" i="1"/>
  <c r="I44" i="1"/>
  <c r="J44" i="1"/>
  <c r="K44" i="1"/>
  <c r="H85" i="1"/>
  <c r="I85" i="1"/>
  <c r="J85" i="1"/>
  <c r="K85" i="1"/>
  <c r="H23" i="1"/>
  <c r="I23" i="1"/>
  <c r="J23" i="1"/>
  <c r="K23" i="1"/>
  <c r="H24" i="1"/>
  <c r="I24" i="1"/>
  <c r="J24" i="1"/>
  <c r="K24" i="1"/>
  <c r="H86" i="1"/>
  <c r="I86" i="1"/>
  <c r="J86" i="1"/>
  <c r="K86" i="1"/>
  <c r="H94" i="1"/>
  <c r="I94" i="1"/>
  <c r="J94" i="1"/>
  <c r="K94" i="1"/>
  <c r="H26" i="1"/>
  <c r="I26" i="1"/>
  <c r="J26" i="1"/>
  <c r="K26" i="1"/>
  <c r="H27" i="1"/>
  <c r="I27" i="1"/>
  <c r="J27" i="1"/>
  <c r="K27" i="1"/>
  <c r="H25" i="1"/>
  <c r="I25" i="1"/>
  <c r="J25" i="1"/>
  <c r="K25" i="1"/>
  <c r="H45" i="1"/>
  <c r="I45" i="1"/>
  <c r="J45" i="1"/>
  <c r="K45" i="1"/>
  <c r="H28" i="1"/>
  <c r="I28" i="1"/>
  <c r="J28" i="1"/>
  <c r="K28" i="1"/>
  <c r="H63" i="1"/>
  <c r="I63" i="1"/>
  <c r="J63" i="1"/>
  <c r="K63" i="1"/>
  <c r="H76" i="1"/>
  <c r="I76" i="1"/>
  <c r="J76" i="1"/>
  <c r="K76" i="1"/>
  <c r="H53" i="1"/>
  <c r="I53" i="1"/>
  <c r="J53" i="1"/>
  <c r="K53" i="1"/>
  <c r="H52" i="1"/>
  <c r="I52" i="1"/>
  <c r="J52" i="1"/>
  <c r="K52" i="1"/>
  <c r="H95" i="1"/>
  <c r="I95" i="1"/>
  <c r="J95" i="1"/>
  <c r="K95" i="1"/>
  <c r="H29" i="1"/>
  <c r="I29" i="1"/>
  <c r="J29" i="1"/>
  <c r="K29" i="1"/>
  <c r="H51" i="1"/>
  <c r="I51" i="1"/>
  <c r="J51" i="1"/>
  <c r="K51" i="1"/>
  <c r="H50" i="1"/>
  <c r="I50" i="1"/>
  <c r="J50" i="1"/>
  <c r="K50" i="1"/>
  <c r="H19" i="1"/>
  <c r="I19" i="1"/>
  <c r="J19" i="1"/>
  <c r="K19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F53" i="1"/>
  <c r="G53" i="1"/>
  <c r="F52" i="1"/>
  <c r="G52" i="1"/>
  <c r="F95" i="1"/>
  <c r="G95" i="1"/>
  <c r="F29" i="1"/>
  <c r="G29" i="1"/>
  <c r="F51" i="1"/>
  <c r="G51" i="1"/>
  <c r="F50" i="1"/>
  <c r="G50" i="1"/>
  <c r="F19" i="1"/>
  <c r="G19" i="1"/>
  <c r="F49" i="1"/>
  <c r="G49" i="1"/>
  <c r="F48" i="1"/>
  <c r="G48" i="1"/>
  <c r="F47" i="1"/>
  <c r="G47" i="1"/>
  <c r="F46" i="1"/>
  <c r="G46" i="1"/>
  <c r="F32" i="1"/>
  <c r="F67" i="1"/>
  <c r="F33" i="1"/>
  <c r="F10" i="1"/>
  <c r="F79" i="1"/>
  <c r="F80" i="1"/>
  <c r="F88" i="1"/>
  <c r="F34" i="1"/>
  <c r="F35" i="1"/>
  <c r="F81" i="1"/>
  <c r="F36" i="1"/>
  <c r="F66" i="1"/>
  <c r="F37" i="1"/>
  <c r="F9" i="1"/>
  <c r="F89" i="1"/>
  <c r="F68" i="1"/>
  <c r="F82" i="1"/>
  <c r="F38" i="1"/>
  <c r="F7" i="1"/>
  <c r="F77" i="1"/>
  <c r="F5" i="1"/>
  <c r="F6" i="1"/>
  <c r="F11" i="1"/>
  <c r="F12" i="1"/>
  <c r="F16" i="1"/>
  <c r="F8" i="1"/>
  <c r="F17" i="1"/>
  <c r="F69" i="1"/>
  <c r="F39" i="1"/>
  <c r="F13" i="1"/>
  <c r="F40" i="1"/>
  <c r="F41" i="1"/>
  <c r="F42" i="1"/>
  <c r="F14" i="1"/>
  <c r="F90" i="1"/>
  <c r="F18" i="1"/>
  <c r="F83" i="1"/>
  <c r="F43" i="1"/>
  <c r="F91" i="1"/>
  <c r="F92" i="1"/>
  <c r="F15" i="1"/>
  <c r="F20" i="1"/>
  <c r="F21" i="1"/>
  <c r="F93" i="1"/>
  <c r="F22" i="1"/>
  <c r="F84" i="1"/>
  <c r="F44" i="1"/>
  <c r="F85" i="1"/>
  <c r="F23" i="1"/>
  <c r="F24" i="1"/>
  <c r="F86" i="1"/>
  <c r="F94" i="1"/>
  <c r="F26" i="1"/>
  <c r="F27" i="1"/>
  <c r="F25" i="1"/>
  <c r="F45" i="1"/>
  <c r="F28" i="1"/>
  <c r="F63" i="1"/>
  <c r="F76" i="1"/>
  <c r="G32" i="1"/>
  <c r="G67" i="1"/>
  <c r="G33" i="1"/>
  <c r="G10" i="1"/>
  <c r="G79" i="1"/>
  <c r="G80" i="1"/>
  <c r="G88" i="1"/>
  <c r="G34" i="1"/>
  <c r="G35" i="1"/>
  <c r="G81" i="1"/>
  <c r="G36" i="1"/>
  <c r="G66" i="1"/>
  <c r="G37" i="1"/>
  <c r="G9" i="1"/>
  <c r="G89" i="1"/>
  <c r="G68" i="1"/>
  <c r="G82" i="1"/>
  <c r="G38" i="1"/>
  <c r="G7" i="1"/>
  <c r="G77" i="1"/>
  <c r="G5" i="1"/>
  <c r="G6" i="1"/>
  <c r="G11" i="1"/>
  <c r="G12" i="1"/>
  <c r="G16" i="1"/>
  <c r="G8" i="1"/>
  <c r="G17" i="1"/>
  <c r="G69" i="1"/>
  <c r="G39" i="1"/>
  <c r="G13" i="1"/>
  <c r="G40" i="1"/>
  <c r="G41" i="1"/>
  <c r="G42" i="1"/>
  <c r="G14" i="1"/>
  <c r="G90" i="1"/>
  <c r="G18" i="1"/>
  <c r="G83" i="1"/>
  <c r="G43" i="1"/>
  <c r="G91" i="1"/>
  <c r="G92" i="1"/>
  <c r="G15" i="1"/>
  <c r="G20" i="1"/>
  <c r="G76" i="1"/>
  <c r="G63" i="1"/>
  <c r="G28" i="1"/>
  <c r="G45" i="1"/>
  <c r="G25" i="1"/>
  <c r="G27" i="1"/>
  <c r="G26" i="1"/>
  <c r="G94" i="1"/>
  <c r="G86" i="1"/>
  <c r="G24" i="1"/>
  <c r="G23" i="1"/>
  <c r="G85" i="1"/>
  <c r="G44" i="1"/>
  <c r="G84" i="1"/>
  <c r="G22" i="1"/>
  <c r="G93" i="1"/>
  <c r="G21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2" i="1" l="1"/>
  <c r="F62" i="1"/>
  <c r="G62" i="1"/>
  <c r="H62" i="1"/>
  <c r="I62" i="1"/>
  <c r="J62" i="1"/>
  <c r="K6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<sst xmlns="http://schemas.openxmlformats.org/spreadsheetml/2006/main" count="13308" uniqueCount="2546">
  <si>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</si>
  <si>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</si>
  <si>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</si>
  <si>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</si>
  <si>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</si>
  <si>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</si>
  <si>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</si>
  <si>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</si>
  <si>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</si>
  <si>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</si>
  <si>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</si>
  <si>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</si>
  <si>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</si>
  <si>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</si>
  <si>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</si>
  <si>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</si>
  <si>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</si>
  <si>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</si>
  <si>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</si>
  <si>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</si>
  <si>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</si>
  <si>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</si>
  <si>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</si>
  <si>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</si>
  <si>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</si>
  <si>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</si>
  <si>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</si>
  <si>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</si>
  <si>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</si>
  <si>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</si>
  <si>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</si>
  <si>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</si>
  <si>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</si>
  <si>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</si>
  <si>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</si>
  <si>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</si>
  <si>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</si>
  <si>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</si>
  <si>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</si>
  <si>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</si>
  <si>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</si>
  <si>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</si>
  <si>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</si>
  <si>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</si>
  <si>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</si>
  <si>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</si>
  <si>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</si>
  <si>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</si>
  <si>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</si>
  <si>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</si>
  <si>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</si>
  <si>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</si>
  <si>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</si>
  <si>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</si>
  <si>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</si>
  <si>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</si>
  <si>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</si>
  <si>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</si>
  <si>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</si>
  <si>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</si>
  <si>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</si>
  <si>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</si>
  <si>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</si>
  <si>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</si>
  <si>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</si>
  <si>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</si>
  <si>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</si>
  <si>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</si>
  <si>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</si>
  <si>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</si>
  <si>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</si>
  <si>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</si>
  <si>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</si>
  <si>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</si>
  <si>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</si>
  <si>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</si>
  <si>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</si>
  <si>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</si>
  <si>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</si>
  <si>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</si>
  <si>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</si>
  <si>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</si>
  <si>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</si>
  <si>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</si>
  <si>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</si>
  <si>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</si>
  <si>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</si>
  <si>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</si>
  <si>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</si>
  <si>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</si>
  <si>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</si>
  <si>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</si>
  <si>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</si>
  <si>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</si>
  <si>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</si>
  <si>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</si>
  <si>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</si>
  <si>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</si>
  <si>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</si>
  <si>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</si>
  <si>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</si>
  <si>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</si>
  <si>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</si>
  <si>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</si>
  <si>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</si>
  <si>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</si>
  <si>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</si>
  <si>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</si>
  <si>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</si>
  <si>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</si>
  <si>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</si>
  <si>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</si>
  <si>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</si>
  <si>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</si>
  <si>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</si>
  <si>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</si>
  <si>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</si>
  <si>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</si>
  <si>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</si>
  <si>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</si>
  <si>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</si>
  <si>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</si>
  <si>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</si>
  <si>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</si>
  <si>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</si>
  <si>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</si>
  <si>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</si>
  <si>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</si>
  <si>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</si>
  <si>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</si>
  <si>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</si>
  <si>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</si>
  <si>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</si>
  <si>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</si>
  <si>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</si>
  <si>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</si>
  <si>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</si>
  <si>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</si>
  <si>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</si>
  <si>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</si>
  <si>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</si>
  <si>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</si>
  <si>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</si>
  <si>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</si>
  <si>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</si>
  <si>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</si>
  <si>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</si>
  <si>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</si>
  <si>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</si>
  <si>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</si>
  <si>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</si>
  <si>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</si>
  <si>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</si>
  <si>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</si>
  <si>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</si>
  <si>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</si>
  <si>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</si>
  <si>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</si>
  <si>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</si>
  <si>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</si>
  <si>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</si>
  <si>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</si>
  <si>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</si>
  <si>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</si>
  <si>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</si>
  <si>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</si>
  <si>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</si>
  <si>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</si>
  <si>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</si>
  <si>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</si>
  <si>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</si>
  <si>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</si>
  <si>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</si>
  <si>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</si>
  <si>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</si>
  <si>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</si>
  <si>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</si>
  <si>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</si>
  <si>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</si>
  <si>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</si>
  <si>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</si>
  <si>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</si>
  <si>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</si>
  <si>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</si>
  <si>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</si>
  <si>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</si>
  <si>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</si>
  <si>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</si>
  <si>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</si>
  <si>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</si>
  <si>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</si>
  <si>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</si>
  <si>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</si>
  <si>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</si>
  <si>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</si>
  <si>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</si>
  <si>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</si>
  <si>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</si>
  <si>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</si>
  <si>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</si>
  <si>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</si>
  <si>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</si>
  <si>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</si>
  <si>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</si>
  <si>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</si>
  <si>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</si>
  <si>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</si>
  <si>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</si>
  <si>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</si>
  <si>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</si>
  <si>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</si>
  <si>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</si>
  <si>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</si>
  <si>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</si>
  <si>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</si>
  <si>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</si>
  <si>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</si>
  <si>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</si>
  <si>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</si>
  <si>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</si>
  <si>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</si>
  <si>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</si>
  <si>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</si>
  <si>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</si>
  <si>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</si>
  <si>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</si>
  <si>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</si>
  <si>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</si>
  <si>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</si>
  <si>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</si>
  <si>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</si>
  <si>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</si>
  <si>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</si>
  <si>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</si>
  <si>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</si>
  <si>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</si>
  <si>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</si>
  <si>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</si>
  <si>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</si>
  <si>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</si>
  <si>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</si>
  <si>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</si>
  <si>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</si>
  <si>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</si>
  <si>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</si>
  <si>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</si>
  <si>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</si>
  <si>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</si>
  <si>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</si>
  <si>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</si>
  <si>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</si>
  <si>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</si>
  <si>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</si>
  <si>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</si>
  <si>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</si>
  <si>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</si>
  <si>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</si>
  <si>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</si>
  <si>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</si>
  <si>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</si>
  <si>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</si>
  <si>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</si>
  <si>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</si>
  <si>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</si>
  <si>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</si>
  <si>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</si>
  <si>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</si>
  <si>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</si>
  <si>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</si>
  <si>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</si>
  <si>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</si>
  <si>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</si>
  <si>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</si>
  <si>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</si>
  <si>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</si>
  <si>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</si>
  <si>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</si>
  <si>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</si>
  <si>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</si>
  <si>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</si>
  <si>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</si>
  <si>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</si>
  <si>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</si>
  <si>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</si>
  <si>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</si>
  <si>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</si>
  <si>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</si>
  <si>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</si>
  <si>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</si>
  <si>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</si>
  <si>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</si>
  <si>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</si>
  <si>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</si>
  <si>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</si>
  <si>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</si>
  <si>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</si>
  <si>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</si>
  <si>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</si>
  <si>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</si>
  <si>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</si>
  <si>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</si>
  <si>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</si>
  <si>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</si>
  <si>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</si>
  <si>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</si>
  <si>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</si>
  <si>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</si>
  <si>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</si>
  <si>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</si>
  <si>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</si>
  <si>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</si>
  <si>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</si>
  <si>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</si>
  <si>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</si>
  <si>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</si>
  <si>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</si>
  <si>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</si>
  <si>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</si>
  <si>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</si>
  <si>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</si>
  <si>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</si>
  <si>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</si>
  <si>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</si>
  <si>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</si>
  <si>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</si>
  <si>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</si>
  <si>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</si>
  <si>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</si>
  <si>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</si>
  <si>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</si>
  <si>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</si>
  <si>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</si>
  <si>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</si>
  <si>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</si>
  <si>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</si>
  <si>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</si>
  <si>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</si>
  <si>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</si>
  <si>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</si>
  <si>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</si>
  <si>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</si>
  <si>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</si>
  <si>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</si>
  <si>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</si>
  <si>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</si>
  <si>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</si>
  <si>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</si>
  <si>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</si>
  <si>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</si>
  <si>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</si>
  <si>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</si>
  <si>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</si>
  <si>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</si>
  <si>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</si>
  <si>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</si>
  <si>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</si>
  <si>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</si>
  <si>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</si>
  <si>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</si>
  <si>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</si>
  <si>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</si>
  <si>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</si>
  <si>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</si>
  <si>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</si>
  <si>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</si>
  <si>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</si>
  <si>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</si>
  <si>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</si>
  <si>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</si>
  <si>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</si>
  <si>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</si>
  <si>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</si>
  <si>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</si>
  <si>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</si>
  <si>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</si>
  <si>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</si>
  <si>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</si>
  <si>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</si>
  <si>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</si>
  <si>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</si>
  <si>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</si>
  <si>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</si>
  <si>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</si>
  <si>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</si>
  <si>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</si>
  <si>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</si>
  <si>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</si>
  <si>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</si>
  <si>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</si>
  <si>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</si>
  <si>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</si>
  <si>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</si>
  <si>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</si>
  <si>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</si>
  <si>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</si>
  <si>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</si>
  <si>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</si>
  <si>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</si>
  <si>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</si>
  <si>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</si>
  <si>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</si>
  <si>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</si>
  <si>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</si>
  <si>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</si>
  <si>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</si>
  <si>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</si>
  <si>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</si>
  <si>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</si>
  <si>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</si>
  <si>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</si>
  <si>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</si>
  <si>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</si>
  <si>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</si>
  <si>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</si>
  <si>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</si>
  <si>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</si>
  <si>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</si>
  <si>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</si>
  <si>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</si>
  <si>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</si>
  <si>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</si>
  <si>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</si>
  <si>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</si>
  <si>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</si>
  <si>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</si>
  <si>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</si>
  <si>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</si>
  <si>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</si>
  <si>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</si>
  <si>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</si>
  <si>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</si>
  <si>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</si>
  <si>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</si>
  <si>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</si>
  <si>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</si>
  <si>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</si>
  <si>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</si>
  <si>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</si>
  <si>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</si>
  <si>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</si>
  <si>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</si>
  <si>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</si>
  <si>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</si>
  <si>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</si>
  <si>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</si>
  <si>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</si>
  <si>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</si>
  <si>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</si>
  <si>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</si>
  <si>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</si>
  <si>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</si>
  <si>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</si>
  <si>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</si>
  <si>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</si>
  <si>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</si>
  <si>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</si>
  <si>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</si>
  <si>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</si>
  <si>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</si>
  <si>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</si>
  <si>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</si>
  <si>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</si>
  <si>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</si>
  <si>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</si>
  <si>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</si>
  <si>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</si>
  <si>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</si>
  <si>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</si>
  <si>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</si>
  <si>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</si>
  <si>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</si>
  <si>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</si>
  <si>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</si>
  <si>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</si>
  <si>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</si>
  <si>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</si>
  <si>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</si>
  <si>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</si>
  <si>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</si>
  <si>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</si>
  <si>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</si>
  <si>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</si>
  <si>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</si>
  <si>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</si>
  <si>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</si>
  <si>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</si>
  <si>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</si>
  <si>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</si>
  <si>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</si>
  <si>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</si>
  <si>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</si>
  <si>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</si>
  <si>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</si>
  <si>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</si>
  <si>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</si>
  <si>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</si>
  <si>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</si>
  <si>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</si>
  <si>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</si>
  <si>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</si>
  <si>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</si>
  <si>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</si>
  <si>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</si>
  <si>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</si>
  <si>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</si>
  <si>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</si>
  <si>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</si>
  <si>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</si>
  <si>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</si>
  <si>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</si>
  <si>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</si>
  <si>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</si>
  <si>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</si>
  <si>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</si>
  <si>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</si>
  <si>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</si>
  <si>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</si>
  <si>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</si>
  <si>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</si>
  <si>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</si>
  <si>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</si>
  <si>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</si>
  <si>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</si>
  <si>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</si>
  <si>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</si>
  <si>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</si>
  <si>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</si>
  <si>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</si>
  <si>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</si>
  <si>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</si>
  <si>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</si>
  <si>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</si>
  <si>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</si>
  <si>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</si>
  <si>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</si>
  <si>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</si>
  <si>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</si>
  <si>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</si>
  <si>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</si>
  <si>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</si>
  <si>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</si>
  <si>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</si>
  <si>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</si>
  <si>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</si>
  <si>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</si>
  <si>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</si>
  <si>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</si>
  <si>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</si>
  <si>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</si>
  <si>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</si>
  <si>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</si>
  <si>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</si>
  <si>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</si>
  <si>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</si>
  <si>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</si>
  <si>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</si>
  <si>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</si>
  <si>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</si>
  <si>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</si>
  <si>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</si>
  <si>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</si>
  <si>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</si>
  <si>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</si>
  <si>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</si>
  <si>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</si>
  <si>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</si>
  <si>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</si>
  <si>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</si>
  <si>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</si>
  <si>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</si>
  <si>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</si>
  <si>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</si>
  <si>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</si>
  <si>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</si>
  <si>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</si>
  <si>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</si>
  <si>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</si>
  <si>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</si>
  <si>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</si>
  <si>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</si>
  <si>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</si>
  <si>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</si>
  <si>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</si>
  <si>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</si>
  <si>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</si>
  <si>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</si>
  <si>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</si>
  <si>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</si>
  <si>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</si>
  <si>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</si>
  <si>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</si>
  <si>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</si>
  <si>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</si>
  <si>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</si>
  <si>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</si>
  <si>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</si>
  <si>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</si>
  <si>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</si>
  <si>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</si>
  <si>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</si>
  <si>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</si>
  <si>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</si>
  <si>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</si>
  <si>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</si>
  <si>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</si>
  <si>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</si>
  <si>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</si>
  <si>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</si>
  <si>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</si>
  <si>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</si>
  <si>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</si>
  <si>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</si>
  <si>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</si>
  <si>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</si>
  <si>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</si>
  <si>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</si>
  <si>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</si>
  <si>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</si>
  <si>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</si>
  <si>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</si>
  <si>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</si>
  <si>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</si>
  <si>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</si>
  <si>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</si>
  <si>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</si>
  <si>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</si>
  <si>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</si>
  <si>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</si>
  <si>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</si>
  <si>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</si>
  <si>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</si>
  <si>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</si>
  <si>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</si>
  <si>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</si>
  <si>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</si>
  <si>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</si>
  <si>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</si>
  <si>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</si>
  <si>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</si>
  <si>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</si>
  <si>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</si>
  <si>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</si>
  <si>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</si>
  <si>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</si>
  <si>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</si>
  <si>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</si>
  <si>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</si>
  <si>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</si>
  <si>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</si>
  <si>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</si>
  <si>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</si>
  <si>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</si>
  <si>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</si>
  <si>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</si>
  <si>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</si>
  <si>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</si>
  <si>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</si>
  <si>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</si>
  <si>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</si>
  <si>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</si>
  <si>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</si>
  <si>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</si>
  <si>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</si>
  <si>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</si>
  <si>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</si>
  <si>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</si>
  <si>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</si>
  <si>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</si>
  <si>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</si>
  <si>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</si>
  <si>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</si>
  <si>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</si>
  <si>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</si>
  <si>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</si>
  <si>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</si>
  <si>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</si>
  <si>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</si>
  <si>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</si>
  <si>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</si>
  <si>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</si>
  <si>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</si>
  <si>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</si>
  <si>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</si>
  <si>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</si>
  <si>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</si>
  <si>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</si>
  <si>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</si>
  <si>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</si>
  <si>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</si>
  <si>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</si>
  <si>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</si>
  <si>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</si>
  <si>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</si>
  <si>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</si>
  <si>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</si>
  <si>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</si>
  <si>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</si>
  <si>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</si>
  <si>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</si>
  <si>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</si>
  <si>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</si>
  <si>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</si>
  <si>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</si>
  <si>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</si>
  <si>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</si>
  <si>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</si>
  <si>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</si>
  <si>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</si>
  <si>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</si>
  <si>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</si>
  <si>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</si>
  <si>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</si>
  <si>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</si>
  <si>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</si>
  <si>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</si>
  <si>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</si>
  <si>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</si>
  <si>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</si>
  <si>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</si>
  <si>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</si>
  <si>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</si>
  <si>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</si>
  <si>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</si>
  <si>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</si>
  <si>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</si>
  <si>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</si>
  <si>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</si>
  <si>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</si>
  <si>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</si>
  <si>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</si>
  <si>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</si>
  <si>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</si>
  <si>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</si>
  <si>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</si>
  <si>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</si>
  <si>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</si>
  <si>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</si>
  <si>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</si>
  <si>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</si>
  <si>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</si>
  <si>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</si>
  <si>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</si>
  <si>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</si>
  <si>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</si>
  <si>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</si>
  <si>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</si>
  <si>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</si>
  <si>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</si>
  <si>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</si>
  <si>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</si>
  <si>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</si>
  <si>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</si>
  <si>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</si>
  <si>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</si>
  <si>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</si>
  <si>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</si>
  <si>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</si>
  <si>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</si>
  <si>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</si>
  <si>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</si>
  <si>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</si>
  <si>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</si>
  <si>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</si>
  <si>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</si>
  <si>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</si>
  <si>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</si>
  <si>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</si>
  <si>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</si>
  <si>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</si>
  <si>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</si>
  <si>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</si>
  <si>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</si>
  <si>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</si>
  <si>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</si>
  <si>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</si>
  <si>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</si>
  <si>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</si>
  <si>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</si>
  <si>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</si>
  <si>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</si>
  <si>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</si>
  <si>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</si>
  <si>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</si>
  <si>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</si>
  <si>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</si>
  <si>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</si>
  <si>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</si>
  <si>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</si>
  <si>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</si>
  <si>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</si>
  <si>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</si>
  <si>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</si>
  <si>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</si>
  <si>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</si>
  <si>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</si>
  <si>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</si>
  <si>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</si>
  <si>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</si>
  <si>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</si>
  <si>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</si>
  <si>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</si>
  <si>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</si>
  <si>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</si>
  <si>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</si>
  <si>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</si>
  <si>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</si>
  <si>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</si>
  <si>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</si>
  <si>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</si>
  <si>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</si>
  <si>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</si>
  <si>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</si>
  <si>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</si>
  <si>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</si>
  <si>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</si>
  <si>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</si>
  <si>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</si>
  <si>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</si>
  <si>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</si>
  <si>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</si>
  <si>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</si>
  <si>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</si>
  <si>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</si>
  <si>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</si>
  <si>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</si>
  <si>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</si>
  <si>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</si>
  <si>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</si>
  <si>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</si>
  <si>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</si>
  <si>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</si>
  <si>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</si>
  <si>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</si>
  <si>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</si>
  <si>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</si>
  <si>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</si>
  <si>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</si>
  <si>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</si>
  <si>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</si>
  <si>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</si>
  <si>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</si>
  <si>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</si>
  <si>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</si>
  <si>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</si>
  <si>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</si>
  <si>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</si>
  <si>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</si>
  <si>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</si>
  <si>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</si>
  <si>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</si>
  <si>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</si>
  <si>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</si>
  <si>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</si>
  <si>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</si>
  <si>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</si>
  <si>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</si>
  <si>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</si>
  <si>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</si>
  <si>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</si>
  <si>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</si>
  <si>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</si>
  <si>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</si>
  <si>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</si>
  <si>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</si>
  <si>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</si>
  <si>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</si>
  <si>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</si>
  <si>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</si>
  <si>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</si>
  <si>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</si>
  <si>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</si>
  <si>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</si>
  <si>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</si>
  <si>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</si>
  <si>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</si>
  <si>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</si>
  <si>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</si>
  <si>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</si>
  <si>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</si>
  <si>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</si>
  <si>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</si>
  <si>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</si>
  <si>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</si>
  <si>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</si>
  <si>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</si>
  <si>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</si>
  <si>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</si>
  <si>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</si>
  <si>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</si>
  <si>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</si>
  <si>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</si>
  <si>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</si>
  <si>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</si>
  <si>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</si>
  <si>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</si>
  <si>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</si>
  <si>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</si>
  <si>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</si>
  <si>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</si>
  <si>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</si>
  <si>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</si>
  <si>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</si>
  <si>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</si>
  <si>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</si>
  <si>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</si>
  <si>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</si>
  <si>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</si>
  <si>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</si>
  <si>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</si>
  <si>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</si>
  <si>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</si>
  <si>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</si>
  <si>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</si>
  <si>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</si>
  <si>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</si>
  <si>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</si>
  <si>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</si>
  <si>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</si>
  <si>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</si>
  <si>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</si>
  <si>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</si>
  <si>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</si>
  <si>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</si>
  <si>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</si>
  <si>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</si>
  <si>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</si>
  <si>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</si>
  <si>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</si>
  <si>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</si>
  <si>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</si>
  <si>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</si>
  <si>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</si>
  <si>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</si>
  <si>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</si>
  <si>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</si>
  <si>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</si>
  <si>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</si>
  <si>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</si>
  <si>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</si>
  <si>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</si>
  <si>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</si>
  <si>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</si>
  <si>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</si>
  <si>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</si>
  <si>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</si>
  <si>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</si>
  <si>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</si>
  <si>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</si>
  <si>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</si>
  <si>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</si>
  <si>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</si>
  <si>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</si>
  <si>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</si>
  <si>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</si>
  <si>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</si>
  <si>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</si>
  <si>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</si>
  <si>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</si>
  <si>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</si>
  <si>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</si>
  <si>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</si>
  <si>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</si>
  <si>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</si>
  <si>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</si>
  <si>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</si>
  <si>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</si>
  <si>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</si>
  <si>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</si>
  <si>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</si>
  <si>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</si>
  <si>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</si>
  <si>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</si>
  <si>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</si>
  <si>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</si>
  <si>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</si>
  <si>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</si>
  <si>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</si>
  <si>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</si>
  <si>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</si>
  <si>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</si>
  <si>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</si>
  <si>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</si>
  <si>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</si>
  <si>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</si>
  <si>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</si>
  <si>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</si>
  <si>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</si>
  <si>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</si>
  <si>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</si>
  <si>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</si>
  <si>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</si>
  <si>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</si>
  <si>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</si>
  <si>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</si>
  <si>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</si>
  <si>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</si>
  <si>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</si>
  <si>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</si>
  <si>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</si>
  <si>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</si>
  <si>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</si>
  <si>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</si>
  <si>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</si>
  <si>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</si>
  <si>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</si>
  <si>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</si>
  <si>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</si>
  <si>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</si>
  <si>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</si>
  <si>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</si>
  <si>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</si>
  <si>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</si>
  <si>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</si>
  <si>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</si>
  <si>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</si>
  <si>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</si>
  <si>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</si>
  <si>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</si>
  <si>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</si>
  <si>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</si>
  <si>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</si>
  <si>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</si>
  <si>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</si>
  <si>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</si>
  <si>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</si>
  <si>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</si>
  <si>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</si>
  <si>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</si>
  <si>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</si>
  <si>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</si>
  <si>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</si>
  <si>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</si>
  <si>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</si>
  <si>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</si>
  <si>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</si>
  <si>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</si>
  <si>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</si>
  <si>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</si>
  <si>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</si>
  <si>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</si>
  <si>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</si>
  <si>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</si>
  <si>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</si>
  <si>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</si>
  <si>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</si>
  <si>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</si>
  <si>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</si>
  <si>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</si>
  <si>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</si>
  <si>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</si>
  <si>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</si>
  <si>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</si>
  <si>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</si>
  <si>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</si>
  <si>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</si>
  <si>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</si>
  <si>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</si>
  <si>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</si>
  <si>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</si>
  <si>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</si>
  <si>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</si>
  <si>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</si>
  <si>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</si>
  <si>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</si>
  <si>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</si>
  <si>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</si>
  <si>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</si>
  <si>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</si>
  <si>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</si>
  <si>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</si>
  <si>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</si>
  <si>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</si>
  <si>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</si>
  <si>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</si>
  <si>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</si>
  <si>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</si>
  <si>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</si>
  <si>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</si>
  <si>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</si>
  <si>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</si>
  <si>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</si>
  <si>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</si>
  <si>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</si>
  <si>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</si>
  <si>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</si>
  <si>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</si>
  <si>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</si>
  <si>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</si>
  <si>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</si>
  <si>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</si>
  <si>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</si>
  <si>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</si>
  <si>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</si>
  <si>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</si>
  <si>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</si>
  <si>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</si>
  <si>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</si>
  <si>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</si>
  <si>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</si>
  <si>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</si>
  <si>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</si>
  <si>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</si>
  <si>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</si>
  <si>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</si>
  <si>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</si>
  <si>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</si>
  <si>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</si>
  <si>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</si>
  <si>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</si>
  <si>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</si>
  <si>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</si>
  <si>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</si>
  <si>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</si>
  <si>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</si>
  <si>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</si>
  <si>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</si>
  <si>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</si>
  <si>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</si>
  <si>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</si>
  <si>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</si>
  <si>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</si>
  <si>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</si>
  <si>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</si>
  <si>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</si>
  <si>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</si>
  <si>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</si>
  <si>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</si>
  <si>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</si>
  <si>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</si>
  <si>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</si>
  <si>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</si>
  <si>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</si>
  <si>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</si>
  <si>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</si>
  <si>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</si>
  <si>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</si>
  <si>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</si>
  <si>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</si>
  <si>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</si>
  <si>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</si>
  <si>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</si>
  <si>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</si>
  <si>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</si>
  <si>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</si>
  <si>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</si>
  <si>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</si>
  <si>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</si>
  <si>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</si>
  <si>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</si>
  <si>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</si>
  <si>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</si>
  <si>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</si>
  <si>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</si>
  <si>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</si>
  <si>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</si>
  <si>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</si>
  <si>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</si>
  <si>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</si>
  <si>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</si>
  <si>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</si>
  <si>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</si>
  <si>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</si>
  <si>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</si>
  <si>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</si>
  <si>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</si>
  <si>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</si>
  <si>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</si>
  <si>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</si>
  <si>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</si>
  <si>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</si>
  <si>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</si>
  <si>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</si>
  <si>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</si>
  <si>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</si>
  <si>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</si>
  <si>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</si>
  <si>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</si>
  <si>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</si>
  <si>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</si>
  <si>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</si>
  <si>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</si>
  <si>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</si>
  <si>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</si>
  <si>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</si>
  <si>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</si>
  <si>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</si>
  <si>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</si>
  <si>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</si>
  <si>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</si>
  <si>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</si>
  <si>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</si>
  <si>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</si>
  <si>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</si>
  <si>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</si>
  <si>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</si>
  <si>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</si>
  <si>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</si>
  <si>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</si>
  <si>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</si>
  <si>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</si>
  <si>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</si>
  <si>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</si>
  <si>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</si>
  <si>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</si>
  <si>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</si>
  <si>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</si>
  <si>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</si>
  <si>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</si>
  <si>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</si>
  <si>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</si>
  <si>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</si>
  <si>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</si>
  <si>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</si>
  <si>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</si>
  <si>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</si>
  <si>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</si>
  <si>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</si>
  <si>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</si>
  <si>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</si>
  <si>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</si>
  <si>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</si>
  <si>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</si>
  <si>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</si>
  <si>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</si>
  <si>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</si>
  <si>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</si>
  <si>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</si>
  <si>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</si>
  <si>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</si>
  <si>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</si>
  <si>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</si>
  <si>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</si>
  <si>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</si>
  <si>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</si>
  <si>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</si>
  <si>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</si>
  <si>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</si>
  <si>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</si>
  <si>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</si>
  <si>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</si>
  <si>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</si>
  <si>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</si>
  <si>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</si>
  <si>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</si>
  <si>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</si>
  <si>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</si>
  <si>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</si>
  <si>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</si>
  <si>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</si>
  <si>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</si>
  <si>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</si>
  <si>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</si>
  <si>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</si>
  <si>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</si>
  <si>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</si>
  <si>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</si>
  <si>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</si>
  <si>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</si>
  <si>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</si>
  <si>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</si>
  <si>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</si>
  <si>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</si>
  <si>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</si>
  <si>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</si>
  <si>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</si>
  <si>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</si>
  <si>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</si>
  <si>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</si>
  <si>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</si>
  <si>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</si>
  <si>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</si>
  <si>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</si>
  <si>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</si>
  <si>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</si>
  <si>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</si>
  <si>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</si>
  <si>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</si>
  <si>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</si>
  <si>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</si>
  <si>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</si>
  <si>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</si>
  <si>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</si>
  <si>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</si>
  <si>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</si>
  <si>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</si>
  <si>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</si>
  <si>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</si>
  <si>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</si>
  <si>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</si>
  <si>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</si>
  <si>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</si>
  <si>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</si>
  <si>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</si>
  <si>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</si>
  <si>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</si>
  <si>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</si>
  <si>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</si>
  <si>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</si>
  <si>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</si>
  <si>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</si>
  <si>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</si>
  <si>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</si>
  <si>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</si>
  <si>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</si>
  <si>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</si>
  <si>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</si>
  <si>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</si>
  <si>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</si>
  <si>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</si>
  <si>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</si>
  <si>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</si>
  <si>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</si>
  <si>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</si>
  <si>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</si>
  <si>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</si>
  <si>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</si>
  <si>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</si>
  <si>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</si>
  <si>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</si>
  <si>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</si>
  <si>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</si>
  <si>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</si>
  <si>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</si>
  <si>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</si>
  <si>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</si>
  <si>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</si>
  <si>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</si>
  <si>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</si>
  <si>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</si>
  <si>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</si>
  <si>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</si>
  <si>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</si>
  <si>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</si>
  <si>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</si>
  <si>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</si>
  <si>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</si>
  <si>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</si>
  <si>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</si>
  <si>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</si>
  <si>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</si>
  <si>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</si>
  <si>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</si>
  <si>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</si>
  <si>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</si>
  <si>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</si>
  <si>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</si>
  <si>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</si>
  <si>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</si>
  <si>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</si>
  <si>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</si>
  <si>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</si>
  <si>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</si>
  <si>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</si>
  <si>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</si>
  <si>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</si>
  <si>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</si>
  <si>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</si>
  <si>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</si>
  <si>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</si>
  <si>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</si>
  <si>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</si>
  <si>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</si>
  <si>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</si>
  <si>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</si>
  <si>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</si>
  <si>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</si>
  <si>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</si>
  <si>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</si>
  <si>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</si>
  <si>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</si>
  <si>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</si>
  <si>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</si>
  <si>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</si>
  <si>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</si>
  <si>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</si>
  <si>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</si>
  <si>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</si>
  <si>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</si>
  <si>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</si>
  <si>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</si>
  <si>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</si>
  <si>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</si>
  <si>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</si>
  <si>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</si>
  <si>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</si>
  <si>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</si>
  <si>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</si>
  <si>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</si>
  <si>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</si>
  <si>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</si>
  <si>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</si>
  <si>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</si>
  <si>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</si>
  <si>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</si>
  <si>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</si>
  <si>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</si>
  <si>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</si>
  <si>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</si>
  <si>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</si>
  <si>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</si>
  <si>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</si>
  <si>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</si>
  <si>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</si>
  <si>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</si>
  <si>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</si>
  <si>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</si>
  <si>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</si>
  <si>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</si>
  <si>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</si>
  <si>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</si>
  <si>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</si>
  <si>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</si>
  <si>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</si>
  <si>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</si>
  <si>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</si>
  <si>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</si>
  <si>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</si>
  <si>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</si>
  <si>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</si>
  <si>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</si>
  <si>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</si>
  <si>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</si>
  <si>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</si>
  <si>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</si>
  <si>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</si>
  <si>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</si>
  <si>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</si>
  <si>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</si>
  <si>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</si>
  <si>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</si>
  <si>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</si>
  <si>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</si>
  <si>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</si>
  <si>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</si>
  <si>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</si>
  <si>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</si>
  <si>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</si>
  <si>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</si>
  <si>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</si>
  <si>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</si>
  <si>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</si>
  <si>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</si>
  <si>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</si>
  <si>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</si>
  <si>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</si>
  <si>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</si>
  <si>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</si>
  <si>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</si>
  <si>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</si>
  <si>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</si>
  <si>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</si>
  <si>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</si>
  <si>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</si>
  <si>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</si>
  <si>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</si>
  <si>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</si>
  <si>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</si>
  <si>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</si>
  <si>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</si>
  <si>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</si>
  <si>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</si>
  <si>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</si>
  <si>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</si>
  <si>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</si>
  <si>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</si>
  <si>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</si>
  <si>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</si>
  <si>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</si>
  <si>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</si>
  <si>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</si>
  <si>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</si>
  <si>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</si>
  <si>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</si>
  <si>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</si>
  <si>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</si>
  <si>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</si>
  <si>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</si>
  <si>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</si>
  <si>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</si>
  <si>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</si>
  <si>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</si>
  <si>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</si>
  <si>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</si>
  <si>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</si>
  <si>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</si>
  <si>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</si>
  <si>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</si>
  <si>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</si>
  <si>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</si>
  <si>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</si>
  <si>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</si>
  <si>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</si>
  <si>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</si>
  <si>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</si>
  <si>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</si>
  <si>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</si>
  <si>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</si>
  <si>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</si>
  <si>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</si>
  <si>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</si>
  <si>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</si>
  <si>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</si>
  <si>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</si>
  <si>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</si>
  <si>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</si>
  <si>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</si>
  <si>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</si>
  <si>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</si>
  <si>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</si>
  <si>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</si>
  <si>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</si>
  <si>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</si>
  <si>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</si>
  <si>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</si>
  <si>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</si>
  <si>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</si>
  <si>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</si>
  <si>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</si>
  <si>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</si>
  <si>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</si>
  <si>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</si>
  <si>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</si>
  <si>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</si>
  <si>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</si>
  <si>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</si>
  <si>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</si>
  <si>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</si>
  <si>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</si>
  <si>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</si>
  <si>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</si>
  <si>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</si>
  <si>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</si>
  <si>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</si>
  <si>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</si>
  <si>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</si>
  <si>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</si>
  <si>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</si>
  <si>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</si>
  <si>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</si>
  <si>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</si>
  <si>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</si>
  <si>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</si>
  <si>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</si>
  <si>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</si>
  <si>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</si>
  <si>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</si>
  <si>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</si>
  <si>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</si>
  <si>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</si>
  <si>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</si>
  <si>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</si>
  <si>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</si>
  <si>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</si>
  <si>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</si>
  <si>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</si>
  <si>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</si>
  <si>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</si>
  <si>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</si>
  <si>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</si>
  <si>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</si>
  <si>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</si>
  <si>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</si>
  <si>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</si>
  <si>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</si>
  <si>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</si>
  <si>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</si>
  <si>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</si>
  <si>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</si>
  <si>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</si>
  <si>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</si>
  <si>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</si>
  <si>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</si>
  <si>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</si>
  <si>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</si>
  <si>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</si>
  <si>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</si>
  <si>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</si>
  <si>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</si>
  <si>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</si>
  <si>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</si>
  <si>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</si>
  <si>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</si>
  <si>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</si>
  <si>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</si>
  <si>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</si>
  <si>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</si>
  <si>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</si>
  <si>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</si>
  <si>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</si>
  <si>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</si>
  <si>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</si>
  <si>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</si>
  <si>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</si>
  <si>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</si>
  <si>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</si>
  <si>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</si>
  <si>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</si>
  <si>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</si>
  <si>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</si>
  <si>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</si>
  <si>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</si>
  <si>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</si>
  <si>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</si>
  <si>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</si>
  <si>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</si>
  <si>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</si>
  <si>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</si>
  <si>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</si>
  <si>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</si>
  <si>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</si>
  <si>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</si>
  <si>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</si>
  <si>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</si>
  <si>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</si>
  <si>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</si>
  <si>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</si>
  <si>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</si>
  <si>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</si>
  <si>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</si>
  <si>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</si>
  <si>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</si>
  <si>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</si>
  <si>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</si>
  <si>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</si>
  <si>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</si>
  <si>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</si>
  <si>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</si>
  <si>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</si>
  <si>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</si>
  <si>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</si>
  <si>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</si>
  <si>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</si>
  <si>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</si>
  <si>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</si>
  <si>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</si>
  <si>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</si>
  <si>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</si>
  <si>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</si>
  <si>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</si>
  <si>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</si>
  <si>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</si>
  <si>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</si>
  <si>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</si>
  <si>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</si>
  <si>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</si>
  <si>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</si>
  <si>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</si>
  <si>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</si>
  <si>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</si>
  <si>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</si>
  <si>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</si>
  <si>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</si>
  <si>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</si>
  <si>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</si>
  <si>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</si>
  <si>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</si>
  <si>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</si>
  <si>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</si>
  <si>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</si>
  <si>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</si>
  <si>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</si>
  <si>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</si>
  <si>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</si>
  <si>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</si>
  <si>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</si>
  <si>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</si>
  <si>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</si>
  <si>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</si>
  <si>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</si>
  <si>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</si>
  <si>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</si>
  <si>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</si>
  <si>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</si>
  <si>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</si>
  <si>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</si>
  <si>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</si>
  <si>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</si>
  <si>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</si>
  <si>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</si>
  <si>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</si>
  <si>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</si>
  <si>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</si>
  <si>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</si>
  <si>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</si>
  <si>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</si>
  <si>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</si>
  <si>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</si>
  <si>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</si>
  <si>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</si>
  <si>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</si>
  <si>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</si>
  <si>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</si>
  <si>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</si>
  <si>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</si>
  <si>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</si>
  <si>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</si>
  <si>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</si>
  <si>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</si>
  <si>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</si>
  <si>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</si>
  <si>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</si>
  <si>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</si>
  <si>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</si>
  <si>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</si>
  <si>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</si>
  <si>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</si>
  <si>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</si>
  <si>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</si>
  <si>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</si>
  <si>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</si>
  <si>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</si>
  <si>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</si>
  <si>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</si>
  <si>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</si>
  <si>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</si>
  <si>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</si>
  <si>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</si>
  <si>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</si>
  <si>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</si>
  <si>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</si>
  <si>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</si>
  <si>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</si>
  <si>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</si>
  <si>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</si>
  <si>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</si>
  <si>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</si>
  <si>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</si>
  <si>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</si>
  <si>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</si>
  <si>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</si>
  <si>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</si>
  <si>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</si>
  <si>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</si>
  <si>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</si>
  <si>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</si>
  <si>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</si>
  <si>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</si>
  <si>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</si>
  <si>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</si>
  <si>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</si>
  <si>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</si>
  <si>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</si>
  <si>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</si>
  <si>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</si>
  <si>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</si>
  <si>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</si>
  <si>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</si>
  <si>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</si>
  <si>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</si>
  <si>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</si>
  <si>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</si>
  <si>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</si>
  <si>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</si>
  <si>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</si>
  <si>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</si>
  <si>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</si>
  <si>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</si>
  <si>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</si>
  <si>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</si>
  <si>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</si>
  <si>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</si>
  <si>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</si>
  <si>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</si>
  <si>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</si>
  <si>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</si>
  <si>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</si>
  <si>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</si>
  <si>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</si>
  <si>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</si>
  <si>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</si>
  <si>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</si>
  <si>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</si>
  <si>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</si>
  <si>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</si>
  <si>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</si>
  <si>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</si>
  <si>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</si>
  <si>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</si>
  <si>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</si>
  <si>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</si>
  <si>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</si>
  <si>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</si>
  <si>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</si>
  <si>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</si>
  <si>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</si>
  <si>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</si>
  <si>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</si>
  <si>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</si>
  <si>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</si>
  <si>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</si>
  <si>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</si>
  <si>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</si>
  <si>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</si>
  <si>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</si>
  <si>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</si>
  <si>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</si>
  <si>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</si>
  <si>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</si>
  <si>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</si>
  <si>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</si>
  <si>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</si>
  <si>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</si>
  <si>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</si>
  <si>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</si>
  <si>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</si>
  <si>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</si>
  <si>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</si>
  <si>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</si>
  <si>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</si>
  <si>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</si>
  <si>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</si>
  <si>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</si>
  <si>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</si>
  <si>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</si>
  <si>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</si>
  <si>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</si>
  <si>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</si>
  <si>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</si>
  <si>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</si>
  <si>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</si>
  <si>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</si>
  <si>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</si>
  <si>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</si>
  <si>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</si>
  <si>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</si>
  <si>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</si>
  <si>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</si>
  <si>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</si>
  <si>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</si>
  <si>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</si>
  <si>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</si>
  <si>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</si>
  <si>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</si>
  <si>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</si>
  <si>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</si>
  <si>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</si>
  <si>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</si>
  <si>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</si>
  <si>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</si>
  <si>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</si>
  <si>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</si>
  <si>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</si>
  <si>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</si>
  <si>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</si>
  <si>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</si>
  <si>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</si>
  <si>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</si>
  <si>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</si>
  <si>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</si>
  <si>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</si>
  <si>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</si>
  <si>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</si>
  <si>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</si>
  <si>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</si>
  <si>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</si>
  <si>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</si>
  <si>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</si>
  <si>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</si>
  <si>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</si>
  <si>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</si>
  <si>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</si>
  <si>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</si>
  <si>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</si>
  <si>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</si>
  <si>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</si>
  <si>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</si>
  <si>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</si>
  <si>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</si>
  <si>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</si>
  <si>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</si>
  <si>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</si>
  <si>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</si>
  <si>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</si>
  <si>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</si>
  <si>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</si>
  <si>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</si>
  <si>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</si>
  <si>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</si>
  <si>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</si>
  <si>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</si>
  <si>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</si>
  <si>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</si>
  <si>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</si>
  <si>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</si>
  <si>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</si>
  <si>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</si>
  <si>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</si>
  <si>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</si>
  <si>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</si>
  <si>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</si>
  <si>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</si>
  <si>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</si>
  <si>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</si>
  <si>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</si>
  <si>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</si>
  <si>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</si>
  <si>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</si>
  <si>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</si>
  <si>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</si>
  <si>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</si>
  <si>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</si>
  <si>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</si>
  <si>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</si>
  <si>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</si>
  <si>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</si>
  <si>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</si>
  <si>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</si>
  <si>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</si>
  <si>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</si>
  <si>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</si>
  <si>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</si>
  <si>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</si>
  <si>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</si>
  <si>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</si>
  <si>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</si>
  <si>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</si>
  <si>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</si>
  <si>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</si>
  <si>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</si>
  <si>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</si>
  <si>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</si>
  <si>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</si>
  <si>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</si>
  <si>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</si>
  <si>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</si>
  <si>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</si>
  <si>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</si>
  <si>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</si>
  <si>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</si>
  <si>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</si>
  <si>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</si>
  <si>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</si>
  <si>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</si>
  <si>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</si>
  <si>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</si>
  <si>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</si>
  <si>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</si>
  <si>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</si>
  <si>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</si>
  <si>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</si>
  <si>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</si>
  <si>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</si>
  <si>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</si>
  <si>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</si>
  <si>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</si>
  <si>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</si>
  <si>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</si>
  <si>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</si>
  <si>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</si>
  <si>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</si>
  <si>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</si>
  <si>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</si>
  <si>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</si>
  <si>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</si>
  <si>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</si>
  <si>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</si>
  <si>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</si>
  <si>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</si>
  <si>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</si>
  <si>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</si>
  <si>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</si>
  <si>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</si>
  <si>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</si>
  <si>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</si>
  <si>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</si>
  <si>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</si>
  <si>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</si>
  <si>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</si>
  <si>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</si>
  <si>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</si>
  <si>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</si>
  <si>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</si>
  <si>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</si>
  <si>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</si>
  <si>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</si>
  <si>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</si>
  <si>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</si>
  <si>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</si>
  <si>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</si>
  <si>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</si>
  <si>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</si>
  <si>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</si>
  <si>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</si>
  <si>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</si>
  <si>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</si>
  <si>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</si>
  <si>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</si>
  <si>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</si>
  <si>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</si>
  <si>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</si>
  <si>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</si>
  <si>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</si>
  <si>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</si>
  <si>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</si>
  <si>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</si>
  <si>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</si>
  <si>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</si>
  <si>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</si>
  <si>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</si>
  <si>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</si>
  <si>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</si>
  <si>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</si>
  <si>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</si>
  <si>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</si>
  <si>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</si>
  <si>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</si>
  <si>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</si>
  <si>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</si>
  <si>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</si>
  <si>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</si>
  <si>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</si>
  <si>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</si>
  <si>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</si>
  <si>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</si>
  <si>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</si>
  <si>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</si>
  <si>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</si>
  <si>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</si>
  <si>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</si>
  <si>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</si>
  <si>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</si>
  <si>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</si>
  <si>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</si>
  <si>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</si>
  <si>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</si>
  <si>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</si>
  <si>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</si>
  <si>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</si>
  <si>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</si>
  <si>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</si>
  <si>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</si>
  <si>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</si>
  <si>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</si>
  <si>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</si>
  <si>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</si>
  <si>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</si>
  <si>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</si>
  <si>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</si>
  <si>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</si>
  <si>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</si>
  <si>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</si>
  <si>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</si>
  <si>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</si>
  <si>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</si>
  <si>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</si>
  <si>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</si>
  <si>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</si>
  <si>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</si>
  <si>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</si>
  <si>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</si>
  <si>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</si>
  <si>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</si>
  <si>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</si>
  <si>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</si>
  <si>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</si>
  <si>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</si>
  <si>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</si>
  <si>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</si>
  <si>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</si>
  <si>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</si>
  <si>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</si>
  <si>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</si>
  <si>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</si>
  <si>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</si>
  <si>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</si>
  <si>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</si>
  <si>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</si>
  <si>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</si>
  <si>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</si>
  <si>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</si>
  <si>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</si>
  <si>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</si>
  <si>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</si>
  <si>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</si>
  <si>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</si>
  <si>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</si>
  <si>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</si>
  <si>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</si>
  <si>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</si>
  <si>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</si>
  <si>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</si>
  <si>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</si>
  <si>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</si>
  <si>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</si>
  <si>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</si>
  <si>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</si>
  <si>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</si>
  <si>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</si>
  <si>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</si>
  <si>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</si>
  <si>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</si>
  <si>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</si>
  <si>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</si>
  <si>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</si>
  <si>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</si>
  <si>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</si>
  <si>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</si>
  <si>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</si>
  <si>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</si>
  <si>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</si>
  <si>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</si>
  <si>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</si>
  <si>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</si>
  <si>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</si>
  <si>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</si>
  <si>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</si>
  <si>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</si>
  <si>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</si>
  <si>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</si>
  <si>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</si>
  <si>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</si>
  <si>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</si>
  <si>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</si>
  <si>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</si>
  <si>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</si>
  <si>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</si>
  <si>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</si>
  <si>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</si>
  <si>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</si>
  <si>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</si>
  <si>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</si>
  <si>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</si>
  <si>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</si>
  <si>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</si>
  <si>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</si>
  <si>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</si>
  <si>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</si>
  <si>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</si>
  <si>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</si>
  <si>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</si>
  <si>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</si>
  <si>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</si>
  <si>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</si>
  <si>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</si>
  <si>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</si>
  <si>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</si>
  <si>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</si>
  <si>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</si>
  <si>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</si>
  <si>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</si>
  <si>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</si>
  <si>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</si>
  <si>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</si>
  <si>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</si>
  <si>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</si>
  <si>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</si>
  <si>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</si>
  <si>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</si>
  <si>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</si>
  <si>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</si>
  <si>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</si>
  <si>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</si>
  <si>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</si>
  <si>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</si>
  <si>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</si>
  <si>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</si>
  <si>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</si>
  <si>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</si>
  <si>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</si>
  <si>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</si>
  <si>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</si>
  <si>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</si>
  <si>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</si>
  <si>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</si>
  <si>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</si>
  <si>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</si>
  <si>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</si>
  <si>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</si>
  <si>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</si>
  <si>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</si>
  <si>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</si>
  <si>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</si>
  <si>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</si>
  <si>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</si>
  <si>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</si>
  <si>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</si>
  <si>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</si>
  <si>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</si>
  <si>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</si>
  <si>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</si>
  <si>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</si>
  <si>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</si>
  <si>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</si>
  <si>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</si>
  <si>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</si>
  <si>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</si>
  <si>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</si>
  <si>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</si>
  <si>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</si>
  <si>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</si>
  <si>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</si>
  <si>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</si>
  <si>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</si>
  <si>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</si>
  <si>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</si>
  <si>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</si>
  <si>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</si>
  <si>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</si>
  <si>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</si>
  <si>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</si>
  <si>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</si>
  <si>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</si>
  <si>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</si>
  <si>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</si>
  <si>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</si>
  <si>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</si>
  <si>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</si>
  <si>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</si>
  <si>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</si>
  <si>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</si>
  <si>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</si>
  <si>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</si>
  <si>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</si>
  <si>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</si>
  <si>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</si>
  <si>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</si>
  <si>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</si>
  <si>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</si>
  <si>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</si>
  <si>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</si>
  <si>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</si>
  <si>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</si>
  <si>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</si>
  <si>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</si>
  <si>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</si>
  <si>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</si>
  <si>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</si>
  <si>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</si>
  <si>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</si>
  <si>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</si>
  <si>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</si>
  <si>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</si>
  <si>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</si>
  <si>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</si>
  <si>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</si>
  <si>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</si>
  <si>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</si>
  <si>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</si>
  <si>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</si>
  <si>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</si>
  <si>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</si>
  <si>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</si>
  <si>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</si>
  <si>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</si>
  <si>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</si>
  <si>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</si>
  <si>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</si>
  <si>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</si>
  <si>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</si>
  <si>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</si>
  <si>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</si>
  <si>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</si>
  <si>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</si>
  <si>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</si>
  <si>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</si>
  <si>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</si>
  <si>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</si>
  <si>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</si>
  <si>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</si>
  <si>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</si>
  <si>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</si>
  <si>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</si>
  <si>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</si>
  <si>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</si>
  <si>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</si>
  <si>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</si>
  <si>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</si>
  <si>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</si>
  <si>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</si>
  <si>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</si>
  <si>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</si>
  <si>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</si>
  <si>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</si>
  <si>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</si>
  <si>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</si>
  <si>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</si>
  <si>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</si>
  <si>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</si>
  <si>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</si>
  <si>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</si>
  <si>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</si>
  <si>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</si>
  <si>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</si>
  <si>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</si>
  <si>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</si>
  <si>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</si>
  <si>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</si>
  <si>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</si>
  <si>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</si>
  <si>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</si>
  <si>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</si>
  <si>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</si>
  <si>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</si>
  <si>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</si>
  <si>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</si>
  <si>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</si>
  <si>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</si>
  <si>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</si>
  <si>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</si>
  <si>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</si>
  <si>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</si>
  <si>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</si>
  <si>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</si>
  <si>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</si>
  <si>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</si>
  <si>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</si>
  <si>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</si>
  <si>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</si>
  <si>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</si>
  <si>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</si>
  <si>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</si>
  <si>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</si>
  <si>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</si>
  <si>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</si>
  <si>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</si>
  <si>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</si>
  <si>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</si>
  <si>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</si>
  <si>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</si>
  <si>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</si>
  <si>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</si>
  <si>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</si>
  <si>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</si>
  <si>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</si>
  <si>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</si>
  <si>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</si>
  <si>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</si>
  <si>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</si>
  <si>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</si>
  <si>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</si>
  <si>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</si>
  <si>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</si>
  <si>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</si>
  <si>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</si>
  <si>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</si>
  <si>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</si>
  <si>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</si>
  <si>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</si>
  <si>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</si>
  <si>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</si>
  <si>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</si>
  <si>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</si>
  <si>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</si>
  <si>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</si>
  <si>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</si>
  <si>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</si>
  <si>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</si>
  <si>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</si>
  <si>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</si>
  <si>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</si>
  <si>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</si>
  <si>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</si>
  <si>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</si>
  <si>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</si>
  <si>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</si>
  <si>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</si>
  <si>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</si>
  <si>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</si>
  <si>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</si>
  <si>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</si>
  <si>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</si>
  <si>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</si>
  <si>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</si>
  <si>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</si>
  <si>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</si>
  <si>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</si>
  <si>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</si>
  <si>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</si>
  <si>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</si>
  <si>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</si>
  <si>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</si>
  <si>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</si>
  <si>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</si>
  <si>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</si>
  <si>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</si>
  <si>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</si>
  <si>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</si>
  <si>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</si>
  <si>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</si>
  <si>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</si>
  <si>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</si>
  <si>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</si>
  <si>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</si>
  <si>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</si>
  <si>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</si>
  <si>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</si>
  <si>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</si>
  <si>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</si>
  <si>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</si>
  <si>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</si>
  <si>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</si>
  <si>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</si>
  <si>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</si>
  <si>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</si>
  <si>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</si>
  <si>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</si>
  <si>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</si>
  <si>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</si>
  <si>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</si>
  <si>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</si>
  <si>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</si>
  <si>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</si>
  <si>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</si>
  <si>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</si>
  <si>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</si>
  <si>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</si>
  <si>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</si>
  <si>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</si>
  <si>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</si>
  <si>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</si>
  <si>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</si>
  <si>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</si>
  <si>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</si>
  <si>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</si>
  <si>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</si>
  <si>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</si>
  <si>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</si>
  <si>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</si>
  <si>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</si>
  <si>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</si>
  <si>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</si>
  <si>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</si>
  <si>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</si>
  <si>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</si>
  <si>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</si>
  <si>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</si>
  <si>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</si>
  <si>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</si>
  <si>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</si>
  <si>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</si>
  <si>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</si>
  <si>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</si>
  <si>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</si>
  <si>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</si>
  <si>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</si>
  <si>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</si>
  <si>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</si>
  <si>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</si>
  <si>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</si>
  <si>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</si>
  <si>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</si>
  <si>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</si>
  <si>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</si>
  <si>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</si>
  <si>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</si>
  <si>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</si>
  <si>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</si>
  <si>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</si>
  <si>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</si>
  <si>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</si>
  <si>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</si>
  <si>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</si>
  <si>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</si>
  <si>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</si>
  <si>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</si>
  <si>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</si>
  <si>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</si>
  <si>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</si>
  <si>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</si>
  <si>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</si>
  <si>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</si>
  <si>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</si>
  <si>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</si>
  <si>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</si>
  <si>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</si>
  <si>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</si>
  <si>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</si>
  <si>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</si>
  <si>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</si>
  <si>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</si>
  <si>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</si>
  <si>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</si>
  <si>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</si>
  <si>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</si>
  <si>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</si>
  <si>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</si>
  <si>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</si>
  <si>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</si>
  <si>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</si>
  <si>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</si>
  <si>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</si>
  <si>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</si>
  <si>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</si>
  <si>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</si>
  <si>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</si>
  <si>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</si>
  <si>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</si>
  <si>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</si>
  <si>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</si>
  <si>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</si>
  <si>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</si>
  <si>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</si>
  <si>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</si>
  <si>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</si>
  <si>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</si>
  <si>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</si>
  <si>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</si>
  <si>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</si>
  <si>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</si>
  <si>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</si>
  <si>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</si>
  <si>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</si>
  <si>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</si>
  <si>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</si>
  <si>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</si>
  <si>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</si>
  <si>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</si>
  <si>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</si>
  <si>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</si>
  <si>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</si>
  <si>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</si>
  <si>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</si>
  <si>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</si>
  <si>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</si>
  <si>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</si>
  <si>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</si>
  <si>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</si>
  <si>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</si>
  <si>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</si>
  <si>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</si>
  <si>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</si>
  <si>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</si>
  <si>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</si>
  <si>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</si>
  <si>
    <t>335774363</t>
  </si>
  <si>
    <t>335774357</t>
  </si>
  <si>
    <t>335774320</t>
  </si>
  <si>
    <t>335774319</t>
  </si>
  <si>
    <t>335774316</t>
  </si>
  <si>
    <t>335774290</t>
  </si>
  <si>
    <t>335774277</t>
  </si>
  <si>
    <t>335774144</t>
  </si>
  <si>
    <t>335774062</t>
  </si>
  <si>
    <t>335774061</t>
  </si>
  <si>
    <t>335774060</t>
  </si>
  <si>
    <t>335774055</t>
  </si>
  <si>
    <t>335774050</t>
  </si>
  <si>
    <t>335774047</t>
  </si>
  <si>
    <t>335774046</t>
  </si>
  <si>
    <t>335774044</t>
  </si>
  <si>
    <t>335774035</t>
  </si>
  <si>
    <t>335774025</t>
  </si>
  <si>
    <t>335774019</t>
  </si>
  <si>
    <t>335774005</t>
  </si>
  <si>
    <t>335774002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</si>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</sst>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topLeftCell="K1" zoomScale="80" zoomScaleNormal="80" workbookViewId="0">
      <pane ySplit="4" topLeftCell="A5" activePane="bottomLeft" state="frozen"/>
      <selection pane="bottomLeft" activeCell="O26" sqref="O26"/>
    </sheetView>
  </sheetViews>
  <sheetFormatPr baseColWidth="10" defaultColWidth="25.77734375" defaultRowHeight="14.4" x14ac:dyDescent="0.3"/>
  <cols>
    <col min="1" max="1" width="25.33203125" style="70" bestFit="1" customWidth="1"/>
    <col min="2" max="2" width="19.5546875" style="119" bestFit="1" customWidth="1"/>
    <col min="3" max="3" width="15.77734375" style="47" bestFit="1" customWidth="1"/>
    <col min="4" max="4" width="27.33203125" style="70" bestFit="1" customWidth="1"/>
    <col min="5" max="5" width="11.88671875" style="118" bestFit="1" customWidth="1"/>
    <col min="6" max="6" width="11" style="48" bestFit="1" customWidth="1"/>
    <col min="7" max="7" width="51.332031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8.109375" style="66" bestFit="1" customWidth="1"/>
    <col min="18" max="16384" width="25.77734375" style="45"/>
  </cols>
  <sheetData>
    <row r="1" spans="1:17" ht="17.399999999999999" x14ac:dyDescent="0.3">
      <c r="A1" s="122" t="s">
        <v>2161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17" ht="17.399999999999999" x14ac:dyDescent="0.3">
      <c r="A2" s="120" t="s">
        <v>2158</v>
      </c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0"/>
      <c r="M2" s="120"/>
      <c r="N2" s="120"/>
      <c r="O2" s="120"/>
      <c r="P2" s="120"/>
      <c r="Q2" s="120"/>
    </row>
    <row r="3" spans="1:17" ht="18" thickBot="1" x14ac:dyDescent="0.35">
      <c r="A3" s="124" t="s">
        <v>2511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4"/>
      <c r="M3" s="124"/>
      <c r="N3" s="124"/>
      <c r="O3" s="124"/>
      <c r="P3" s="124"/>
      <c r="Q3" s="12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335773027</v>
      </c>
      <c r="C5" s="103">
        <v>44223.433958333335</v>
      </c>
      <c r="D5" s="102" t="s">
        <v>2189</v>
      </c>
      <c r="E5" s="99">
        <v>240</v>
      </c>
      <c r="F5" s="84" t="str">
        <f>VLOOKUP(E5,VIP!$A$2:$O11378,2,0)</f>
        <v>DRBR24D</v>
      </c>
      <c r="G5" s="98" t="str">
        <f>VLOOKUP(E5,'LISTADO ATM'!$A$2:$B$894,2,0)</f>
        <v xml:space="preserve">ATM Oficina Carrefour I </v>
      </c>
      <c r="H5" s="98" t="str">
        <f>VLOOKUP(E5,VIP!$A$2:$O16298,7,FALSE)</f>
        <v>Si</v>
      </c>
      <c r="I5" s="98" t="str">
        <f>VLOOKUP(E5,VIP!$A$2:$O8263,8,FALSE)</f>
        <v>Si</v>
      </c>
      <c r="J5" s="98" t="str">
        <f>VLOOKUP(E5,VIP!$A$2:$O8213,8,FALSE)</f>
        <v>Si</v>
      </c>
      <c r="K5" s="98" t="str">
        <f>VLOOKUP(E5,VIP!$A$2:$O11787,6,0)</f>
        <v>SI</v>
      </c>
      <c r="L5" s="106" t="s">
        <v>2254</v>
      </c>
      <c r="M5" s="157" t="s">
        <v>2545</v>
      </c>
      <c r="N5" s="104" t="s">
        <v>2481</v>
      </c>
      <c r="O5" s="102" t="s">
        <v>2483</v>
      </c>
      <c r="P5" s="102"/>
      <c r="Q5" s="156">
        <v>44224.000185185185</v>
      </c>
    </row>
    <row r="6" spans="1:17" ht="17.399999999999999" x14ac:dyDescent="0.3">
      <c r="A6" s="102" t="str">
        <f>VLOOKUP(E6,'LISTADO ATM'!$A$2:$C$895,3,0)</f>
        <v>DISTRITO NACIONAL</v>
      </c>
      <c r="B6" s="111">
        <v>335773030</v>
      </c>
      <c r="C6" s="103">
        <v>44223.434212962966</v>
      </c>
      <c r="D6" s="102" t="s">
        <v>2189</v>
      </c>
      <c r="E6" s="99">
        <v>473</v>
      </c>
      <c r="F6" s="84" t="str">
        <f>VLOOKUP(E6,VIP!$A$2:$O11379,2,0)</f>
        <v>DRBR473</v>
      </c>
      <c r="G6" s="98" t="str">
        <f>VLOOKUP(E6,'LISTADO ATM'!$A$2:$B$894,2,0)</f>
        <v xml:space="preserve">ATM Oficina Carrefour II </v>
      </c>
      <c r="H6" s="98" t="str">
        <f>VLOOKUP(E6,VIP!$A$2:$O16299,7,FALSE)</f>
        <v>Si</v>
      </c>
      <c r="I6" s="98" t="str">
        <f>VLOOKUP(E6,VIP!$A$2:$O8264,8,FALSE)</f>
        <v>Si</v>
      </c>
      <c r="J6" s="98" t="str">
        <f>VLOOKUP(E6,VIP!$A$2:$O8214,8,FALSE)</f>
        <v>Si</v>
      </c>
      <c r="K6" s="98" t="str">
        <f>VLOOKUP(E6,VIP!$A$2:$O11788,6,0)</f>
        <v>NO</v>
      </c>
      <c r="L6" s="106" t="s">
        <v>2254</v>
      </c>
      <c r="M6" s="157" t="s">
        <v>2545</v>
      </c>
      <c r="N6" s="104" t="s">
        <v>2481</v>
      </c>
      <c r="O6" s="102" t="s">
        <v>2483</v>
      </c>
      <c r="P6" s="102"/>
      <c r="Q6" s="156">
        <v>44224.000185185185</v>
      </c>
    </row>
    <row r="7" spans="1:17" ht="17.399999999999999" x14ac:dyDescent="0.3">
      <c r="A7" s="102" t="str">
        <f>VLOOKUP(E7,'LISTADO ATM'!$A$2:$C$895,3,0)</f>
        <v>NORTE</v>
      </c>
      <c r="B7" s="111">
        <v>335772933</v>
      </c>
      <c r="C7" s="103">
        <v>44223.404768518521</v>
      </c>
      <c r="D7" s="102" t="s">
        <v>2190</v>
      </c>
      <c r="E7" s="99">
        <v>261</v>
      </c>
      <c r="F7" s="84" t="str">
        <f>VLOOKUP(E7,VIP!$A$2:$O11376,2,0)</f>
        <v>DRBR261</v>
      </c>
      <c r="G7" s="98" t="str">
        <f>VLOOKUP(E7,'LISTADO ATM'!$A$2:$B$894,2,0)</f>
        <v xml:space="preserve">ATM UNP Aeropuerto Cibao (Santiago) </v>
      </c>
      <c r="H7" s="98" t="str">
        <f>VLOOKUP(E7,VIP!$A$2:$O16296,7,FALSE)</f>
        <v>Si</v>
      </c>
      <c r="I7" s="98" t="str">
        <f>VLOOKUP(E7,VIP!$A$2:$O8261,8,FALSE)</f>
        <v>Si</v>
      </c>
      <c r="J7" s="98" t="str">
        <f>VLOOKUP(E7,VIP!$A$2:$O8211,8,FALSE)</f>
        <v>Si</v>
      </c>
      <c r="K7" s="98" t="str">
        <f>VLOOKUP(E7,VIP!$A$2:$O11785,6,0)</f>
        <v>NO</v>
      </c>
      <c r="L7" s="106" t="s">
        <v>2503</v>
      </c>
      <c r="M7" s="157" t="s">
        <v>2545</v>
      </c>
      <c r="N7" s="104" t="s">
        <v>2481</v>
      </c>
      <c r="O7" s="102" t="s">
        <v>2490</v>
      </c>
      <c r="P7" s="102"/>
      <c r="Q7" s="156">
        <v>44224.407129629632</v>
      </c>
    </row>
    <row r="8" spans="1:17" ht="17.399999999999999" x14ac:dyDescent="0.3">
      <c r="A8" s="102" t="str">
        <f>VLOOKUP(E8,'LISTADO ATM'!$A$2:$C$895,3,0)</f>
        <v>NORTE</v>
      </c>
      <c r="B8" s="111">
        <v>335773355</v>
      </c>
      <c r="C8" s="103">
        <v>44223.507222222222</v>
      </c>
      <c r="D8" s="102" t="s">
        <v>2190</v>
      </c>
      <c r="E8" s="99">
        <v>489</v>
      </c>
      <c r="F8" s="84" t="str">
        <f>VLOOKUP(E8,VIP!$A$2:$O11383,2,0)</f>
        <v>DRBR489</v>
      </c>
      <c r="G8" s="98" t="str">
        <f>VLOOKUP(E8,'LISTADO ATM'!$A$2:$B$894,2,0)</f>
        <v xml:space="preserve">ATM Aeropuerto El Catey (Samaná) </v>
      </c>
      <c r="H8" s="98" t="str">
        <f>VLOOKUP(E8,VIP!$A$2:$O16303,7,FALSE)</f>
        <v>Si</v>
      </c>
      <c r="I8" s="98" t="str">
        <f>VLOOKUP(E8,VIP!$A$2:$O8268,8,FALSE)</f>
        <v>Si</v>
      </c>
      <c r="J8" s="98" t="str">
        <f>VLOOKUP(E8,VIP!$A$2:$O8218,8,FALSE)</f>
        <v>Si</v>
      </c>
      <c r="K8" s="98" t="str">
        <f>VLOOKUP(E8,VIP!$A$2:$O11792,6,0)</f>
        <v>NO</v>
      </c>
      <c r="L8" s="106" t="s">
        <v>2463</v>
      </c>
      <c r="M8" s="157" t="s">
        <v>2545</v>
      </c>
      <c r="N8" s="104" t="s">
        <v>2481</v>
      </c>
      <c r="O8" s="102" t="s">
        <v>2490</v>
      </c>
      <c r="P8" s="102"/>
      <c r="Q8" s="156">
        <v>44224.420324074075</v>
      </c>
    </row>
    <row r="9" spans="1:17" ht="17.399999999999999" x14ac:dyDescent="0.3">
      <c r="A9" s="102" t="str">
        <f>VLOOKUP(E9,'LISTADO ATM'!$A$2:$C$895,3,0)</f>
        <v>NORTE</v>
      </c>
      <c r="B9" s="111">
        <v>335772606</v>
      </c>
      <c r="C9" s="103">
        <v>44223.328449074077</v>
      </c>
      <c r="D9" s="102" t="s">
        <v>2498</v>
      </c>
      <c r="E9" s="99">
        <v>431</v>
      </c>
      <c r="F9" s="84" t="str">
        <f>VLOOKUP(E9,VIP!$A$2:$O11371,2,0)</f>
        <v>DRBR583</v>
      </c>
      <c r="G9" s="98" t="str">
        <f>VLOOKUP(E9,'LISTADO ATM'!$A$2:$B$894,2,0)</f>
        <v xml:space="preserve">ATM Autoservicio Sol (Santiago) </v>
      </c>
      <c r="H9" s="98" t="str">
        <f>VLOOKUP(E9,VIP!$A$2:$O16291,7,FALSE)</f>
        <v>Si</v>
      </c>
      <c r="I9" s="98" t="str">
        <f>VLOOKUP(E9,VIP!$A$2:$O8256,8,FALSE)</f>
        <v>Si</v>
      </c>
      <c r="J9" s="98" t="str">
        <f>VLOOKUP(E9,VIP!$A$2:$O8206,8,FALSE)</f>
        <v>Si</v>
      </c>
      <c r="K9" s="98" t="str">
        <f>VLOOKUP(E9,VIP!$A$2:$O11780,6,0)</f>
        <v>SI</v>
      </c>
      <c r="L9" s="106" t="s">
        <v>2505</v>
      </c>
      <c r="M9" s="157" t="s">
        <v>2545</v>
      </c>
      <c r="N9" s="104" t="s">
        <v>2481</v>
      </c>
      <c r="O9" s="102" t="s">
        <v>2499</v>
      </c>
      <c r="P9" s="102"/>
      <c r="Q9" s="156">
        <v>44224.426574074074</v>
      </c>
    </row>
    <row r="10" spans="1:17" ht="17.399999999999999" x14ac:dyDescent="0.3">
      <c r="A10" s="102" t="str">
        <f>VLOOKUP(E10,'LISTADO ATM'!$A$2:$C$895,3,0)</f>
        <v>DISTRITO NACIONAL</v>
      </c>
      <c r="B10" s="111">
        <v>335770884</v>
      </c>
      <c r="C10" s="103">
        <v>44219.502962962964</v>
      </c>
      <c r="D10" s="102" t="s">
        <v>2477</v>
      </c>
      <c r="E10" s="99">
        <v>738</v>
      </c>
      <c r="F10" s="84" t="str">
        <f>VLOOKUP(E10,VIP!$A$2:$O11360,2,0)</f>
        <v>DRBR24S</v>
      </c>
      <c r="G10" s="98" t="str">
        <f>VLOOKUP(E10,'LISTADO ATM'!$A$2:$B$894,2,0)</f>
        <v xml:space="preserve">ATM Zona Franca Los Alcarrizos </v>
      </c>
      <c r="H10" s="98" t="str">
        <f>VLOOKUP(E10,VIP!$A$2:$O16281,7,FALSE)</f>
        <v>Si</v>
      </c>
      <c r="I10" s="98" t="str">
        <f>VLOOKUP(E10,VIP!$A$2:$O8246,8,FALSE)</f>
        <v>Si</v>
      </c>
      <c r="J10" s="98" t="str">
        <f>VLOOKUP(E10,VIP!$A$2:$O8196,8,FALSE)</f>
        <v>Si</v>
      </c>
      <c r="K10" s="98" t="str">
        <f>VLOOKUP(E10,VIP!$A$2:$O11770,6,0)</f>
        <v>NO</v>
      </c>
      <c r="L10" s="106" t="s">
        <v>2430</v>
      </c>
      <c r="M10" s="157" t="s">
        <v>2545</v>
      </c>
      <c r="N10" s="104" t="s">
        <v>2481</v>
      </c>
      <c r="O10" s="102" t="s">
        <v>2482</v>
      </c>
      <c r="P10" s="102"/>
      <c r="Q10" s="156">
        <v>44224.428657407407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335773077</v>
      </c>
      <c r="C11" s="103">
        <v>44223.442789351851</v>
      </c>
      <c r="D11" s="102" t="s">
        <v>2189</v>
      </c>
      <c r="E11" s="99">
        <v>321</v>
      </c>
      <c r="F11" s="84" t="str">
        <f>VLOOKUP(E11,VIP!$A$2:$O11380,2,0)</f>
        <v>DRBR321</v>
      </c>
      <c r="G11" s="98" t="str">
        <f>VLOOKUP(E11,'LISTADO ATM'!$A$2:$B$894,2,0)</f>
        <v xml:space="preserve">ATM Oficina Jiménez Moya I </v>
      </c>
      <c r="H11" s="98" t="str">
        <f>VLOOKUP(E11,VIP!$A$2:$O16300,7,FALSE)</f>
        <v>Si</v>
      </c>
      <c r="I11" s="98" t="str">
        <f>VLOOKUP(E11,VIP!$A$2:$O8265,8,FALSE)</f>
        <v>Si</v>
      </c>
      <c r="J11" s="98" t="str">
        <f>VLOOKUP(E11,VIP!$A$2:$O8215,8,FALSE)</f>
        <v>Si</v>
      </c>
      <c r="K11" s="98" t="str">
        <f>VLOOKUP(E11,VIP!$A$2:$O11789,6,0)</f>
        <v>NO</v>
      </c>
      <c r="L11" s="106" t="s">
        <v>2228</v>
      </c>
      <c r="M11" s="157" t="s">
        <v>2545</v>
      </c>
      <c r="N11" s="104" t="s">
        <v>2481</v>
      </c>
      <c r="O11" s="102" t="s">
        <v>2483</v>
      </c>
      <c r="P11" s="102"/>
      <c r="Q11" s="156">
        <v>44224.428657407407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335773300</v>
      </c>
      <c r="C12" s="103">
        <v>44223.487268518518</v>
      </c>
      <c r="D12" s="102" t="s">
        <v>2189</v>
      </c>
      <c r="E12" s="99">
        <v>670</v>
      </c>
      <c r="F12" s="84" t="str">
        <f>VLOOKUP(E12,VIP!$A$2:$O11381,2,0)</f>
        <v>DRBR670</v>
      </c>
      <c r="G12" s="98" t="str">
        <f>VLOOKUP(E12,'LISTADO ATM'!$A$2:$B$894,2,0)</f>
        <v>ATM Estación Texaco Algodón</v>
      </c>
      <c r="H12" s="98" t="str">
        <f>VLOOKUP(E12,VIP!$A$2:$O16301,7,FALSE)</f>
        <v>Si</v>
      </c>
      <c r="I12" s="98" t="str">
        <f>VLOOKUP(E12,VIP!$A$2:$O8266,8,FALSE)</f>
        <v>Si</v>
      </c>
      <c r="J12" s="98" t="str">
        <f>VLOOKUP(E12,VIP!$A$2:$O8216,8,FALSE)</f>
        <v>Si</v>
      </c>
      <c r="K12" s="98" t="str">
        <f>VLOOKUP(E12,VIP!$A$2:$O11790,6,0)</f>
        <v>NO</v>
      </c>
      <c r="L12" s="106" t="s">
        <v>2228</v>
      </c>
      <c r="M12" s="157" t="s">
        <v>2545</v>
      </c>
      <c r="N12" s="104" t="s">
        <v>2497</v>
      </c>
      <c r="O12" s="102" t="s">
        <v>2483</v>
      </c>
      <c r="P12" s="102"/>
      <c r="Q12" s="156">
        <v>44224.43074074074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335773487</v>
      </c>
      <c r="C13" s="103">
        <v>44223.579837962963</v>
      </c>
      <c r="D13" s="102" t="s">
        <v>2189</v>
      </c>
      <c r="E13" s="99">
        <v>14</v>
      </c>
      <c r="F13" s="84" t="str">
        <f>VLOOKUP(E13,VIP!$A$2:$O11387,2,0)</f>
        <v>DRBR014</v>
      </c>
      <c r="G13" s="98" t="str">
        <f>VLOOKUP(E13,'LISTADO ATM'!$A$2:$B$894,2,0)</f>
        <v xml:space="preserve">ATM Oficina Aeropuerto Las Américas I </v>
      </c>
      <c r="H13" s="98" t="str">
        <f>VLOOKUP(E13,VIP!$A$2:$O16307,7,FALSE)</f>
        <v>Si</v>
      </c>
      <c r="I13" s="98" t="str">
        <f>VLOOKUP(E13,VIP!$A$2:$O8272,8,FALSE)</f>
        <v>Si</v>
      </c>
      <c r="J13" s="98" t="str">
        <f>VLOOKUP(E13,VIP!$A$2:$O8222,8,FALSE)</f>
        <v>Si</v>
      </c>
      <c r="K13" s="98" t="str">
        <f>VLOOKUP(E13,VIP!$A$2:$O11796,6,0)</f>
        <v>NO</v>
      </c>
      <c r="L13" s="106" t="s">
        <v>2441</v>
      </c>
      <c r="M13" s="157" t="s">
        <v>2545</v>
      </c>
      <c r="N13" s="104" t="s">
        <v>2481</v>
      </c>
      <c r="O13" s="102" t="s">
        <v>2483</v>
      </c>
      <c r="P13" s="102"/>
      <c r="Q13" s="156">
        <v>44224.434907407405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335773593</v>
      </c>
      <c r="C14" s="103">
        <v>44223.617291666669</v>
      </c>
      <c r="D14" s="102" t="s">
        <v>2189</v>
      </c>
      <c r="E14" s="99">
        <v>917</v>
      </c>
      <c r="F14" s="84" t="str">
        <f>VLOOKUP(E14,VIP!$A$2:$O11391,2,0)</f>
        <v>DRBR01B</v>
      </c>
      <c r="G14" s="98" t="str">
        <f>VLOOKUP(E14,'LISTADO ATM'!$A$2:$B$894,2,0)</f>
        <v xml:space="preserve">ATM Oficina Los Mina </v>
      </c>
      <c r="H14" s="98" t="str">
        <f>VLOOKUP(E14,VIP!$A$2:$O16311,7,FALSE)</f>
        <v>Si</v>
      </c>
      <c r="I14" s="98" t="str">
        <f>VLOOKUP(E14,VIP!$A$2:$O8276,8,FALSE)</f>
        <v>Si</v>
      </c>
      <c r="J14" s="98" t="str">
        <f>VLOOKUP(E14,VIP!$A$2:$O8226,8,FALSE)</f>
        <v>Si</v>
      </c>
      <c r="K14" s="98" t="str">
        <f>VLOOKUP(E14,VIP!$A$2:$O11800,6,0)</f>
        <v>NO</v>
      </c>
      <c r="L14" s="106" t="s">
        <v>2228</v>
      </c>
      <c r="M14" s="157" t="s">
        <v>2545</v>
      </c>
      <c r="N14" s="104" t="s">
        <v>2481</v>
      </c>
      <c r="O14" s="102" t="s">
        <v>2483</v>
      </c>
      <c r="P14" s="102"/>
      <c r="Q14" s="156">
        <v>44224.435601851852</v>
      </c>
    </row>
    <row r="15" spans="1:17" ht="17.399999999999999" x14ac:dyDescent="0.3">
      <c r="A15" s="102" t="str">
        <f>VLOOKUP(E15,'LISTADO ATM'!$A$2:$C$895,3,0)</f>
        <v>NORTE</v>
      </c>
      <c r="B15" s="111">
        <v>335773820</v>
      </c>
      <c r="C15" s="103">
        <v>44223.704050925924</v>
      </c>
      <c r="D15" s="102" t="s">
        <v>2477</v>
      </c>
      <c r="E15" s="99">
        <v>851</v>
      </c>
      <c r="F15" s="84" t="str">
        <f>VLOOKUP(E15,VIP!$A$2:$O11399,2,0)</f>
        <v>DRBR851</v>
      </c>
      <c r="G15" s="98" t="str">
        <f>VLOOKUP(E15,'LISTADO ATM'!$A$2:$B$894,2,0)</f>
        <v xml:space="preserve">ATM Hospital Vinicio Calventi </v>
      </c>
      <c r="H15" s="98" t="str">
        <f>VLOOKUP(E15,VIP!$A$2:$O16319,7,FALSE)</f>
        <v>Si</v>
      </c>
      <c r="I15" s="98" t="str">
        <f>VLOOKUP(E15,VIP!$A$2:$O8284,8,FALSE)</f>
        <v>Si</v>
      </c>
      <c r="J15" s="98" t="str">
        <f>VLOOKUP(E15,VIP!$A$2:$O8234,8,FALSE)</f>
        <v>Si</v>
      </c>
      <c r="K15" s="98" t="str">
        <f>VLOOKUP(E15,VIP!$A$2:$O11808,6,0)</f>
        <v>NO</v>
      </c>
      <c r="L15" s="106" t="s">
        <v>2430</v>
      </c>
      <c r="M15" s="157" t="s">
        <v>2545</v>
      </c>
      <c r="N15" s="104" t="s">
        <v>2481</v>
      </c>
      <c r="O15" s="102" t="s">
        <v>2482</v>
      </c>
      <c r="P15" s="102"/>
      <c r="Q15" s="156">
        <v>44224.435601851852</v>
      </c>
    </row>
    <row r="16" spans="1:17" ht="17.399999999999999" x14ac:dyDescent="0.3">
      <c r="A16" s="102" t="str">
        <f>VLOOKUP(E16,'LISTADO ATM'!$A$2:$C$895,3,0)</f>
        <v>SUR</v>
      </c>
      <c r="B16" s="111">
        <v>335773304</v>
      </c>
      <c r="C16" s="103">
        <v>44223.488796296297</v>
      </c>
      <c r="D16" s="102" t="s">
        <v>2189</v>
      </c>
      <c r="E16" s="99">
        <v>182</v>
      </c>
      <c r="F16" s="84" t="str">
        <f>VLOOKUP(E16,VIP!$A$2:$O11382,2,0)</f>
        <v>DRBR182</v>
      </c>
      <c r="G16" s="98" t="str">
        <f>VLOOKUP(E16,'LISTADO ATM'!$A$2:$B$894,2,0)</f>
        <v xml:space="preserve">ATM Barahona Comb </v>
      </c>
      <c r="H16" s="98" t="str">
        <f>VLOOKUP(E16,VIP!$A$2:$O16302,7,FALSE)</f>
        <v>Si</v>
      </c>
      <c r="I16" s="98" t="str">
        <f>VLOOKUP(E16,VIP!$A$2:$O8267,8,FALSE)</f>
        <v>Si</v>
      </c>
      <c r="J16" s="98" t="str">
        <f>VLOOKUP(E16,VIP!$A$2:$O8217,8,FALSE)</f>
        <v>Si</v>
      </c>
      <c r="K16" s="98" t="str">
        <f>VLOOKUP(E16,VIP!$A$2:$O11791,6,0)</f>
        <v>NO</v>
      </c>
      <c r="L16" s="106" t="s">
        <v>2463</v>
      </c>
      <c r="M16" s="157" t="s">
        <v>2545</v>
      </c>
      <c r="N16" s="104" t="s">
        <v>2481</v>
      </c>
      <c r="O16" s="102" t="s">
        <v>2483</v>
      </c>
      <c r="P16" s="102"/>
      <c r="Q16" s="156">
        <v>44224.436296296299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335773420</v>
      </c>
      <c r="C17" s="103">
        <v>44223.533599537041</v>
      </c>
      <c r="D17" s="102" t="s">
        <v>2189</v>
      </c>
      <c r="E17" s="99">
        <v>327</v>
      </c>
      <c r="F17" s="84" t="str">
        <f>VLOOKUP(E17,VIP!$A$2:$O11384,2,0)</f>
        <v>DRBR327</v>
      </c>
      <c r="G17" s="98" t="str">
        <f>VLOOKUP(E17,'LISTADO ATM'!$A$2:$B$894,2,0)</f>
        <v xml:space="preserve">ATM UNP CCN (Nacional 27 de Febrero) </v>
      </c>
      <c r="H17" s="98" t="str">
        <f>VLOOKUP(E17,VIP!$A$2:$O16304,7,FALSE)</f>
        <v>Si</v>
      </c>
      <c r="I17" s="98" t="str">
        <f>VLOOKUP(E17,VIP!$A$2:$O8269,8,FALSE)</f>
        <v>Si</v>
      </c>
      <c r="J17" s="98" t="str">
        <f>VLOOKUP(E17,VIP!$A$2:$O8219,8,FALSE)</f>
        <v>Si</v>
      </c>
      <c r="K17" s="98" t="str">
        <f>VLOOKUP(E17,VIP!$A$2:$O11793,6,0)</f>
        <v>NO</v>
      </c>
      <c r="L17" s="106" t="s">
        <v>2228</v>
      </c>
      <c r="M17" s="157" t="s">
        <v>2545</v>
      </c>
      <c r="N17" s="104" t="s">
        <v>2481</v>
      </c>
      <c r="O17" s="102" t="s">
        <v>2483</v>
      </c>
      <c r="P17" s="102"/>
      <c r="Q17" s="156">
        <v>44224.436296296299</v>
      </c>
    </row>
    <row r="18" spans="1:17" ht="17.399999999999999" x14ac:dyDescent="0.3">
      <c r="A18" s="102" t="str">
        <f>VLOOKUP(E18,'LISTADO ATM'!$A$2:$C$895,3,0)</f>
        <v>NORTE</v>
      </c>
      <c r="B18" s="111">
        <v>335773634</v>
      </c>
      <c r="C18" s="103">
        <v>44223.630486111113</v>
      </c>
      <c r="D18" s="102" t="s">
        <v>2190</v>
      </c>
      <c r="E18" s="99">
        <v>737</v>
      </c>
      <c r="F18" s="84" t="str">
        <f>VLOOKUP(E18,VIP!$A$2:$O11394,2,0)</f>
        <v>DRBR281</v>
      </c>
      <c r="G18" s="98" t="str">
        <f>VLOOKUP(E18,'LISTADO ATM'!$A$2:$B$894,2,0)</f>
        <v xml:space="preserve">ATM UNP Cabarete (Puerto Plata) </v>
      </c>
      <c r="H18" s="98" t="str">
        <f>VLOOKUP(E18,VIP!$A$2:$O16314,7,FALSE)</f>
        <v>Si</v>
      </c>
      <c r="I18" s="98" t="str">
        <f>VLOOKUP(E18,VIP!$A$2:$O8279,8,FALSE)</f>
        <v>Si</v>
      </c>
      <c r="J18" s="98" t="str">
        <f>VLOOKUP(E18,VIP!$A$2:$O8229,8,FALSE)</f>
        <v>Si</v>
      </c>
      <c r="K18" s="98" t="str">
        <f>VLOOKUP(E18,VIP!$A$2:$O11803,6,0)</f>
        <v>NO</v>
      </c>
      <c r="L18" s="106" t="s">
        <v>2503</v>
      </c>
      <c r="M18" s="157" t="s">
        <v>2545</v>
      </c>
      <c r="N18" s="104" t="s">
        <v>2481</v>
      </c>
      <c r="O18" s="102" t="s">
        <v>2504</v>
      </c>
      <c r="P18" s="102"/>
      <c r="Q18" s="156">
        <v>44224.440462962964</v>
      </c>
    </row>
    <row r="19" spans="1:17" ht="17.399999999999999" x14ac:dyDescent="0.3">
      <c r="A19" s="102" t="str">
        <f>VLOOKUP(E19,'LISTADO ATM'!$A$2:$C$895,3,0)</f>
        <v>NORTE</v>
      </c>
      <c r="B19" s="111" t="s">
        <v>2519</v>
      </c>
      <c r="C19" s="103">
        <v>44224.322060185186</v>
      </c>
      <c r="D19" s="102" t="s">
        <v>2190</v>
      </c>
      <c r="E19" s="99">
        <v>936</v>
      </c>
      <c r="F19" s="84" t="str">
        <f>VLOOKUP(E19,VIP!$A$2:$O11425,2,0)</f>
        <v>DRBR936</v>
      </c>
      <c r="G19" s="98" t="str">
        <f>VLOOKUP(E19,'LISTADO ATM'!$A$2:$B$894,2,0)</f>
        <v xml:space="preserve">ATM Autobanco Oficina La Vega I </v>
      </c>
      <c r="H19" s="98" t="str">
        <f>VLOOKUP(E19,VIP!$A$2:$O16345,7,FALSE)</f>
        <v>Si</v>
      </c>
      <c r="I19" s="98" t="str">
        <f>VLOOKUP(E19,VIP!$A$2:$O8310,8,FALSE)</f>
        <v>Si</v>
      </c>
      <c r="J19" s="98" t="str">
        <f>VLOOKUP(E19,VIP!$A$2:$O8260,8,FALSE)</f>
        <v>Si</v>
      </c>
      <c r="K19" s="98" t="str">
        <f>VLOOKUP(E19,VIP!$A$2:$O11834,6,0)</f>
        <v>NO</v>
      </c>
      <c r="L19" s="106" t="s">
        <v>2228</v>
      </c>
      <c r="M19" s="157" t="s">
        <v>2545</v>
      </c>
      <c r="N19" s="104" t="s">
        <v>2481</v>
      </c>
      <c r="O19" s="102" t="s">
        <v>2490</v>
      </c>
      <c r="P19" s="102"/>
      <c r="Q19" s="156">
        <v>44224.446712962963</v>
      </c>
    </row>
    <row r="20" spans="1:17" ht="17.399999999999999" x14ac:dyDescent="0.3">
      <c r="A20" s="102" t="str">
        <f>VLOOKUP(E20,'LISTADO ATM'!$A$2:$C$895,3,0)</f>
        <v>DISTRITO NACIONAL</v>
      </c>
      <c r="B20" s="111">
        <v>335773829</v>
      </c>
      <c r="C20" s="103">
        <v>44223.706770833334</v>
      </c>
      <c r="D20" s="102" t="s">
        <v>2477</v>
      </c>
      <c r="E20" s="99">
        <v>811</v>
      </c>
      <c r="F20" s="84" t="str">
        <f>VLOOKUP(E20,VIP!$A$2:$O11400,2,0)</f>
        <v>DRBR811</v>
      </c>
      <c r="G20" s="98" t="str">
        <f>VLOOKUP(E20,'LISTADO ATM'!$A$2:$B$894,2,0)</f>
        <v xml:space="preserve">ATM Almacenes Unidos </v>
      </c>
      <c r="H20" s="98" t="str">
        <f>VLOOKUP(E20,VIP!$A$2:$O16320,7,FALSE)</f>
        <v>Si</v>
      </c>
      <c r="I20" s="98" t="str">
        <f>VLOOKUP(E20,VIP!$A$2:$O8285,8,FALSE)</f>
        <v>Si</v>
      </c>
      <c r="J20" s="98" t="str">
        <f>VLOOKUP(E20,VIP!$A$2:$O8235,8,FALSE)</f>
        <v>Si</v>
      </c>
      <c r="K20" s="98" t="str">
        <f>VLOOKUP(E20,VIP!$A$2:$O11809,6,0)</f>
        <v>NO</v>
      </c>
      <c r="L20" s="106" t="s">
        <v>2430</v>
      </c>
      <c r="M20" s="157" t="s">
        <v>2545</v>
      </c>
      <c r="N20" s="104" t="s">
        <v>2481</v>
      </c>
      <c r="O20" s="102" t="s">
        <v>2482</v>
      </c>
      <c r="P20" s="102"/>
      <c r="Q20" s="156">
        <v>44224.44740740741</v>
      </c>
    </row>
    <row r="21" spans="1:17" ht="17.399999999999999" x14ac:dyDescent="0.3">
      <c r="A21" s="102" t="str">
        <f>VLOOKUP(E21,'LISTADO ATM'!$A$2:$C$895,3,0)</f>
        <v>DISTRITO NACIONAL</v>
      </c>
      <c r="B21" s="111">
        <v>335773835</v>
      </c>
      <c r="C21" s="103">
        <v>44223.708726851852</v>
      </c>
      <c r="D21" s="102" t="s">
        <v>2189</v>
      </c>
      <c r="E21" s="99">
        <v>160</v>
      </c>
      <c r="F21" s="84" t="str">
        <f>VLOOKUP(E21,VIP!$A$2:$O11401,2,0)</f>
        <v>DRBR160</v>
      </c>
      <c r="G21" s="98" t="str">
        <f>VLOOKUP(E21,'LISTADO ATM'!$A$2:$B$894,2,0)</f>
        <v xml:space="preserve">ATM Oficina Herrera </v>
      </c>
      <c r="H21" s="98" t="str">
        <f>VLOOKUP(E21,VIP!$A$2:$O16321,7,FALSE)</f>
        <v>Si</v>
      </c>
      <c r="I21" s="98" t="str">
        <f>VLOOKUP(E21,VIP!$A$2:$O8286,8,FALSE)</f>
        <v>Si</v>
      </c>
      <c r="J21" s="98" t="str">
        <f>VLOOKUP(E21,VIP!$A$2:$O8236,8,FALSE)</f>
        <v>Si</v>
      </c>
      <c r="K21" s="98" t="str">
        <f>VLOOKUP(E21,VIP!$A$2:$O11810,6,0)</f>
        <v>NO</v>
      </c>
      <c r="L21" s="106" t="s">
        <v>2228</v>
      </c>
      <c r="M21" s="157" t="s">
        <v>2545</v>
      </c>
      <c r="N21" s="104" t="s">
        <v>2481</v>
      </c>
      <c r="O21" s="102" t="s">
        <v>2483</v>
      </c>
      <c r="P21" s="102"/>
      <c r="Q21" s="156">
        <v>44224.44740740741</v>
      </c>
    </row>
    <row r="22" spans="1:17" ht="17.399999999999999" x14ac:dyDescent="0.3">
      <c r="A22" s="102" t="str">
        <f>VLOOKUP(E22,'LISTADO ATM'!$A$2:$C$895,3,0)</f>
        <v>DISTRITO NACIONAL</v>
      </c>
      <c r="B22" s="111">
        <v>335773842</v>
      </c>
      <c r="C22" s="103">
        <v>44223.713819444441</v>
      </c>
      <c r="D22" s="102" t="s">
        <v>2189</v>
      </c>
      <c r="E22" s="99">
        <v>235</v>
      </c>
      <c r="F22" s="84" t="str">
        <f>VLOOKUP(E22,VIP!$A$2:$O11403,2,0)</f>
        <v>DRBR235</v>
      </c>
      <c r="G22" s="98" t="str">
        <f>VLOOKUP(E22,'LISTADO ATM'!$A$2:$B$894,2,0)</f>
        <v xml:space="preserve">ATM Oficina Multicentro La Sirena San Isidro </v>
      </c>
      <c r="H22" s="98" t="str">
        <f>VLOOKUP(E22,VIP!$A$2:$O16323,7,FALSE)</f>
        <v>Si</v>
      </c>
      <c r="I22" s="98" t="str">
        <f>VLOOKUP(E22,VIP!$A$2:$O8288,8,FALSE)</f>
        <v>Si</v>
      </c>
      <c r="J22" s="98" t="str">
        <f>VLOOKUP(E22,VIP!$A$2:$O8238,8,FALSE)</f>
        <v>Si</v>
      </c>
      <c r="K22" s="98" t="str">
        <f>VLOOKUP(E22,VIP!$A$2:$O11812,6,0)</f>
        <v>SI</v>
      </c>
      <c r="L22" s="106" t="s">
        <v>2463</v>
      </c>
      <c r="M22" s="157" t="s">
        <v>2545</v>
      </c>
      <c r="N22" s="104" t="s">
        <v>2481</v>
      </c>
      <c r="O22" s="102" t="s">
        <v>2483</v>
      </c>
      <c r="P22" s="102"/>
      <c r="Q22" s="156">
        <v>44224.448101851849</v>
      </c>
    </row>
    <row r="23" spans="1:17" ht="17.399999999999999" x14ac:dyDescent="0.3">
      <c r="A23" s="102" t="str">
        <f>VLOOKUP(E23,'LISTADO ATM'!$A$2:$C$895,3,0)</f>
        <v>ESTE</v>
      </c>
      <c r="B23" s="111">
        <v>335773909</v>
      </c>
      <c r="C23" s="103">
        <v>44223.774780092594</v>
      </c>
      <c r="D23" s="102" t="s">
        <v>2190</v>
      </c>
      <c r="E23" s="99">
        <v>963</v>
      </c>
      <c r="F23" s="84" t="str">
        <f>VLOOKUP(E23,VIP!$A$2:$O11407,2,0)</f>
        <v>DRBR963</v>
      </c>
      <c r="G23" s="98" t="str">
        <f>VLOOKUP(E23,'LISTADO ATM'!$A$2:$B$894,2,0)</f>
        <v xml:space="preserve">ATM Multiplaza La Romana </v>
      </c>
      <c r="H23" s="98" t="str">
        <f>VLOOKUP(E23,VIP!$A$2:$O16327,7,FALSE)</f>
        <v>Si</v>
      </c>
      <c r="I23" s="98" t="str">
        <f>VLOOKUP(E23,VIP!$A$2:$O8292,8,FALSE)</f>
        <v>Si</v>
      </c>
      <c r="J23" s="98" t="str">
        <f>VLOOKUP(E23,VIP!$A$2:$O8242,8,FALSE)</f>
        <v>Si</v>
      </c>
      <c r="K23" s="98" t="str">
        <f>VLOOKUP(E23,VIP!$A$2:$O11816,6,0)</f>
        <v>NO</v>
      </c>
      <c r="L23" s="106" t="s">
        <v>2228</v>
      </c>
      <c r="M23" s="157" t="s">
        <v>2545</v>
      </c>
      <c r="N23" s="104" t="s">
        <v>2481</v>
      </c>
      <c r="O23" s="102" t="s">
        <v>2490</v>
      </c>
      <c r="P23" s="102"/>
      <c r="Q23" s="156">
        <v>44224.448101851849</v>
      </c>
    </row>
    <row r="24" spans="1:17" ht="17.399999999999999" x14ac:dyDescent="0.3">
      <c r="A24" s="102" t="str">
        <f>VLOOKUP(E24,'LISTADO ATM'!$A$2:$C$895,3,0)</f>
        <v>NORTE</v>
      </c>
      <c r="B24" s="111">
        <v>335773912</v>
      </c>
      <c r="C24" s="103">
        <v>44223.779108796298</v>
      </c>
      <c r="D24" s="102" t="s">
        <v>2190</v>
      </c>
      <c r="E24" s="99">
        <v>746</v>
      </c>
      <c r="F24" s="84" t="str">
        <f>VLOOKUP(E24,VIP!$A$2:$O11408,2,0)</f>
        <v>DRBR156</v>
      </c>
      <c r="G24" s="98" t="str">
        <f>VLOOKUP(E24,'LISTADO ATM'!$A$2:$B$894,2,0)</f>
        <v xml:space="preserve">ATM Oficina Las Terrenas </v>
      </c>
      <c r="H24" s="98" t="str">
        <f>VLOOKUP(E24,VIP!$A$2:$O16328,7,FALSE)</f>
        <v>Si</v>
      </c>
      <c r="I24" s="98" t="str">
        <f>VLOOKUP(E24,VIP!$A$2:$O8293,8,FALSE)</f>
        <v>Si</v>
      </c>
      <c r="J24" s="98" t="str">
        <f>VLOOKUP(E24,VIP!$A$2:$O8243,8,FALSE)</f>
        <v>Si</v>
      </c>
      <c r="K24" s="98" t="str">
        <f>VLOOKUP(E24,VIP!$A$2:$O11817,6,0)</f>
        <v>SI</v>
      </c>
      <c r="L24" s="106" t="s">
        <v>2254</v>
      </c>
      <c r="M24" s="157" t="s">
        <v>2545</v>
      </c>
      <c r="N24" s="104" t="s">
        <v>2481</v>
      </c>
      <c r="O24" s="102" t="s">
        <v>2490</v>
      </c>
      <c r="P24" s="102"/>
      <c r="Q24" s="156">
        <v>44224.448101851849</v>
      </c>
    </row>
    <row r="25" spans="1:17" ht="17.399999999999999" x14ac:dyDescent="0.3">
      <c r="A25" s="102" t="str">
        <f>VLOOKUP(E25,'LISTADO ATM'!$A$2:$C$895,3,0)</f>
        <v>DISTRITO NACIONAL</v>
      </c>
      <c r="B25" s="111">
        <v>335773922</v>
      </c>
      <c r="C25" s="103">
        <v>44223.802025462966</v>
      </c>
      <c r="D25" s="102" t="s">
        <v>2477</v>
      </c>
      <c r="E25" s="99">
        <v>620</v>
      </c>
      <c r="F25" s="84" t="str">
        <f>VLOOKUP(E25,VIP!$A$2:$O11413,2,0)</f>
        <v>DRBR620</v>
      </c>
      <c r="G25" s="98" t="str">
        <f>VLOOKUP(E25,'LISTADO ATM'!$A$2:$B$894,2,0)</f>
        <v xml:space="preserve">ATM Ministerio de Medio Ambiente </v>
      </c>
      <c r="H25" s="98" t="str">
        <f>VLOOKUP(E25,VIP!$A$2:$O16333,7,FALSE)</f>
        <v>Si</v>
      </c>
      <c r="I25" s="98" t="str">
        <f>VLOOKUP(E25,VIP!$A$2:$O8298,8,FALSE)</f>
        <v>No</v>
      </c>
      <c r="J25" s="98" t="str">
        <f>VLOOKUP(E25,VIP!$A$2:$O8248,8,FALSE)</f>
        <v>No</v>
      </c>
      <c r="K25" s="98" t="str">
        <f>VLOOKUP(E25,VIP!$A$2:$O11822,6,0)</f>
        <v>NO</v>
      </c>
      <c r="L25" s="106" t="s">
        <v>2430</v>
      </c>
      <c r="M25" s="157" t="s">
        <v>2545</v>
      </c>
      <c r="N25" s="104" t="s">
        <v>2481</v>
      </c>
      <c r="O25" s="102" t="s">
        <v>2482</v>
      </c>
      <c r="P25" s="102"/>
      <c r="Q25" s="156">
        <v>44224.448101851849</v>
      </c>
    </row>
    <row r="26" spans="1:17" ht="17.399999999999999" x14ac:dyDescent="0.3">
      <c r="A26" s="102" t="str">
        <f>VLOOKUP(E26,'LISTADO ATM'!$A$2:$C$895,3,0)</f>
        <v>NORTE</v>
      </c>
      <c r="B26" s="111">
        <v>335773920</v>
      </c>
      <c r="C26" s="103">
        <v>44223.797627314816</v>
      </c>
      <c r="D26" s="102" t="s">
        <v>2190</v>
      </c>
      <c r="E26" s="99">
        <v>53</v>
      </c>
      <c r="F26" s="84" t="str">
        <f>VLOOKUP(E26,VIP!$A$2:$O11411,2,0)</f>
        <v>DRBR053</v>
      </c>
      <c r="G26" s="98" t="str">
        <f>VLOOKUP(E26,'LISTADO ATM'!$A$2:$B$894,2,0)</f>
        <v xml:space="preserve">ATM Oficina Constanza </v>
      </c>
      <c r="H26" s="98" t="str">
        <f>VLOOKUP(E26,VIP!$A$2:$O16331,7,FALSE)</f>
        <v>Si</v>
      </c>
      <c r="I26" s="98" t="str">
        <f>VLOOKUP(E26,VIP!$A$2:$O8296,8,FALSE)</f>
        <v>Si</v>
      </c>
      <c r="J26" s="98" t="str">
        <f>VLOOKUP(E26,VIP!$A$2:$O8246,8,FALSE)</f>
        <v>Si</v>
      </c>
      <c r="K26" s="98" t="str">
        <f>VLOOKUP(E26,VIP!$A$2:$O11820,6,0)</f>
        <v>NO</v>
      </c>
      <c r="L26" s="106" t="s">
        <v>2463</v>
      </c>
      <c r="M26" s="157" t="s">
        <v>2545</v>
      </c>
      <c r="N26" s="104" t="s">
        <v>2481</v>
      </c>
      <c r="O26" s="102" t="s">
        <v>2490</v>
      </c>
      <c r="P26" s="102"/>
      <c r="Q26" s="156">
        <v>44224.449490740742</v>
      </c>
    </row>
    <row r="27" spans="1:17" ht="17.399999999999999" x14ac:dyDescent="0.3">
      <c r="A27" s="102" t="str">
        <f>VLOOKUP(E27,'LISTADO ATM'!$A$2:$C$895,3,0)</f>
        <v>DISTRITO NACIONAL</v>
      </c>
      <c r="B27" s="111">
        <v>335773921</v>
      </c>
      <c r="C27" s="103">
        <v>44223.799699074072</v>
      </c>
      <c r="D27" s="102" t="s">
        <v>2189</v>
      </c>
      <c r="E27" s="99">
        <v>21</v>
      </c>
      <c r="F27" s="84" t="str">
        <f>VLOOKUP(E27,VIP!$A$2:$O11412,2,0)</f>
        <v>DRBR021</v>
      </c>
      <c r="G27" s="98" t="str">
        <f>VLOOKUP(E27,'LISTADO ATM'!$A$2:$B$894,2,0)</f>
        <v xml:space="preserve">ATM Oficina Mella </v>
      </c>
      <c r="H27" s="98" t="str">
        <f>VLOOKUP(E27,VIP!$A$2:$O16332,7,FALSE)</f>
        <v>Si</v>
      </c>
      <c r="I27" s="98" t="str">
        <f>VLOOKUP(E27,VIP!$A$2:$O8297,8,FALSE)</f>
        <v>No</v>
      </c>
      <c r="J27" s="98" t="str">
        <f>VLOOKUP(E27,VIP!$A$2:$O8247,8,FALSE)</f>
        <v>No</v>
      </c>
      <c r="K27" s="98" t="str">
        <f>VLOOKUP(E27,VIP!$A$2:$O11821,6,0)</f>
        <v>NO</v>
      </c>
      <c r="L27" s="106" t="s">
        <v>2254</v>
      </c>
      <c r="M27" s="157" t="s">
        <v>2545</v>
      </c>
      <c r="N27" s="104" t="s">
        <v>2481</v>
      </c>
      <c r="O27" s="102" t="s">
        <v>2483</v>
      </c>
      <c r="P27" s="102"/>
      <c r="Q27" s="156">
        <v>44224.449490740742</v>
      </c>
    </row>
    <row r="28" spans="1:17" ht="17.399999999999999" x14ac:dyDescent="0.3">
      <c r="A28" s="102" t="str">
        <f>VLOOKUP(E28,'LISTADO ATM'!$A$2:$C$895,3,0)</f>
        <v>DISTRITO NACIONAL</v>
      </c>
      <c r="B28" s="111">
        <v>335773941</v>
      </c>
      <c r="C28" s="103">
        <v>44223.889004629629</v>
      </c>
      <c r="D28" s="102" t="s">
        <v>2494</v>
      </c>
      <c r="E28" s="99">
        <v>314</v>
      </c>
      <c r="F28" s="84" t="str">
        <f>VLOOKUP(E28,VIP!$A$2:$O11415,2,0)</f>
        <v>DRBR314</v>
      </c>
      <c r="G28" s="98" t="str">
        <f>VLOOKUP(E28,'LISTADO ATM'!$A$2:$B$894,2,0)</f>
        <v xml:space="preserve">ATM UNP Cambita Garabito (San Cristóbal) </v>
      </c>
      <c r="H28" s="98" t="str">
        <f>VLOOKUP(E28,VIP!$A$2:$O16335,7,FALSE)</f>
        <v>Si</v>
      </c>
      <c r="I28" s="98" t="str">
        <f>VLOOKUP(E28,VIP!$A$2:$O8300,8,FALSE)</f>
        <v>Si</v>
      </c>
      <c r="J28" s="98" t="str">
        <f>VLOOKUP(E28,VIP!$A$2:$O8250,8,FALSE)</f>
        <v>Si</v>
      </c>
      <c r="K28" s="98" t="str">
        <f>VLOOKUP(E28,VIP!$A$2:$O11824,6,0)</f>
        <v>NO</v>
      </c>
      <c r="L28" s="106" t="s">
        <v>2466</v>
      </c>
      <c r="M28" s="157" t="s">
        <v>2545</v>
      </c>
      <c r="N28" s="104" t="s">
        <v>2481</v>
      </c>
      <c r="O28" s="102" t="s">
        <v>2495</v>
      </c>
      <c r="P28" s="102"/>
      <c r="Q28" s="156">
        <v>44224.450185185182</v>
      </c>
    </row>
    <row r="29" spans="1:17" ht="17.399999999999999" x14ac:dyDescent="0.3">
      <c r="A29" s="102" t="str">
        <f>VLOOKUP(E29,'LISTADO ATM'!$A$2:$C$895,3,0)</f>
        <v>NORTE</v>
      </c>
      <c r="B29" s="111" t="s">
        <v>2516</v>
      </c>
      <c r="C29" s="103">
        <v>44224.32508101852</v>
      </c>
      <c r="D29" s="102" t="s">
        <v>2190</v>
      </c>
      <c r="E29" s="99">
        <v>937</v>
      </c>
      <c r="F29" s="84" t="str">
        <f>VLOOKUP(E29,VIP!$A$2:$O11422,2,0)</f>
        <v>DRBR937</v>
      </c>
      <c r="G29" s="98" t="str">
        <f>VLOOKUP(E29,'LISTADO ATM'!$A$2:$B$894,2,0)</f>
        <v xml:space="preserve">ATM Autobanco Oficina La Vega II </v>
      </c>
      <c r="H29" s="98" t="str">
        <f>VLOOKUP(E29,VIP!$A$2:$O16342,7,FALSE)</f>
        <v>Si</v>
      </c>
      <c r="I29" s="98" t="str">
        <f>VLOOKUP(E29,VIP!$A$2:$O8307,8,FALSE)</f>
        <v>Si</v>
      </c>
      <c r="J29" s="98" t="str">
        <f>VLOOKUP(E29,VIP!$A$2:$O8257,8,FALSE)</f>
        <v>Si</v>
      </c>
      <c r="K29" s="98" t="str">
        <f>VLOOKUP(E29,VIP!$A$2:$O11831,6,0)</f>
        <v>NO</v>
      </c>
      <c r="L29" s="106" t="s">
        <v>2463</v>
      </c>
      <c r="M29" s="157" t="s">
        <v>2545</v>
      </c>
      <c r="N29" s="104" t="s">
        <v>2481</v>
      </c>
      <c r="O29" s="102" t="s">
        <v>2490</v>
      </c>
      <c r="P29" s="102"/>
      <c r="Q29" s="156">
        <v>44224.450879629629</v>
      </c>
    </row>
    <row r="30" spans="1:17" ht="17.399999999999999" x14ac:dyDescent="0.3">
      <c r="A30" s="102" t="str">
        <f>VLOOKUP(E30,'LISTADO ATM'!$A$2:$C$895,3,0)</f>
        <v>NORTE</v>
      </c>
      <c r="B30" s="111" t="s">
        <v>2528</v>
      </c>
      <c r="C30" s="103">
        <v>44224.411412037036</v>
      </c>
      <c r="D30" s="102" t="s">
        <v>2190</v>
      </c>
      <c r="E30" s="99">
        <v>654</v>
      </c>
      <c r="F30" s="84" t="str">
        <f>VLOOKUP(E30,VIP!$A$2:$O11425,2,0)</f>
        <v>DRBR654</v>
      </c>
      <c r="G30" s="98" t="str">
        <f>VLOOKUP(E30,'LISTADO ATM'!$A$2:$B$894,2,0)</f>
        <v>ATM Autoservicio S/M Jumbo Puerto Plata</v>
      </c>
      <c r="H30" s="98" t="str">
        <f>VLOOKUP(E30,VIP!$A$2:$O16345,7,FALSE)</f>
        <v>Si</v>
      </c>
      <c r="I30" s="98" t="str">
        <f>VLOOKUP(E30,VIP!$A$2:$O8310,8,FALSE)</f>
        <v>Si</v>
      </c>
      <c r="J30" s="98" t="str">
        <f>VLOOKUP(E30,VIP!$A$2:$O8260,8,FALSE)</f>
        <v>Si</v>
      </c>
      <c r="K30" s="98" t="str">
        <f>VLOOKUP(E30,VIP!$A$2:$O11834,6,0)</f>
        <v>NO</v>
      </c>
      <c r="L30" s="106" t="s">
        <v>2503</v>
      </c>
      <c r="M30" s="157" t="s">
        <v>2545</v>
      </c>
      <c r="N30" s="104" t="s">
        <v>2481</v>
      </c>
      <c r="O30" s="102" t="s">
        <v>2504</v>
      </c>
      <c r="P30" s="102"/>
      <c r="Q30" s="156">
        <v>44224.452268518522</v>
      </c>
    </row>
    <row r="31" spans="1:17" ht="17.399999999999999" x14ac:dyDescent="0.3">
      <c r="A31" s="102" t="str">
        <f>VLOOKUP(E31,'LISTADO ATM'!$A$2:$C$895,3,0)</f>
        <v>NORTE</v>
      </c>
      <c r="B31" s="111" t="s">
        <v>2544</v>
      </c>
      <c r="C31" s="103">
        <v>44224.335416666669</v>
      </c>
      <c r="D31" s="102" t="s">
        <v>2494</v>
      </c>
      <c r="E31" s="99">
        <v>157</v>
      </c>
      <c r="F31" s="84" t="str">
        <f>VLOOKUP(E31,VIP!$A$2:$O11441,2,0)</f>
        <v>DRBR157</v>
      </c>
      <c r="G31" s="98" t="str">
        <f>VLOOKUP(E31,'LISTADO ATM'!$A$2:$B$894,2,0)</f>
        <v xml:space="preserve">ATM Oficina Samaná </v>
      </c>
      <c r="H31" s="98" t="str">
        <f>VLOOKUP(E31,VIP!$A$2:$O16361,7,FALSE)</f>
        <v>Si</v>
      </c>
      <c r="I31" s="98" t="str">
        <f>VLOOKUP(E31,VIP!$A$2:$O8326,8,FALSE)</f>
        <v>Si</v>
      </c>
      <c r="J31" s="98" t="str">
        <f>VLOOKUP(E31,VIP!$A$2:$O8276,8,FALSE)</f>
        <v>Si</v>
      </c>
      <c r="K31" s="98" t="str">
        <f>VLOOKUP(E31,VIP!$A$2:$O11850,6,0)</f>
        <v>SI</v>
      </c>
      <c r="L31" s="106" t="s">
        <v>2430</v>
      </c>
      <c r="M31" s="157" t="s">
        <v>2545</v>
      </c>
      <c r="N31" s="104" t="s">
        <v>2481</v>
      </c>
      <c r="O31" s="102" t="s">
        <v>2495</v>
      </c>
      <c r="P31" s="102"/>
      <c r="Q31" s="156">
        <v>44224.452268518522</v>
      </c>
    </row>
    <row r="32" spans="1:17" ht="17.399999999999999" x14ac:dyDescent="0.3">
      <c r="A32" s="102" t="str">
        <f>VLOOKUP(E32,'LISTADO ATM'!$A$2:$C$895,3,0)</f>
        <v>DISTRITO NACIONAL</v>
      </c>
      <c r="B32" s="111">
        <v>335766639</v>
      </c>
      <c r="C32" s="103">
        <v>44214.57099537037</v>
      </c>
      <c r="D32" s="102" t="s">
        <v>2189</v>
      </c>
      <c r="E32" s="99">
        <v>384</v>
      </c>
      <c r="F32" s="84" t="e">
        <f>VLOOKUP(E32,VIP!$A$2:$O11357,2,0)</f>
        <v>#N/A</v>
      </c>
      <c r="G32" s="98" t="str">
        <f>VLOOKUP(E32,'LISTADO ATM'!$A$2:$B$894,2,0)</f>
        <v>ATM Sotano Torre Banreservas</v>
      </c>
      <c r="H32" s="98" t="e">
        <f>VLOOKUP(E32,VIP!$A$2:$O16278,7,FALSE)</f>
        <v>#N/A</v>
      </c>
      <c r="I32" s="98" t="e">
        <f>VLOOKUP(E32,VIP!$A$2:$O8243,8,FALSE)</f>
        <v>#N/A</v>
      </c>
      <c r="J32" s="98" t="e">
        <f>VLOOKUP(E32,VIP!$A$2:$O8193,8,FALSE)</f>
        <v>#N/A</v>
      </c>
      <c r="K32" s="98" t="e">
        <f>VLOOKUP(E32,VIP!$A$2:$O11767,6,0)</f>
        <v>#N/A</v>
      </c>
      <c r="L32" s="106" t="s">
        <v>2228</v>
      </c>
      <c r="M32" s="105" t="s">
        <v>2473</v>
      </c>
      <c r="N32" s="104" t="s">
        <v>2497</v>
      </c>
      <c r="O32" s="102" t="s">
        <v>2483</v>
      </c>
      <c r="P32" s="102"/>
      <c r="Q32" s="105" t="s">
        <v>2228</v>
      </c>
    </row>
    <row r="33" spans="1:17" ht="17.399999999999999" x14ac:dyDescent="0.3">
      <c r="A33" s="102" t="str">
        <f>VLOOKUP(E33,'LISTADO ATM'!$A$2:$C$895,3,0)</f>
        <v>DISTRITO NACIONAL</v>
      </c>
      <c r="B33" s="111">
        <v>335770186</v>
      </c>
      <c r="C33" s="103">
        <v>44218.519918981481</v>
      </c>
      <c r="D33" s="102" t="s">
        <v>2189</v>
      </c>
      <c r="E33" s="99">
        <v>735</v>
      </c>
      <c r="F33" s="84" t="str">
        <f>VLOOKUP(E33,VIP!$A$2:$O11359,2,0)</f>
        <v>DRBR179</v>
      </c>
      <c r="G33" s="98" t="str">
        <f>VLOOKUP(E33,'LISTADO ATM'!$A$2:$B$894,2,0)</f>
        <v xml:space="preserve">ATM Oficina Independencia II  </v>
      </c>
      <c r="H33" s="98" t="str">
        <f>VLOOKUP(E33,VIP!$A$2:$O16280,7,FALSE)</f>
        <v>Si</v>
      </c>
      <c r="I33" s="98" t="str">
        <f>VLOOKUP(E33,VIP!$A$2:$O8245,8,FALSE)</f>
        <v>Si</v>
      </c>
      <c r="J33" s="98" t="str">
        <f>VLOOKUP(E33,VIP!$A$2:$O8195,8,FALSE)</f>
        <v>Si</v>
      </c>
      <c r="K33" s="98" t="str">
        <f>VLOOKUP(E33,VIP!$A$2:$O11769,6,0)</f>
        <v>NO</v>
      </c>
      <c r="L33" s="106" t="s">
        <v>2228</v>
      </c>
      <c r="M33" s="105" t="s">
        <v>2473</v>
      </c>
      <c r="N33" s="104" t="s">
        <v>2497</v>
      </c>
      <c r="O33" s="102" t="s">
        <v>2483</v>
      </c>
      <c r="P33" s="102"/>
      <c r="Q33" s="105" t="s">
        <v>2228</v>
      </c>
    </row>
    <row r="34" spans="1:17" ht="17.399999999999999" x14ac:dyDescent="0.3">
      <c r="A34" s="102" t="str">
        <f>VLOOKUP(E34,'LISTADO ATM'!$A$2:$C$895,3,0)</f>
        <v>DISTRITO NACIONAL</v>
      </c>
      <c r="B34" s="111">
        <v>335772013</v>
      </c>
      <c r="C34" s="103">
        <v>44222.559317129628</v>
      </c>
      <c r="D34" s="102" t="s">
        <v>2189</v>
      </c>
      <c r="E34" s="99">
        <v>169</v>
      </c>
      <c r="F34" s="84" t="str">
        <f>VLOOKUP(E34,VIP!$A$2:$O11364,2,0)</f>
        <v>DRBR169</v>
      </c>
      <c r="G34" s="98" t="str">
        <f>VLOOKUP(E34,'LISTADO ATM'!$A$2:$B$894,2,0)</f>
        <v xml:space="preserve">ATM Oficina Caonabo </v>
      </c>
      <c r="H34" s="98" t="str">
        <f>VLOOKUP(E34,VIP!$A$2:$O16285,7,FALSE)</f>
        <v>Si</v>
      </c>
      <c r="I34" s="98" t="str">
        <f>VLOOKUP(E34,VIP!$A$2:$O8250,8,FALSE)</f>
        <v>Si</v>
      </c>
      <c r="J34" s="98" t="str">
        <f>VLOOKUP(E34,VIP!$A$2:$O8200,8,FALSE)</f>
        <v>Si</v>
      </c>
      <c r="K34" s="98" t="str">
        <f>VLOOKUP(E34,VIP!$A$2:$O11774,6,0)</f>
        <v>NO</v>
      </c>
      <c r="L34" s="106" t="s">
        <v>2228</v>
      </c>
      <c r="M34" s="105" t="s">
        <v>2473</v>
      </c>
      <c r="N34" s="104" t="s">
        <v>2497</v>
      </c>
      <c r="O34" s="102" t="s">
        <v>2483</v>
      </c>
      <c r="P34" s="102"/>
      <c r="Q34" s="105" t="s">
        <v>2228</v>
      </c>
    </row>
    <row r="35" spans="1:17" ht="17.399999999999999" x14ac:dyDescent="0.3">
      <c r="A35" s="102" t="str">
        <f>VLOOKUP(E35,'LISTADO ATM'!$A$2:$C$895,3,0)</f>
        <v>DISTRITO NACIONAL</v>
      </c>
      <c r="B35" s="111">
        <v>335772044</v>
      </c>
      <c r="C35" s="103">
        <v>44222.572418981479</v>
      </c>
      <c r="D35" s="102" t="s">
        <v>2189</v>
      </c>
      <c r="E35" s="99">
        <v>610</v>
      </c>
      <c r="F35" s="84" t="str">
        <f>VLOOKUP(E35,VIP!$A$2:$O11365,2,0)</f>
        <v>DRBR610</v>
      </c>
      <c r="G35" s="98" t="str">
        <f>VLOOKUP(E35,'LISTADO ATM'!$A$2:$B$894,2,0)</f>
        <v xml:space="preserve">ATM EDEESTE </v>
      </c>
      <c r="H35" s="98" t="str">
        <f>VLOOKUP(E35,VIP!$A$2:$O16286,7,FALSE)</f>
        <v>Si</v>
      </c>
      <c r="I35" s="98" t="str">
        <f>VLOOKUP(E35,VIP!$A$2:$O8251,8,FALSE)</f>
        <v>Si</v>
      </c>
      <c r="J35" s="98" t="str">
        <f>VLOOKUP(E35,VIP!$A$2:$O8201,8,FALSE)</f>
        <v>Si</v>
      </c>
      <c r="K35" s="98" t="str">
        <f>VLOOKUP(E35,VIP!$A$2:$O11775,6,0)</f>
        <v>NO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7.399999999999999" x14ac:dyDescent="0.3">
      <c r="A36" s="102" t="str">
        <f>VLOOKUP(E36,'LISTADO ATM'!$A$2:$C$895,3,0)</f>
        <v>DISTRITO NACIONAL</v>
      </c>
      <c r="B36" s="111">
        <v>335772567</v>
      </c>
      <c r="C36" s="103">
        <v>44223.299953703703</v>
      </c>
      <c r="D36" s="102" t="s">
        <v>2189</v>
      </c>
      <c r="E36" s="99">
        <v>943</v>
      </c>
      <c r="F36" s="84" t="str">
        <f>VLOOKUP(E36,VIP!$A$2:$O11367,2,0)</f>
        <v>DRBR16K</v>
      </c>
      <c r="G36" s="98" t="str">
        <f>VLOOKUP(E36,'LISTADO ATM'!$A$2:$B$894,2,0)</f>
        <v xml:space="preserve">ATM Oficina Tránsito Terreste </v>
      </c>
      <c r="H36" s="98" t="str">
        <f>VLOOKUP(E36,VIP!$A$2:$O16288,7,FALSE)</f>
        <v>Si</v>
      </c>
      <c r="I36" s="98" t="str">
        <f>VLOOKUP(E36,VIP!$A$2:$O8253,8,FALSE)</f>
        <v>Si</v>
      </c>
      <c r="J36" s="98" t="str">
        <f>VLOOKUP(E36,VIP!$A$2:$O8203,8,FALSE)</f>
        <v>Si</v>
      </c>
      <c r="K36" s="98" t="str">
        <f>VLOOKUP(E36,VIP!$A$2:$O11777,6,0)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7.399999999999999" x14ac:dyDescent="0.3">
      <c r="A37" s="102" t="str">
        <f>VLOOKUP(E37,'LISTADO ATM'!$A$2:$C$895,3,0)</f>
        <v>ESTE</v>
      </c>
      <c r="B37" s="111">
        <v>335772575</v>
      </c>
      <c r="C37" s="103">
        <v>44223.310300925928</v>
      </c>
      <c r="D37" s="102" t="s">
        <v>2189</v>
      </c>
      <c r="E37" s="99">
        <v>912</v>
      </c>
      <c r="F37" s="84" t="str">
        <f>VLOOKUP(E37,VIP!$A$2:$O11370,2,0)</f>
        <v>DRBR973</v>
      </c>
      <c r="G37" s="98" t="str">
        <f>VLOOKUP(E37,'LISTADO ATM'!$A$2:$B$894,2,0)</f>
        <v xml:space="preserve">ATM Oficina San Pedro II </v>
      </c>
      <c r="H37" s="98" t="str">
        <f>VLOOKUP(E37,VIP!$A$2:$O16290,7,FALSE)</f>
        <v>Si</v>
      </c>
      <c r="I37" s="98" t="str">
        <f>VLOOKUP(E37,VIP!$A$2:$O8255,8,FALSE)</f>
        <v>Si</v>
      </c>
      <c r="J37" s="98" t="str">
        <f>VLOOKUP(E37,VIP!$A$2:$O8205,8,FALSE)</f>
        <v>Si</v>
      </c>
      <c r="K37" s="98" t="str">
        <f>VLOOKUP(E37,VIP!$A$2:$O11779,6,0)</f>
        <v>SI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02"/>
      <c r="Q37" s="105" t="s">
        <v>2228</v>
      </c>
    </row>
    <row r="38" spans="1:17" ht="17.399999999999999" x14ac:dyDescent="0.3">
      <c r="A38" s="102" t="str">
        <f>VLOOKUP(E38,'LISTADO ATM'!$A$2:$C$895,3,0)</f>
        <v>DISTRITO NACIONAL</v>
      </c>
      <c r="B38" s="111">
        <v>335772921</v>
      </c>
      <c r="C38" s="103">
        <v>44223.402789351851</v>
      </c>
      <c r="D38" s="102" t="s">
        <v>2189</v>
      </c>
      <c r="E38" s="99">
        <v>35</v>
      </c>
      <c r="F38" s="84" t="str">
        <f>VLOOKUP(E38,VIP!$A$2:$O11375,2,0)</f>
        <v>DRBR035</v>
      </c>
      <c r="G38" s="98" t="str">
        <f>VLOOKUP(E38,'LISTADO ATM'!$A$2:$B$894,2,0)</f>
        <v xml:space="preserve">ATM Dirección General de Aduanas I </v>
      </c>
      <c r="H38" s="98" t="str">
        <f>VLOOKUP(E38,VIP!$A$2:$O16295,7,FALSE)</f>
        <v>Si</v>
      </c>
      <c r="I38" s="98" t="str">
        <f>VLOOKUP(E38,VIP!$A$2:$O8260,8,FALSE)</f>
        <v>Si</v>
      </c>
      <c r="J38" s="98" t="str">
        <f>VLOOKUP(E38,VIP!$A$2:$O8210,8,FALSE)</f>
        <v>Si</v>
      </c>
      <c r="K38" s="98" t="str">
        <f>VLOOKUP(E38,VIP!$A$2:$O11784,6,0)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02"/>
      <c r="Q38" s="105" t="s">
        <v>2228</v>
      </c>
    </row>
    <row r="39" spans="1:17" ht="17.399999999999999" x14ac:dyDescent="0.3">
      <c r="A39" s="102" t="str">
        <f>VLOOKUP(E39,'LISTADO ATM'!$A$2:$C$895,3,0)</f>
        <v>DISTRITO NACIONAL</v>
      </c>
      <c r="B39" s="111">
        <v>335773455</v>
      </c>
      <c r="C39" s="103">
        <v>44223.548888888887</v>
      </c>
      <c r="D39" s="102" t="s">
        <v>2189</v>
      </c>
      <c r="E39" s="99">
        <v>13</v>
      </c>
      <c r="F39" s="84" t="str">
        <f>VLOOKUP(E39,VIP!$A$2:$O11386,2,0)</f>
        <v>DRBR013</v>
      </c>
      <c r="G39" s="98" t="str">
        <f>VLOOKUP(E39,'LISTADO ATM'!$A$2:$B$894,2,0)</f>
        <v xml:space="preserve">ATM CDEEE </v>
      </c>
      <c r="H39" s="98" t="str">
        <f>VLOOKUP(E39,VIP!$A$2:$O16306,7,FALSE)</f>
        <v>Si</v>
      </c>
      <c r="I39" s="98" t="str">
        <f>VLOOKUP(E39,VIP!$A$2:$O8271,8,FALSE)</f>
        <v>Si</v>
      </c>
      <c r="J39" s="98" t="str">
        <f>VLOOKUP(E39,VIP!$A$2:$O8221,8,FALSE)</f>
        <v>Si</v>
      </c>
      <c r="K39" s="98" t="str">
        <f>VLOOKUP(E39,VIP!$A$2:$O11795,6,0)</f>
        <v>NO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2"/>
      <c r="Q39" s="105" t="s">
        <v>2228</v>
      </c>
    </row>
    <row r="40" spans="1:17" ht="17.399999999999999" x14ac:dyDescent="0.3">
      <c r="A40" s="102" t="str">
        <f>VLOOKUP(E40,'LISTADO ATM'!$A$2:$C$895,3,0)</f>
        <v>DISTRITO NACIONAL</v>
      </c>
      <c r="B40" s="111">
        <v>335773554</v>
      </c>
      <c r="C40" s="103">
        <v>44223.60355324074</v>
      </c>
      <c r="D40" s="102" t="s">
        <v>2189</v>
      </c>
      <c r="E40" s="99">
        <v>527</v>
      </c>
      <c r="F40" s="84" t="str">
        <f>VLOOKUP(E40,VIP!$A$2:$O11388,2,0)</f>
        <v>DRBR527</v>
      </c>
      <c r="G40" s="98" t="str">
        <f>VLOOKUP(E40,'LISTADO ATM'!$A$2:$B$894,2,0)</f>
        <v>ATM Oficina Zona Oriental II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SI</v>
      </c>
      <c r="L40" s="106" t="s">
        <v>2228</v>
      </c>
      <c r="M40" s="105" t="s">
        <v>2473</v>
      </c>
      <c r="N40" s="104" t="s">
        <v>2481</v>
      </c>
      <c r="O40" s="102" t="s">
        <v>2483</v>
      </c>
      <c r="P40" s="102"/>
      <c r="Q40" s="105" t="s">
        <v>2228</v>
      </c>
    </row>
    <row r="41" spans="1:17" ht="17.399999999999999" x14ac:dyDescent="0.3">
      <c r="A41" s="102" t="str">
        <f>VLOOKUP(E41,'LISTADO ATM'!$A$2:$C$895,3,0)</f>
        <v>DISTRITO NACIONAL</v>
      </c>
      <c r="B41" s="111">
        <v>335773589</v>
      </c>
      <c r="C41" s="103">
        <v>44223.61519675926</v>
      </c>
      <c r="D41" s="102" t="s">
        <v>2189</v>
      </c>
      <c r="E41" s="99">
        <v>476</v>
      </c>
      <c r="F41" s="84" t="str">
        <f>VLOOKUP(E41,VIP!$A$2:$O11389,2,0)</f>
        <v>DRBR476</v>
      </c>
      <c r="G41" s="98" t="str">
        <f>VLOOKUP(E41,'LISTADO ATM'!$A$2:$B$894,2,0)</f>
        <v xml:space="preserve">ATM Multicentro La Sirena Las Caobas </v>
      </c>
      <c r="H41" s="98" t="str">
        <f>VLOOKUP(E41,VIP!$A$2:$O16309,7,FALSE)</f>
        <v>Si</v>
      </c>
      <c r="I41" s="98" t="str">
        <f>VLOOKUP(E41,VIP!$A$2:$O8274,8,FALSE)</f>
        <v>Si</v>
      </c>
      <c r="J41" s="98" t="str">
        <f>VLOOKUP(E41,VIP!$A$2:$O8224,8,FALSE)</f>
        <v>Si</v>
      </c>
      <c r="K41" s="98" t="str">
        <f>VLOOKUP(E41,VIP!$A$2:$O11798,6,0)</f>
        <v>SI</v>
      </c>
      <c r="L41" s="106" t="s">
        <v>2228</v>
      </c>
      <c r="M41" s="105" t="s">
        <v>2473</v>
      </c>
      <c r="N41" s="104" t="s">
        <v>2481</v>
      </c>
      <c r="O41" s="102" t="s">
        <v>2483</v>
      </c>
      <c r="P41" s="102"/>
      <c r="Q41" s="105" t="s">
        <v>2228</v>
      </c>
    </row>
    <row r="42" spans="1:17" ht="17.399999999999999" x14ac:dyDescent="0.3">
      <c r="A42" s="102" t="str">
        <f>VLOOKUP(E42,'LISTADO ATM'!$A$2:$C$895,3,0)</f>
        <v>DISTRITO NACIONAL</v>
      </c>
      <c r="B42" s="111">
        <v>335773592</v>
      </c>
      <c r="C42" s="103">
        <v>44223.616597222222</v>
      </c>
      <c r="D42" s="102" t="s">
        <v>2189</v>
      </c>
      <c r="E42" s="99">
        <v>224</v>
      </c>
      <c r="F42" s="84" t="str">
        <f>VLOOKUP(E42,VIP!$A$2:$O11390,2,0)</f>
        <v>DRBR224</v>
      </c>
      <c r="G42" s="98" t="str">
        <f>VLOOKUP(E42,'LISTADO ATM'!$A$2:$B$894,2,0)</f>
        <v xml:space="preserve">ATM S/M Nacional El Millón (Núñez de Cáceres) </v>
      </c>
      <c r="H42" s="98" t="str">
        <f>VLOOKUP(E42,VIP!$A$2:$O16310,7,FALSE)</f>
        <v>Si</v>
      </c>
      <c r="I42" s="98" t="str">
        <f>VLOOKUP(E42,VIP!$A$2:$O8275,8,FALSE)</f>
        <v>Si</v>
      </c>
      <c r="J42" s="98" t="str">
        <f>VLOOKUP(E42,VIP!$A$2:$O8225,8,FALSE)</f>
        <v>Si</v>
      </c>
      <c r="K42" s="98" t="str">
        <f>VLOOKUP(E42,VIP!$A$2:$O11799,6,0)</f>
        <v>SI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7.399999999999999" x14ac:dyDescent="0.3">
      <c r="A43" s="102" t="str">
        <f>VLOOKUP(E43,'LISTADO ATM'!$A$2:$C$895,3,0)</f>
        <v>SUR</v>
      </c>
      <c r="B43" s="111">
        <v>335773807</v>
      </c>
      <c r="C43" s="103">
        <v>44223.695671296293</v>
      </c>
      <c r="D43" s="102" t="s">
        <v>2189</v>
      </c>
      <c r="E43" s="99">
        <v>751</v>
      </c>
      <c r="F43" s="84" t="str">
        <f>VLOOKUP(E43,VIP!$A$2:$O11396,2,0)</f>
        <v>DRBR751</v>
      </c>
      <c r="G43" s="98" t="str">
        <f>VLOOKUP(E43,'LISTADO ATM'!$A$2:$B$894,2,0)</f>
        <v>ATM Eco Petroleo Camilo</v>
      </c>
      <c r="H43" s="98" t="str">
        <f>VLOOKUP(E43,VIP!$A$2:$O16316,7,FALSE)</f>
        <v>N/A</v>
      </c>
      <c r="I43" s="98" t="str">
        <f>VLOOKUP(E43,VIP!$A$2:$O8281,8,FALSE)</f>
        <v>N/A</v>
      </c>
      <c r="J43" s="98" t="str">
        <f>VLOOKUP(E43,VIP!$A$2:$O8231,8,FALSE)</f>
        <v>N/A</v>
      </c>
      <c r="K43" s="98" t="str">
        <f>VLOOKUP(E43,VIP!$A$2:$O11805,6,0)</f>
        <v>N/A</v>
      </c>
      <c r="L43" s="106" t="s">
        <v>2228</v>
      </c>
      <c r="M43" s="105" t="s">
        <v>2473</v>
      </c>
      <c r="N43" s="104" t="s">
        <v>2481</v>
      </c>
      <c r="O43" s="102" t="s">
        <v>2483</v>
      </c>
      <c r="P43" s="102"/>
      <c r="Q43" s="105" t="s">
        <v>2228</v>
      </c>
    </row>
    <row r="44" spans="1:17" ht="17.399999999999999" x14ac:dyDescent="0.3">
      <c r="A44" s="102" t="str">
        <f>VLOOKUP(E44,'LISTADO ATM'!$A$2:$C$895,3,0)</f>
        <v>ESTE</v>
      </c>
      <c r="B44" s="111">
        <v>335773886</v>
      </c>
      <c r="C44" s="103">
        <v>44223.744652777779</v>
      </c>
      <c r="D44" s="102" t="s">
        <v>2189</v>
      </c>
      <c r="E44" s="99">
        <v>293</v>
      </c>
      <c r="F44" s="84" t="str">
        <f>VLOOKUP(E44,VIP!$A$2:$O11405,2,0)</f>
        <v>DRBR293</v>
      </c>
      <c r="G44" s="98" t="str">
        <f>VLOOKUP(E44,'LISTADO ATM'!$A$2:$B$894,2,0)</f>
        <v xml:space="preserve">ATM S/M Nueva Visión (San Pedro) </v>
      </c>
      <c r="H44" s="98" t="str">
        <f>VLOOKUP(E44,VIP!$A$2:$O16325,7,FALSE)</f>
        <v>Si</v>
      </c>
      <c r="I44" s="98" t="str">
        <f>VLOOKUP(E44,VIP!$A$2:$O8290,8,FALSE)</f>
        <v>Si</v>
      </c>
      <c r="J44" s="98" t="str">
        <f>VLOOKUP(E44,VIP!$A$2:$O8240,8,FALSE)</f>
        <v>Si</v>
      </c>
      <c r="K44" s="98" t="str">
        <f>VLOOKUP(E44,VIP!$A$2:$O11814,6,0)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7.399999999999999" x14ac:dyDescent="0.3">
      <c r="A45" s="102" t="str">
        <f>VLOOKUP(E45,'LISTADO ATM'!$A$2:$C$895,3,0)</f>
        <v>NORTE</v>
      </c>
      <c r="B45" s="111">
        <v>335773940</v>
      </c>
      <c r="C45" s="103">
        <v>44223.884629629632</v>
      </c>
      <c r="D45" s="102" t="s">
        <v>2190</v>
      </c>
      <c r="E45" s="99">
        <v>752</v>
      </c>
      <c r="F45" s="84" t="str">
        <f>VLOOKUP(E45,VIP!$A$2:$O11414,2,0)</f>
        <v>DRBR280</v>
      </c>
      <c r="G45" s="98" t="str">
        <f>VLOOKUP(E45,'LISTADO ATM'!$A$2:$B$894,2,0)</f>
        <v xml:space="preserve">ATM UNP Las Carolinas (La Vega) </v>
      </c>
      <c r="H45" s="98" t="str">
        <f>VLOOKUP(E45,VIP!$A$2:$O16334,7,FALSE)</f>
        <v>Si</v>
      </c>
      <c r="I45" s="98" t="str">
        <f>VLOOKUP(E45,VIP!$A$2:$O8299,8,FALSE)</f>
        <v>Si</v>
      </c>
      <c r="J45" s="98" t="str">
        <f>VLOOKUP(E45,VIP!$A$2:$O8249,8,FALSE)</f>
        <v>Si</v>
      </c>
      <c r="K45" s="98" t="str">
        <f>VLOOKUP(E45,VIP!$A$2:$O11823,6,0)</f>
        <v>SI</v>
      </c>
      <c r="L45" s="106" t="s">
        <v>2228</v>
      </c>
      <c r="M45" s="105" t="s">
        <v>2473</v>
      </c>
      <c r="N45" s="104" t="s">
        <v>2481</v>
      </c>
      <c r="O45" s="102" t="s">
        <v>2490</v>
      </c>
      <c r="P45" s="102"/>
      <c r="Q45" s="105" t="s">
        <v>2228</v>
      </c>
    </row>
    <row r="46" spans="1:17" ht="17.399999999999999" x14ac:dyDescent="0.3">
      <c r="A46" s="102" t="str">
        <f>VLOOKUP(E46,'LISTADO ATM'!$A$2:$C$895,3,0)</f>
        <v>DISTRITO NACIONAL</v>
      </c>
      <c r="B46" s="111" t="s">
        <v>2523</v>
      </c>
      <c r="C46" s="103">
        <v>44224.296909722223</v>
      </c>
      <c r="D46" s="102" t="s">
        <v>2189</v>
      </c>
      <c r="E46" s="99">
        <v>70</v>
      </c>
      <c r="F46" s="84" t="str">
        <f>VLOOKUP(E46,VIP!$A$2:$O11429,2,0)</f>
        <v>DRBR070</v>
      </c>
      <c r="G46" s="98" t="str">
        <f>VLOOKUP(E46,'LISTADO ATM'!$A$2:$B$894,2,0)</f>
        <v xml:space="preserve">ATM Autoservicio Plaza Lama Zona Oriental </v>
      </c>
      <c r="H46" s="98" t="str">
        <f>VLOOKUP(E46,VIP!$A$2:$O16349,7,FALSE)</f>
        <v>Si</v>
      </c>
      <c r="I46" s="98" t="str">
        <f>VLOOKUP(E46,VIP!$A$2:$O8314,8,FALSE)</f>
        <v>Si</v>
      </c>
      <c r="J46" s="98" t="str">
        <f>VLOOKUP(E46,VIP!$A$2:$O8264,8,FALSE)</f>
        <v>Si</v>
      </c>
      <c r="K46" s="98" t="str">
        <f>VLOOKUP(E46,VIP!$A$2:$O11838,6,0)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7.399999999999999" x14ac:dyDescent="0.3">
      <c r="A47" s="102" t="str">
        <f>VLOOKUP(E47,'LISTADO ATM'!$A$2:$C$895,3,0)</f>
        <v>DISTRITO NACIONAL</v>
      </c>
      <c r="B47" s="111" t="s">
        <v>2522</v>
      </c>
      <c r="C47" s="103">
        <v>44224.320104166669</v>
      </c>
      <c r="D47" s="102" t="s">
        <v>2189</v>
      </c>
      <c r="E47" s="99">
        <v>639</v>
      </c>
      <c r="F47" s="84" t="str">
        <f>VLOOKUP(E47,VIP!$A$2:$O11428,2,0)</f>
        <v>DRBR639</v>
      </c>
      <c r="G47" s="98" t="str">
        <f>VLOOKUP(E47,'LISTADO ATM'!$A$2:$B$894,2,0)</f>
        <v xml:space="preserve">ATM Comisión Militar MOPC </v>
      </c>
      <c r="H47" s="98" t="str">
        <f>VLOOKUP(E47,VIP!$A$2:$O16348,7,FALSE)</f>
        <v>Si</v>
      </c>
      <c r="I47" s="98" t="str">
        <f>VLOOKUP(E47,VIP!$A$2:$O8313,8,FALSE)</f>
        <v>Si</v>
      </c>
      <c r="J47" s="98" t="str">
        <f>VLOOKUP(E47,VIP!$A$2:$O8263,8,FALSE)</f>
        <v>Si</v>
      </c>
      <c r="K47" s="98" t="str">
        <f>VLOOKUP(E47,VIP!$A$2:$O11837,6,0)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02"/>
      <c r="Q47" s="105" t="s">
        <v>2228</v>
      </c>
    </row>
    <row r="48" spans="1:17" ht="17.399999999999999" x14ac:dyDescent="0.3">
      <c r="A48" s="102" t="str">
        <f>VLOOKUP(E48,'LISTADO ATM'!$A$2:$C$895,3,0)</f>
        <v>DISTRITO NACIONAL</v>
      </c>
      <c r="B48" s="111" t="s">
        <v>2521</v>
      </c>
      <c r="C48" s="103">
        <v>44224.320613425924</v>
      </c>
      <c r="D48" s="102" t="s">
        <v>2189</v>
      </c>
      <c r="E48" s="99">
        <v>718</v>
      </c>
      <c r="F48" s="84" t="str">
        <f>VLOOKUP(E48,VIP!$A$2:$O11427,2,0)</f>
        <v>DRBR24Y</v>
      </c>
      <c r="G48" s="98" t="str">
        <f>VLOOKUP(E48,'LISTADO ATM'!$A$2:$B$894,2,0)</f>
        <v xml:space="preserve">ATM Feria Ganadera </v>
      </c>
      <c r="H48" s="98" t="str">
        <f>VLOOKUP(E48,VIP!$A$2:$O16347,7,FALSE)</f>
        <v>Si</v>
      </c>
      <c r="I48" s="98" t="str">
        <f>VLOOKUP(E48,VIP!$A$2:$O8312,8,FALSE)</f>
        <v>Si</v>
      </c>
      <c r="J48" s="98" t="str">
        <f>VLOOKUP(E48,VIP!$A$2:$O8262,8,FALSE)</f>
        <v>Si</v>
      </c>
      <c r="K48" s="98" t="str">
        <f>VLOOKUP(E48,VIP!$A$2:$O11836,6,0)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7.399999999999999" x14ac:dyDescent="0.3">
      <c r="A49" s="102" t="str">
        <f>VLOOKUP(E49,'LISTADO ATM'!$A$2:$C$895,3,0)</f>
        <v>DISTRITO NACIONAL</v>
      </c>
      <c r="B49" s="111" t="s">
        <v>2520</v>
      </c>
      <c r="C49" s="103">
        <v>44224.321643518517</v>
      </c>
      <c r="D49" s="102" t="s">
        <v>2189</v>
      </c>
      <c r="E49" s="99">
        <v>929</v>
      </c>
      <c r="F49" s="84" t="str">
        <f>VLOOKUP(E49,VIP!$A$2:$O11426,2,0)</f>
        <v>DRBR929</v>
      </c>
      <c r="G49" s="98" t="str">
        <f>VLOOKUP(E49,'LISTADO ATM'!$A$2:$B$894,2,0)</f>
        <v>ATM Autoservicio Nacional El Conde</v>
      </c>
      <c r="H49" s="98" t="str">
        <f>VLOOKUP(E49,VIP!$A$2:$O16346,7,FALSE)</f>
        <v>Si</v>
      </c>
      <c r="I49" s="98" t="str">
        <f>VLOOKUP(E49,VIP!$A$2:$O8311,8,FALSE)</f>
        <v>Si</v>
      </c>
      <c r="J49" s="98" t="str">
        <f>VLOOKUP(E49,VIP!$A$2:$O8261,8,FALSE)</f>
        <v>Si</v>
      </c>
      <c r="K49" s="98" t="str">
        <f>VLOOKUP(E49,VIP!$A$2:$O11835,6,0)</f>
        <v>NO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7.399999999999999" x14ac:dyDescent="0.3">
      <c r="A50" s="102" t="str">
        <f>VLOOKUP(E50,'LISTADO ATM'!$A$2:$C$895,3,0)</f>
        <v>DISTRITO NACIONAL</v>
      </c>
      <c r="B50" s="111" t="s">
        <v>2518</v>
      </c>
      <c r="C50" s="103">
        <v>44224.322523148148</v>
      </c>
      <c r="D50" s="102" t="s">
        <v>2189</v>
      </c>
      <c r="E50" s="99">
        <v>624</v>
      </c>
      <c r="F50" s="84" t="str">
        <f>VLOOKUP(E50,VIP!$A$2:$O11424,2,0)</f>
        <v>DRBR624</v>
      </c>
      <c r="G50" s="98" t="str">
        <f>VLOOKUP(E50,'LISTADO ATM'!$A$2:$B$894,2,0)</f>
        <v xml:space="preserve">ATM Policía Nacional I </v>
      </c>
      <c r="H50" s="98" t="str">
        <f>VLOOKUP(E50,VIP!$A$2:$O16344,7,FALSE)</f>
        <v>Si</v>
      </c>
      <c r="I50" s="98" t="str">
        <f>VLOOKUP(E50,VIP!$A$2:$O8309,8,FALSE)</f>
        <v>Si</v>
      </c>
      <c r="J50" s="98" t="str">
        <f>VLOOKUP(E50,VIP!$A$2:$O8259,8,FALSE)</f>
        <v>Si</v>
      </c>
      <c r="K50" s="98" t="str">
        <f>VLOOKUP(E50,VIP!$A$2:$O11833,6,0)</f>
        <v>NO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2"/>
      <c r="Q50" s="105" t="s">
        <v>2228</v>
      </c>
    </row>
    <row r="51" spans="1:17" ht="17.399999999999999" x14ac:dyDescent="0.3">
      <c r="A51" s="102" t="str">
        <f>VLOOKUP(E51,'LISTADO ATM'!$A$2:$C$895,3,0)</f>
        <v>SUR</v>
      </c>
      <c r="B51" s="111" t="s">
        <v>2517</v>
      </c>
      <c r="C51" s="103">
        <v>44224.322974537034</v>
      </c>
      <c r="D51" s="102" t="s">
        <v>2189</v>
      </c>
      <c r="E51" s="99">
        <v>767</v>
      </c>
      <c r="F51" s="84" t="str">
        <f>VLOOKUP(E51,VIP!$A$2:$O11423,2,0)</f>
        <v>DRBR059</v>
      </c>
      <c r="G51" s="98" t="str">
        <f>VLOOKUP(E51,'LISTADO ATM'!$A$2:$B$894,2,0)</f>
        <v xml:space="preserve">ATM S/M Diverso (Azua) </v>
      </c>
      <c r="H51" s="98" t="str">
        <f>VLOOKUP(E51,VIP!$A$2:$O16343,7,FALSE)</f>
        <v>Si</v>
      </c>
      <c r="I51" s="98" t="str">
        <f>VLOOKUP(E51,VIP!$A$2:$O8308,8,FALSE)</f>
        <v>No</v>
      </c>
      <c r="J51" s="98" t="str">
        <f>VLOOKUP(E51,VIP!$A$2:$O8258,8,FALSE)</f>
        <v>No</v>
      </c>
      <c r="K51" s="98" t="str">
        <f>VLOOKUP(E51,VIP!$A$2:$O11832,6,0)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7.399999999999999" x14ac:dyDescent="0.3">
      <c r="A52" s="102" t="str">
        <f>VLOOKUP(E52,'LISTADO ATM'!$A$2:$C$895,3,0)</f>
        <v>DISTRITO NACIONAL</v>
      </c>
      <c r="B52" s="111" t="s">
        <v>2514</v>
      </c>
      <c r="C52" s="103">
        <v>44224.328379629631</v>
      </c>
      <c r="D52" s="102" t="s">
        <v>2189</v>
      </c>
      <c r="E52" s="99">
        <v>237</v>
      </c>
      <c r="F52" s="84" t="str">
        <f>VLOOKUP(E52,VIP!$A$2:$O11420,2,0)</f>
        <v>DRBR237</v>
      </c>
      <c r="G52" s="98" t="str">
        <f>VLOOKUP(E52,'LISTADO ATM'!$A$2:$B$894,2,0)</f>
        <v xml:space="preserve">ATM UNP Plaza Vásquez </v>
      </c>
      <c r="H52" s="98" t="str">
        <f>VLOOKUP(E52,VIP!$A$2:$O16340,7,FALSE)</f>
        <v>Si</v>
      </c>
      <c r="I52" s="98" t="str">
        <f>VLOOKUP(E52,VIP!$A$2:$O8305,8,FALSE)</f>
        <v>Si</v>
      </c>
      <c r="J52" s="98" t="str">
        <f>VLOOKUP(E52,VIP!$A$2:$O8255,8,FALSE)</f>
        <v>Si</v>
      </c>
      <c r="K52" s="98" t="str">
        <f>VLOOKUP(E52,VIP!$A$2:$O11829,6,0)</f>
        <v>SI</v>
      </c>
      <c r="L52" s="106" t="s">
        <v>2228</v>
      </c>
      <c r="M52" s="105" t="s">
        <v>2473</v>
      </c>
      <c r="N52" s="104" t="s">
        <v>2481</v>
      </c>
      <c r="O52" s="102" t="s">
        <v>2483</v>
      </c>
      <c r="P52" s="102"/>
      <c r="Q52" s="105" t="s">
        <v>2228</v>
      </c>
    </row>
    <row r="53" spans="1:17" ht="17.399999999999999" x14ac:dyDescent="0.3">
      <c r="A53" s="102" t="str">
        <f>VLOOKUP(E53,'LISTADO ATM'!$A$2:$C$895,3,0)</f>
        <v>DISTRITO NACIONAL</v>
      </c>
      <c r="B53" s="111" t="s">
        <v>2513</v>
      </c>
      <c r="C53" s="103">
        <v>44224.329016203701</v>
      </c>
      <c r="D53" s="102" t="s">
        <v>2189</v>
      </c>
      <c r="E53" s="99">
        <v>149</v>
      </c>
      <c r="F53" s="84" t="str">
        <f>VLOOKUP(E53,VIP!$A$2:$O11419,2,0)</f>
        <v>DRBR149</v>
      </c>
      <c r="G53" s="98" t="str">
        <f>VLOOKUP(E53,'LISTADO ATM'!$A$2:$B$894,2,0)</f>
        <v>ATM Estación Metro Concepción</v>
      </c>
      <c r="H53" s="98" t="str">
        <f>VLOOKUP(E53,VIP!$A$2:$O16339,7,FALSE)</f>
        <v>N/A</v>
      </c>
      <c r="I53" s="98" t="str">
        <f>VLOOKUP(E53,VIP!$A$2:$O8304,8,FALSE)</f>
        <v>N/A</v>
      </c>
      <c r="J53" s="98" t="str">
        <f>VLOOKUP(E53,VIP!$A$2:$O8254,8,FALSE)</f>
        <v>N/A</v>
      </c>
      <c r="K53" s="98" t="str">
        <f>VLOOKUP(E53,VIP!$A$2:$O11828,6,0)</f>
        <v>N/A</v>
      </c>
      <c r="L53" s="106" t="s">
        <v>2228</v>
      </c>
      <c r="M53" s="105" t="s">
        <v>2473</v>
      </c>
      <c r="N53" s="104" t="s">
        <v>2481</v>
      </c>
      <c r="O53" s="102" t="s">
        <v>2483</v>
      </c>
      <c r="P53" s="102"/>
      <c r="Q53" s="105" t="s">
        <v>2228</v>
      </c>
    </row>
    <row r="54" spans="1:17" ht="17.399999999999999" x14ac:dyDescent="0.3">
      <c r="A54" s="102" t="str">
        <f>VLOOKUP(E54,'LISTADO ATM'!$A$2:$C$895,3,0)</f>
        <v>DISTRITO NACIONAL</v>
      </c>
      <c r="B54" s="111" t="s">
        <v>2525</v>
      </c>
      <c r="C54" s="103">
        <v>44224.420185185183</v>
      </c>
      <c r="D54" s="102" t="s">
        <v>2189</v>
      </c>
      <c r="E54" s="99">
        <v>244</v>
      </c>
      <c r="F54" s="84" t="str">
        <f>VLOOKUP(E54,VIP!$A$2:$O11422,2,0)</f>
        <v>DRBR244</v>
      </c>
      <c r="G54" s="98" t="str">
        <f>VLOOKUP(E54,'LISTADO ATM'!$A$2:$B$894,2,0)</f>
        <v xml:space="preserve">ATM Ministerio de Hacienda (antiguo Finanzas) </v>
      </c>
      <c r="H54" s="98" t="str">
        <f>VLOOKUP(E54,VIP!$A$2:$O16342,7,FALSE)</f>
        <v>Si</v>
      </c>
      <c r="I54" s="98" t="str">
        <f>VLOOKUP(E54,VIP!$A$2:$O8307,8,FALSE)</f>
        <v>Si</v>
      </c>
      <c r="J54" s="98" t="str">
        <f>VLOOKUP(E54,VIP!$A$2:$O8257,8,FALSE)</f>
        <v>Si</v>
      </c>
      <c r="K54" s="98" t="str">
        <f>VLOOKUP(E54,VIP!$A$2:$O11831,6,0)</f>
        <v>NO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7.399999999999999" x14ac:dyDescent="0.3">
      <c r="A55" s="102" t="str">
        <f>VLOOKUP(E55,'LISTADO ATM'!$A$2:$C$895,3,0)</f>
        <v>ESTE</v>
      </c>
      <c r="B55" s="111" t="s">
        <v>2530</v>
      </c>
      <c r="C55" s="103">
        <v>44224.398576388892</v>
      </c>
      <c r="D55" s="102" t="s">
        <v>2189</v>
      </c>
      <c r="E55" s="99">
        <v>433</v>
      </c>
      <c r="F55" s="84" t="str">
        <f>VLOOKUP(E55,VIP!$A$2:$O11427,2,0)</f>
        <v>DRBR433</v>
      </c>
      <c r="G55" s="98" t="str">
        <f>VLOOKUP(E55,'LISTADO ATM'!$A$2:$B$894,2,0)</f>
        <v xml:space="preserve">ATM Centro Comercial Las Canas (Cap Cana) </v>
      </c>
      <c r="H55" s="98" t="str">
        <f>VLOOKUP(E55,VIP!$A$2:$O16347,7,FALSE)</f>
        <v>Si</v>
      </c>
      <c r="I55" s="98" t="str">
        <f>VLOOKUP(E55,VIP!$A$2:$O8312,8,FALSE)</f>
        <v>Si</v>
      </c>
      <c r="J55" s="98" t="str">
        <f>VLOOKUP(E55,VIP!$A$2:$O8262,8,FALSE)</f>
        <v>Si</v>
      </c>
      <c r="K55" s="98" t="str">
        <f>VLOOKUP(E55,VIP!$A$2:$O11836,6,0)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2"/>
      <c r="Q55" s="105" t="s">
        <v>2228</v>
      </c>
    </row>
    <row r="56" spans="1:17" ht="17.399999999999999" x14ac:dyDescent="0.3">
      <c r="A56" s="102" t="str">
        <f>VLOOKUP(E56,'LISTADO ATM'!$A$2:$C$895,3,0)</f>
        <v>SUR</v>
      </c>
      <c r="B56" s="111" t="s">
        <v>2531</v>
      </c>
      <c r="C56" s="103">
        <v>44224.373680555553</v>
      </c>
      <c r="D56" s="102" t="s">
        <v>2189</v>
      </c>
      <c r="E56" s="99">
        <v>615</v>
      </c>
      <c r="F56" s="84" t="str">
        <f>VLOOKUP(E56,VIP!$A$2:$O11428,2,0)</f>
        <v>DRBR418</v>
      </c>
      <c r="G56" s="98" t="str">
        <f>VLOOKUP(E56,'LISTADO ATM'!$A$2:$B$894,2,0)</f>
        <v xml:space="preserve">ATM Estación Sunix Cabral (Barahona) </v>
      </c>
      <c r="H56" s="98" t="str">
        <f>VLOOKUP(E56,VIP!$A$2:$O16348,7,FALSE)</f>
        <v>Si</v>
      </c>
      <c r="I56" s="98" t="str">
        <f>VLOOKUP(E56,VIP!$A$2:$O8313,8,FALSE)</f>
        <v>Si</v>
      </c>
      <c r="J56" s="98" t="str">
        <f>VLOOKUP(E56,VIP!$A$2:$O8263,8,FALSE)</f>
        <v>Si</v>
      </c>
      <c r="K56" s="98" t="str">
        <f>VLOOKUP(E56,VIP!$A$2:$O11837,6,0)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7.399999999999999" x14ac:dyDescent="0.3">
      <c r="A57" s="102" t="str">
        <f>VLOOKUP(E57,'LISTADO ATM'!$A$2:$C$895,3,0)</f>
        <v>NORTE</v>
      </c>
      <c r="B57" s="111" t="s">
        <v>2533</v>
      </c>
      <c r="C57" s="103">
        <v>44224.353981481479</v>
      </c>
      <c r="D57" s="102" t="s">
        <v>2190</v>
      </c>
      <c r="E57" s="99">
        <v>88</v>
      </c>
      <c r="F57" s="84" t="str">
        <f>VLOOKUP(E57,VIP!$A$2:$O11430,2,0)</f>
        <v>DRBR088</v>
      </c>
      <c r="G57" s="98" t="str">
        <f>VLOOKUP(E57,'LISTADO ATM'!$A$2:$B$894,2,0)</f>
        <v xml:space="preserve">ATM S/M La Fuente (Santiago) </v>
      </c>
      <c r="H57" s="98" t="str">
        <f>VLOOKUP(E57,VIP!$A$2:$O16350,7,FALSE)</f>
        <v>Si</v>
      </c>
      <c r="I57" s="98" t="str">
        <f>VLOOKUP(E57,VIP!$A$2:$O8315,8,FALSE)</f>
        <v>Si</v>
      </c>
      <c r="J57" s="98" t="str">
        <f>VLOOKUP(E57,VIP!$A$2:$O8265,8,FALSE)</f>
        <v>Si</v>
      </c>
      <c r="K57" s="98" t="str">
        <f>VLOOKUP(E57,VIP!$A$2:$O11839,6,0)</f>
        <v>NO</v>
      </c>
      <c r="L57" s="106" t="s">
        <v>2228</v>
      </c>
      <c r="M57" s="105" t="s">
        <v>2473</v>
      </c>
      <c r="N57" s="104" t="s">
        <v>2481</v>
      </c>
      <c r="O57" s="102" t="s">
        <v>2504</v>
      </c>
      <c r="P57" s="102"/>
      <c r="Q57" s="105" t="s">
        <v>2228</v>
      </c>
    </row>
    <row r="58" spans="1:17" ht="17.399999999999999" x14ac:dyDescent="0.3">
      <c r="A58" s="102" t="str">
        <f>VLOOKUP(E58,'LISTADO ATM'!$A$2:$C$895,3,0)</f>
        <v>DISTRITO NACIONAL</v>
      </c>
      <c r="B58" s="111" t="s">
        <v>2535</v>
      </c>
      <c r="C58" s="103">
        <v>44224.352754629632</v>
      </c>
      <c r="D58" s="102" t="s">
        <v>2189</v>
      </c>
      <c r="E58" s="99">
        <v>490</v>
      </c>
      <c r="F58" s="84" t="str">
        <f>VLOOKUP(E58,VIP!$A$2:$O11432,2,0)</f>
        <v>DRBR490</v>
      </c>
      <c r="G58" s="98" t="str">
        <f>VLOOKUP(E58,'LISTADO ATM'!$A$2:$B$894,2,0)</f>
        <v xml:space="preserve">ATM Hospital Ney Arias Lora </v>
      </c>
      <c r="H58" s="98" t="str">
        <f>VLOOKUP(E58,VIP!$A$2:$O16352,7,FALSE)</f>
        <v>Si</v>
      </c>
      <c r="I58" s="98" t="str">
        <f>VLOOKUP(E58,VIP!$A$2:$O8317,8,FALSE)</f>
        <v>Si</v>
      </c>
      <c r="J58" s="98" t="str">
        <f>VLOOKUP(E58,VIP!$A$2:$O8267,8,FALSE)</f>
        <v>Si</v>
      </c>
      <c r="K58" s="98" t="str">
        <f>VLOOKUP(E58,VIP!$A$2:$O11841,6,0)</f>
        <v>NO</v>
      </c>
      <c r="L58" s="106" t="s">
        <v>2228</v>
      </c>
      <c r="M58" s="105" t="s">
        <v>2473</v>
      </c>
      <c r="N58" s="104" t="s">
        <v>2481</v>
      </c>
      <c r="O58" s="102" t="s">
        <v>2483</v>
      </c>
      <c r="P58" s="102"/>
      <c r="Q58" s="105" t="s">
        <v>2228</v>
      </c>
    </row>
    <row r="59" spans="1:17" ht="17.399999999999999" x14ac:dyDescent="0.3">
      <c r="A59" s="102" t="str">
        <f>VLOOKUP(E59,'LISTADO ATM'!$A$2:$C$895,3,0)</f>
        <v>DISTRITO NACIONAL</v>
      </c>
      <c r="B59" s="111" t="s">
        <v>2536</v>
      </c>
      <c r="C59" s="103">
        <v>44224.351493055554</v>
      </c>
      <c r="D59" s="102" t="s">
        <v>2189</v>
      </c>
      <c r="E59" s="99">
        <v>487</v>
      </c>
      <c r="F59" s="84" t="str">
        <f>VLOOKUP(E59,VIP!$A$2:$O11433,2,0)</f>
        <v>DRBR487</v>
      </c>
      <c r="G59" s="98" t="str">
        <f>VLOOKUP(E59,'LISTADO ATM'!$A$2:$B$894,2,0)</f>
        <v xml:space="preserve">ATM Olé Hainamosa </v>
      </c>
      <c r="H59" s="98" t="str">
        <f>VLOOKUP(E59,VIP!$A$2:$O16353,7,FALSE)</f>
        <v>Si</v>
      </c>
      <c r="I59" s="98" t="str">
        <f>VLOOKUP(E59,VIP!$A$2:$O8318,8,FALSE)</f>
        <v>Si</v>
      </c>
      <c r="J59" s="98" t="str">
        <f>VLOOKUP(E59,VIP!$A$2:$O8268,8,FALSE)</f>
        <v>Si</v>
      </c>
      <c r="K59" s="98" t="str">
        <f>VLOOKUP(E59,VIP!$A$2:$O11842,6,0)</f>
        <v>SI</v>
      </c>
      <c r="L59" s="106" t="s">
        <v>2228</v>
      </c>
      <c r="M59" s="105" t="s">
        <v>2473</v>
      </c>
      <c r="N59" s="104" t="s">
        <v>2481</v>
      </c>
      <c r="O59" s="102" t="s">
        <v>2483</v>
      </c>
      <c r="P59" s="102"/>
      <c r="Q59" s="105" t="s">
        <v>2228</v>
      </c>
    </row>
    <row r="60" spans="1:17" ht="17.399999999999999" x14ac:dyDescent="0.3">
      <c r="A60" s="102" t="str">
        <f>VLOOKUP(E60,'LISTADO ATM'!$A$2:$C$895,3,0)</f>
        <v>DISTRITO NACIONAL</v>
      </c>
      <c r="B60" s="111" t="s">
        <v>2537</v>
      </c>
      <c r="C60" s="103">
        <v>44224.350474537037</v>
      </c>
      <c r="D60" s="102" t="s">
        <v>2189</v>
      </c>
      <c r="E60" s="99">
        <v>35</v>
      </c>
      <c r="F60" s="84" t="str">
        <f>VLOOKUP(E60,VIP!$A$2:$O11434,2,0)</f>
        <v>DRBR035</v>
      </c>
      <c r="G60" s="98" t="str">
        <f>VLOOKUP(E60,'LISTADO ATM'!$A$2:$B$894,2,0)</f>
        <v xml:space="preserve">ATM Dirección General de Aduanas I </v>
      </c>
      <c r="H60" s="98" t="str">
        <f>VLOOKUP(E60,VIP!$A$2:$O16354,7,FALSE)</f>
        <v>Si</v>
      </c>
      <c r="I60" s="98" t="str">
        <f>VLOOKUP(E60,VIP!$A$2:$O8319,8,FALSE)</f>
        <v>Si</v>
      </c>
      <c r="J60" s="98" t="str">
        <f>VLOOKUP(E60,VIP!$A$2:$O8269,8,FALSE)</f>
        <v>Si</v>
      </c>
      <c r="K60" s="98" t="str">
        <f>VLOOKUP(E60,VIP!$A$2:$O11843,6,0)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7.399999999999999" x14ac:dyDescent="0.3">
      <c r="A61" s="102" t="str">
        <f>VLOOKUP(E61,'LISTADO ATM'!$A$2:$C$895,3,0)</f>
        <v>DISTRITO NACIONAL</v>
      </c>
      <c r="B61" s="111" t="s">
        <v>2538</v>
      </c>
      <c r="C61" s="103">
        <v>44224.349745370368</v>
      </c>
      <c r="D61" s="102" t="s">
        <v>2189</v>
      </c>
      <c r="E61" s="99">
        <v>146</v>
      </c>
      <c r="F61" s="84" t="str">
        <f>VLOOKUP(E61,VIP!$A$2:$O11435,2,0)</f>
        <v>DRBR146</v>
      </c>
      <c r="G61" s="98" t="str">
        <f>VLOOKUP(E61,'LISTADO ATM'!$A$2:$B$894,2,0)</f>
        <v xml:space="preserve">ATM Tribunal Superior Constitucional </v>
      </c>
      <c r="H61" s="98" t="str">
        <f>VLOOKUP(E61,VIP!$A$2:$O16355,7,FALSE)</f>
        <v>Si</v>
      </c>
      <c r="I61" s="98" t="str">
        <f>VLOOKUP(E61,VIP!$A$2:$O8320,8,FALSE)</f>
        <v>Si</v>
      </c>
      <c r="J61" s="98" t="str">
        <f>VLOOKUP(E61,VIP!$A$2:$O8270,8,FALSE)</f>
        <v>Si</v>
      </c>
      <c r="K61" s="98" t="str">
        <f>VLOOKUP(E61,VIP!$A$2:$O11844,6,0)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7.399999999999999" x14ac:dyDescent="0.3">
      <c r="A62" s="102" t="str">
        <f>VLOOKUP(E62,'LISTADO ATM'!$A$2:$C$895,3,0)</f>
        <v>DISTRITO NACIONAL</v>
      </c>
      <c r="B62" s="111">
        <v>335764730</v>
      </c>
      <c r="C62" s="103">
        <v>44211.489016203705</v>
      </c>
      <c r="D62" s="102" t="s">
        <v>2189</v>
      </c>
      <c r="E62" s="99">
        <v>486</v>
      </c>
      <c r="F62" s="84" t="str">
        <f>VLOOKUP(E62,VIP!$A$2:$O11356,2,0)</f>
        <v>DRBR486</v>
      </c>
      <c r="G62" s="98" t="str">
        <f>VLOOKUP(E62,'LISTADO ATM'!$A$2:$B$894,2,0)</f>
        <v xml:space="preserve">ATM Olé La Caleta </v>
      </c>
      <c r="H62" s="98" t="str">
        <f>VLOOKUP(E62,VIP!$A$2:$O16277,7,FALSE)</f>
        <v>Si</v>
      </c>
      <c r="I62" s="98" t="str">
        <f>VLOOKUP(E62,VIP!$A$2:$O8242,8,FALSE)</f>
        <v>Si</v>
      </c>
      <c r="J62" s="98" t="str">
        <f>VLOOKUP(E62,VIP!$A$2:$O8192,8,FALSE)</f>
        <v>Si</v>
      </c>
      <c r="K62" s="98" t="str">
        <f>VLOOKUP(E62,VIP!$A$2:$O11766,6,0)</f>
        <v>NO</v>
      </c>
      <c r="L62" s="106" t="s">
        <v>2254</v>
      </c>
      <c r="M62" s="105" t="s">
        <v>2473</v>
      </c>
      <c r="N62" s="104" t="s">
        <v>2497</v>
      </c>
      <c r="O62" s="102" t="s">
        <v>2483</v>
      </c>
      <c r="P62" s="102"/>
      <c r="Q62" s="105" t="s">
        <v>2254</v>
      </c>
    </row>
    <row r="63" spans="1:17" ht="17.399999999999999" x14ac:dyDescent="0.3">
      <c r="A63" s="102" t="str">
        <f>VLOOKUP(E63,'LISTADO ATM'!$A$2:$C$895,3,0)</f>
        <v>DISTRITO NACIONAL</v>
      </c>
      <c r="B63" s="111" t="s">
        <v>2510</v>
      </c>
      <c r="C63" s="103">
        <v>44224.112673611111</v>
      </c>
      <c r="D63" s="102" t="s">
        <v>2189</v>
      </c>
      <c r="E63" s="99">
        <v>918</v>
      </c>
      <c r="F63" s="84" t="str">
        <f>VLOOKUP(E63,VIP!$A$2:$O11416,2,0)</f>
        <v>DRBR918</v>
      </c>
      <c r="G63" s="98" t="str">
        <f>VLOOKUP(E63,'LISTADO ATM'!$A$2:$B$894,2,0)</f>
        <v xml:space="preserve">ATM S/M Liverpool de la Jacobo Majluta </v>
      </c>
      <c r="H63" s="98" t="str">
        <f>VLOOKUP(E63,VIP!$A$2:$O16336,7,FALSE)</f>
        <v>Si</v>
      </c>
      <c r="I63" s="98" t="str">
        <f>VLOOKUP(E63,VIP!$A$2:$O8301,8,FALSE)</f>
        <v>Si</v>
      </c>
      <c r="J63" s="98" t="str">
        <f>VLOOKUP(E63,VIP!$A$2:$O8251,8,FALSE)</f>
        <v>Si</v>
      </c>
      <c r="K63" s="98" t="str">
        <f>VLOOKUP(E63,VIP!$A$2:$O11825,6,0)</f>
        <v>NO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s="86" customFormat="1" ht="17.399999999999999" x14ac:dyDescent="0.3">
      <c r="A64" s="102" t="str">
        <f>VLOOKUP(E64,'LISTADO ATM'!$A$2:$C$895,3,0)</f>
        <v>DISTRITO NACIONAL</v>
      </c>
      <c r="B64" s="111" t="s">
        <v>2526</v>
      </c>
      <c r="C64" s="103">
        <v>44224.412951388891</v>
      </c>
      <c r="D64" s="102" t="s">
        <v>2189</v>
      </c>
      <c r="E64" s="99">
        <v>473</v>
      </c>
      <c r="F64" s="84" t="str">
        <f>VLOOKUP(E64,VIP!$A$2:$O11423,2,0)</f>
        <v>DRBR473</v>
      </c>
      <c r="G64" s="98" t="str">
        <f>VLOOKUP(E64,'LISTADO ATM'!$A$2:$B$894,2,0)</f>
        <v xml:space="preserve">ATM Oficina Carrefour II </v>
      </c>
      <c r="H64" s="98" t="str">
        <f>VLOOKUP(E64,VIP!$A$2:$O16343,7,FALSE)</f>
        <v>Si</v>
      </c>
      <c r="I64" s="98" t="str">
        <f>VLOOKUP(E64,VIP!$A$2:$O8308,8,FALSE)</f>
        <v>Si</v>
      </c>
      <c r="J64" s="98" t="str">
        <f>VLOOKUP(E64,VIP!$A$2:$O8258,8,FALSE)</f>
        <v>Si</v>
      </c>
      <c r="K64" s="98" t="str">
        <f>VLOOKUP(E64,VIP!$A$2:$O11832,6,0)</f>
        <v>NO</v>
      </c>
      <c r="L64" s="106" t="s">
        <v>2254</v>
      </c>
      <c r="M64" s="105" t="s">
        <v>2473</v>
      </c>
      <c r="N64" s="104" t="s">
        <v>2481</v>
      </c>
      <c r="O64" s="102" t="s">
        <v>2483</v>
      </c>
      <c r="P64" s="102"/>
      <c r="Q64" s="105" t="s">
        <v>2254</v>
      </c>
    </row>
    <row r="65" spans="1:17" s="86" customFormat="1" ht="17.399999999999999" x14ac:dyDescent="0.3">
      <c r="A65" s="102" t="str">
        <f>VLOOKUP(E65,'LISTADO ATM'!$A$2:$C$895,3,0)</f>
        <v>DISTRITO NACIONAL</v>
      </c>
      <c r="B65" s="111" t="s">
        <v>2527</v>
      </c>
      <c r="C65" s="103">
        <v>44224.412743055553</v>
      </c>
      <c r="D65" s="102" t="s">
        <v>2189</v>
      </c>
      <c r="E65" s="99">
        <v>240</v>
      </c>
      <c r="F65" s="84" t="str">
        <f>VLOOKUP(E65,VIP!$A$2:$O11424,2,0)</f>
        <v>DRBR24D</v>
      </c>
      <c r="G65" s="98" t="str">
        <f>VLOOKUP(E65,'LISTADO ATM'!$A$2:$B$894,2,0)</f>
        <v xml:space="preserve">ATM Oficina Carrefour I </v>
      </c>
      <c r="H65" s="98" t="str">
        <f>VLOOKUP(E65,VIP!$A$2:$O16344,7,FALSE)</f>
        <v>Si</v>
      </c>
      <c r="I65" s="98" t="str">
        <f>VLOOKUP(E65,VIP!$A$2:$O8309,8,FALSE)</f>
        <v>Si</v>
      </c>
      <c r="J65" s="98" t="str">
        <f>VLOOKUP(E65,VIP!$A$2:$O8259,8,FALSE)</f>
        <v>Si</v>
      </c>
      <c r="K65" s="98" t="str">
        <f>VLOOKUP(E65,VIP!$A$2:$O11833,6,0)</f>
        <v>SI</v>
      </c>
      <c r="L65" s="106" t="s">
        <v>2254</v>
      </c>
      <c r="M65" s="105" t="s">
        <v>2473</v>
      </c>
      <c r="N65" s="104" t="s">
        <v>2481</v>
      </c>
      <c r="O65" s="102" t="s">
        <v>2483</v>
      </c>
      <c r="P65" s="102"/>
      <c r="Q65" s="105" t="s">
        <v>2254</v>
      </c>
    </row>
    <row r="66" spans="1:17" ht="17.399999999999999" x14ac:dyDescent="0.3">
      <c r="A66" s="102" t="str">
        <f>VLOOKUP(E66,'LISTADO ATM'!$A$2:$C$895,3,0)</f>
        <v>DISTRITO NACIONAL</v>
      </c>
      <c r="B66" s="111">
        <v>335772572</v>
      </c>
      <c r="C66" s="103">
        <v>44223.304108796299</v>
      </c>
      <c r="D66" s="102" t="s">
        <v>2189</v>
      </c>
      <c r="E66" s="99">
        <v>87</v>
      </c>
      <c r="F66" s="84" t="str">
        <f>VLOOKUP(E66,VIP!$A$2:$O11369,2,0)</f>
        <v>DRBR087</v>
      </c>
      <c r="G66" s="98" t="str">
        <f>VLOOKUP(E66,'LISTADO ATM'!$A$2:$B$894,2,0)</f>
        <v xml:space="preserve">ATM Autoservicio Sarasota </v>
      </c>
      <c r="H66" s="98" t="str">
        <f>VLOOKUP(E66,VIP!$A$2:$O16289,7,FALSE)</f>
        <v>Si</v>
      </c>
      <c r="I66" s="98" t="str">
        <f>VLOOKUP(E66,VIP!$A$2:$O8254,8,FALSE)</f>
        <v>Si</v>
      </c>
      <c r="J66" s="98" t="str">
        <f>VLOOKUP(E66,VIP!$A$2:$O8204,8,FALSE)</f>
        <v>Si</v>
      </c>
      <c r="K66" s="98" t="str">
        <f>VLOOKUP(E66,VIP!$A$2:$O11778,6,0)</f>
        <v>NO</v>
      </c>
      <c r="L66" s="106" t="s">
        <v>2501</v>
      </c>
      <c r="M66" s="105" t="s">
        <v>2473</v>
      </c>
      <c r="N66" s="104" t="s">
        <v>2481</v>
      </c>
      <c r="O66" s="102" t="s">
        <v>2483</v>
      </c>
      <c r="P66" s="102"/>
      <c r="Q66" s="105" t="s">
        <v>2501</v>
      </c>
    </row>
    <row r="67" spans="1:17" ht="17.399999999999999" x14ac:dyDescent="0.3">
      <c r="A67" s="102" t="str">
        <f>VLOOKUP(E67,'LISTADO ATM'!$A$2:$C$895,3,0)</f>
        <v>DISTRITO NACIONAL</v>
      </c>
      <c r="B67" s="111">
        <v>335769547</v>
      </c>
      <c r="C67" s="103">
        <v>44217.503275462965</v>
      </c>
      <c r="D67" s="102" t="s">
        <v>2477</v>
      </c>
      <c r="E67" s="99">
        <v>719</v>
      </c>
      <c r="F67" s="84" t="str">
        <f>VLOOKUP(E67,VIP!$A$2:$O11358,2,0)</f>
        <v>DRBR419</v>
      </c>
      <c r="G67" s="98" t="str">
        <f>VLOOKUP(E67,'LISTADO ATM'!$A$2:$B$894,2,0)</f>
        <v xml:space="preserve">ATM Ayuntamiento Municipal San Luís </v>
      </c>
      <c r="H67" s="98" t="str">
        <f>VLOOKUP(E67,VIP!$A$2:$O16279,7,FALSE)</f>
        <v>Si</v>
      </c>
      <c r="I67" s="98" t="str">
        <f>VLOOKUP(E67,VIP!$A$2:$O8244,8,FALSE)</f>
        <v>Si</v>
      </c>
      <c r="J67" s="98" t="str">
        <f>VLOOKUP(E67,VIP!$A$2:$O8194,8,FALSE)</f>
        <v>Si</v>
      </c>
      <c r="K67" s="98" t="str">
        <f>VLOOKUP(E67,VIP!$A$2:$O11768,6,0)</f>
        <v>NO</v>
      </c>
      <c r="L67" s="106" t="s">
        <v>2466</v>
      </c>
      <c r="M67" s="105" t="s">
        <v>2473</v>
      </c>
      <c r="N67" s="104" t="s">
        <v>2481</v>
      </c>
      <c r="O67" s="102" t="s">
        <v>2482</v>
      </c>
      <c r="P67" s="106"/>
      <c r="Q67" s="105" t="s">
        <v>2466</v>
      </c>
    </row>
    <row r="68" spans="1:17" ht="17.399999999999999" x14ac:dyDescent="0.3">
      <c r="A68" s="102" t="str">
        <f>VLOOKUP(E68,'LISTADO ATM'!$A$2:$C$895,3,0)</f>
        <v>DISTRITO NACIONAL</v>
      </c>
      <c r="B68" s="111">
        <v>335772891</v>
      </c>
      <c r="C68" s="103">
        <v>44223.391759259262</v>
      </c>
      <c r="D68" s="102" t="s">
        <v>2477</v>
      </c>
      <c r="E68" s="99">
        <v>406</v>
      </c>
      <c r="F68" s="84" t="str">
        <f>VLOOKUP(E68,VIP!$A$2:$O11373,2,0)</f>
        <v>DRBR406</v>
      </c>
      <c r="G68" s="98" t="str">
        <f>VLOOKUP(E68,'LISTADO ATM'!$A$2:$B$894,2,0)</f>
        <v xml:space="preserve">ATM UNP Plaza Lama Máximo Gómez </v>
      </c>
      <c r="H68" s="98" t="str">
        <f>VLOOKUP(E68,VIP!$A$2:$O16293,7,FALSE)</f>
        <v>Si</v>
      </c>
      <c r="I68" s="98" t="str">
        <f>VLOOKUP(E68,VIP!$A$2:$O8258,8,FALSE)</f>
        <v>Si</v>
      </c>
      <c r="J68" s="98" t="str">
        <f>VLOOKUP(E68,VIP!$A$2:$O8208,8,FALSE)</f>
        <v>Si</v>
      </c>
      <c r="K68" s="98" t="str">
        <f>VLOOKUP(E68,VIP!$A$2:$O11782,6,0)</f>
        <v>SI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02"/>
      <c r="Q68" s="105" t="s">
        <v>2466</v>
      </c>
    </row>
    <row r="69" spans="1:17" ht="17.399999999999999" x14ac:dyDescent="0.3">
      <c r="A69" s="102" t="str">
        <f>VLOOKUP(E69,'LISTADO ATM'!$A$2:$C$895,3,0)</f>
        <v>DISTRITO NACIONAL</v>
      </c>
      <c r="B69" s="111">
        <v>335773432</v>
      </c>
      <c r="C69" s="103">
        <v>44223.538414351853</v>
      </c>
      <c r="D69" s="102" t="s">
        <v>2477</v>
      </c>
      <c r="E69" s="99">
        <v>152</v>
      </c>
      <c r="F69" s="84" t="str">
        <f>VLOOKUP(E69,VIP!$A$2:$O11385,2,0)</f>
        <v>DRBR152</v>
      </c>
      <c r="G69" s="98" t="str">
        <f>VLOOKUP(E69,'LISTADO ATM'!$A$2:$B$894,2,0)</f>
        <v xml:space="preserve">ATM Kiosco Megacentro II </v>
      </c>
      <c r="H69" s="98" t="str">
        <f>VLOOKUP(E69,VIP!$A$2:$O16305,7,FALSE)</f>
        <v>Si</v>
      </c>
      <c r="I69" s="98" t="str">
        <f>VLOOKUP(E69,VIP!$A$2:$O8270,8,FALSE)</f>
        <v>Si</v>
      </c>
      <c r="J69" s="98" t="str">
        <f>VLOOKUP(E69,VIP!$A$2:$O8220,8,FALSE)</f>
        <v>Si</v>
      </c>
      <c r="K69" s="98" t="str">
        <f>VLOOKUP(E69,VIP!$A$2:$O11794,6,0)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ht="17.399999999999999" x14ac:dyDescent="0.3">
      <c r="A70" s="102" t="str">
        <f>VLOOKUP(E70,'LISTADO ATM'!$A$2:$C$895,3,0)</f>
        <v>NORTE</v>
      </c>
      <c r="B70" s="111" t="s">
        <v>2512</v>
      </c>
      <c r="C70" s="103">
        <v>44224.333425925928</v>
      </c>
      <c r="D70" s="102" t="s">
        <v>2498</v>
      </c>
      <c r="E70" s="99">
        <v>285</v>
      </c>
      <c r="F70" s="84" t="str">
        <f>VLOOKUP(E70,VIP!$A$2:$O11420,2,0)</f>
        <v>DRBR285</v>
      </c>
      <c r="G70" s="98" t="str">
        <f>VLOOKUP(E70,'LISTADO ATM'!$A$2:$B$894,2,0)</f>
        <v xml:space="preserve">ATM Oficina Camino Real (Puerto Plata) </v>
      </c>
      <c r="H70" s="98" t="str">
        <f>VLOOKUP(E70,VIP!$A$2:$O16340,7,FALSE)</f>
        <v>Si</v>
      </c>
      <c r="I70" s="98" t="str">
        <f>VLOOKUP(E70,VIP!$A$2:$O8305,8,FALSE)</f>
        <v>Si</v>
      </c>
      <c r="J70" s="98" t="str">
        <f>VLOOKUP(E70,VIP!$A$2:$O8255,8,FALSE)</f>
        <v>Si</v>
      </c>
      <c r="K70" s="98" t="str">
        <f>VLOOKUP(E70,VIP!$A$2:$O11829,6,0)</f>
        <v>NO</v>
      </c>
      <c r="L70" s="106" t="s">
        <v>2466</v>
      </c>
      <c r="M70" s="105" t="s">
        <v>2473</v>
      </c>
      <c r="N70" s="104" t="s">
        <v>2481</v>
      </c>
      <c r="O70" s="102" t="s">
        <v>2499</v>
      </c>
      <c r="P70" s="102"/>
      <c r="Q70" s="105" t="s">
        <v>2466</v>
      </c>
    </row>
    <row r="71" spans="1:17" ht="17.399999999999999" x14ac:dyDescent="0.3">
      <c r="A71" s="102" t="str">
        <f>VLOOKUP(E71,'LISTADO ATM'!$A$2:$C$895,3,0)</f>
        <v>DISTRITO NACIONAL</v>
      </c>
      <c r="B71" s="111" t="s">
        <v>2529</v>
      </c>
      <c r="C71" s="103">
        <v>44224.405729166669</v>
      </c>
      <c r="D71" s="102" t="s">
        <v>2477</v>
      </c>
      <c r="E71" s="99">
        <v>915</v>
      </c>
      <c r="F71" s="84" t="str">
        <f>VLOOKUP(E71,VIP!$A$2:$O11426,2,0)</f>
        <v>DRBR24F</v>
      </c>
      <c r="G71" s="98" t="str">
        <f>VLOOKUP(E71,'LISTADO ATM'!$A$2:$B$894,2,0)</f>
        <v xml:space="preserve">ATM Multicentro La Sirena Aut. Duarte </v>
      </c>
      <c r="H71" s="98" t="str">
        <f>VLOOKUP(E71,VIP!$A$2:$O16346,7,FALSE)</f>
        <v>Si</v>
      </c>
      <c r="I71" s="98" t="str">
        <f>VLOOKUP(E71,VIP!$A$2:$O8311,8,FALSE)</f>
        <v>Si</v>
      </c>
      <c r="J71" s="98" t="str">
        <f>VLOOKUP(E71,VIP!$A$2:$O8261,8,FALSE)</f>
        <v>Si</v>
      </c>
      <c r="K71" s="98" t="str">
        <f>VLOOKUP(E71,VIP!$A$2:$O11835,6,0)</f>
        <v>SI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7.399999999999999" x14ac:dyDescent="0.3">
      <c r="A72" s="102" t="str">
        <f>VLOOKUP(E72,'LISTADO ATM'!$A$2:$C$895,3,0)</f>
        <v>DISTRITO NACIONAL</v>
      </c>
      <c r="B72" s="111" t="s">
        <v>2539</v>
      </c>
      <c r="C72" s="103">
        <v>44224.349039351851</v>
      </c>
      <c r="D72" s="102" t="s">
        <v>2189</v>
      </c>
      <c r="E72" s="99">
        <v>10</v>
      </c>
      <c r="F72" s="84" t="str">
        <f>VLOOKUP(E72,VIP!$A$2:$O11436,2,0)</f>
        <v>DRBR010</v>
      </c>
      <c r="G72" s="98" t="str">
        <f>VLOOKUP(E72,'LISTADO ATM'!$A$2:$B$894,2,0)</f>
        <v xml:space="preserve">ATM Ministerio Salud Pública </v>
      </c>
      <c r="H72" s="98" t="str">
        <f>VLOOKUP(E72,VIP!$A$2:$O16356,7,FALSE)</f>
        <v>Si</v>
      </c>
      <c r="I72" s="98" t="str">
        <f>VLOOKUP(E72,VIP!$A$2:$O8321,8,FALSE)</f>
        <v>Si</v>
      </c>
      <c r="J72" s="98" t="str">
        <f>VLOOKUP(E72,VIP!$A$2:$O8271,8,FALSE)</f>
        <v>Si</v>
      </c>
      <c r="K72" s="98" t="str">
        <f>VLOOKUP(E72,VIP!$A$2:$O11845,6,0)</f>
        <v>NO</v>
      </c>
      <c r="L72" s="106" t="s">
        <v>2466</v>
      </c>
      <c r="M72" s="105" t="s">
        <v>2473</v>
      </c>
      <c r="N72" s="104" t="s">
        <v>2481</v>
      </c>
      <c r="O72" s="102" t="s">
        <v>2483</v>
      </c>
      <c r="P72" s="102"/>
      <c r="Q72" s="105" t="s">
        <v>2466</v>
      </c>
    </row>
    <row r="73" spans="1:17" ht="17.399999999999999" x14ac:dyDescent="0.3">
      <c r="A73" s="102" t="str">
        <f>VLOOKUP(E73,'LISTADO ATM'!$A$2:$C$895,3,0)</f>
        <v>DISTRITO NACIONAL</v>
      </c>
      <c r="B73" s="111" t="s">
        <v>2540</v>
      </c>
      <c r="C73" s="103">
        <v>44224.34516203704</v>
      </c>
      <c r="D73" s="102" t="s">
        <v>2477</v>
      </c>
      <c r="E73" s="99">
        <v>911</v>
      </c>
      <c r="F73" s="84" t="str">
        <f>VLOOKUP(E73,VIP!$A$2:$O11437,2,0)</f>
        <v>DRBR911</v>
      </c>
      <c r="G73" s="98" t="str">
        <f>VLOOKUP(E73,'LISTADO ATM'!$A$2:$B$894,2,0)</f>
        <v xml:space="preserve">ATM Oficina Venezuela II </v>
      </c>
      <c r="H73" s="98" t="str">
        <f>VLOOKUP(E73,VIP!$A$2:$O16357,7,FALSE)</f>
        <v>Si</v>
      </c>
      <c r="I73" s="98" t="str">
        <f>VLOOKUP(E73,VIP!$A$2:$O8322,8,FALSE)</f>
        <v>Si</v>
      </c>
      <c r="J73" s="98" t="str">
        <f>VLOOKUP(E73,VIP!$A$2:$O8272,8,FALSE)</f>
        <v>Si</v>
      </c>
      <c r="K73" s="98" t="str">
        <f>VLOOKUP(E73,VIP!$A$2:$O11846,6,0)</f>
        <v>SI</v>
      </c>
      <c r="L73" s="106" t="s">
        <v>2466</v>
      </c>
      <c r="M73" s="105" t="s">
        <v>2473</v>
      </c>
      <c r="N73" s="104" t="s">
        <v>2481</v>
      </c>
      <c r="O73" s="102" t="s">
        <v>2482</v>
      </c>
      <c r="P73" s="102"/>
      <c r="Q73" s="105" t="s">
        <v>2466</v>
      </c>
    </row>
    <row r="74" spans="1:17" ht="17.399999999999999" x14ac:dyDescent="0.3">
      <c r="A74" s="102" t="str">
        <f>VLOOKUP(E74,'LISTADO ATM'!$A$2:$C$895,3,0)</f>
        <v>DISTRITO NACIONAL</v>
      </c>
      <c r="B74" s="111" t="s">
        <v>2541</v>
      </c>
      <c r="C74" s="103">
        <v>44224.341481481482</v>
      </c>
      <c r="D74" s="102" t="s">
        <v>2477</v>
      </c>
      <c r="E74" s="99">
        <v>570</v>
      </c>
      <c r="F74" s="84" t="str">
        <f>VLOOKUP(E74,VIP!$A$2:$O11438,2,0)</f>
        <v>DRBR478</v>
      </c>
      <c r="G74" s="98" t="str">
        <f>VLOOKUP(E74,'LISTADO ATM'!$A$2:$B$894,2,0)</f>
        <v xml:space="preserve">ATM S/M Liverpool Villa Mella </v>
      </c>
      <c r="H74" s="98" t="str">
        <f>VLOOKUP(E74,VIP!$A$2:$O16358,7,FALSE)</f>
        <v>Si</v>
      </c>
      <c r="I74" s="98" t="str">
        <f>VLOOKUP(E74,VIP!$A$2:$O8323,8,FALSE)</f>
        <v>Si</v>
      </c>
      <c r="J74" s="98" t="str">
        <f>VLOOKUP(E74,VIP!$A$2:$O8273,8,FALSE)</f>
        <v>Si</v>
      </c>
      <c r="K74" s="98" t="str">
        <f>VLOOKUP(E74,VIP!$A$2:$O11847,6,0)</f>
        <v>NO</v>
      </c>
      <c r="L74" s="106" t="s">
        <v>2466</v>
      </c>
      <c r="M74" s="105" t="s">
        <v>2473</v>
      </c>
      <c r="N74" s="104" t="s">
        <v>2481</v>
      </c>
      <c r="O74" s="102" t="s">
        <v>2482</v>
      </c>
      <c r="P74" s="102"/>
      <c r="Q74" s="105" t="s">
        <v>2466</v>
      </c>
    </row>
    <row r="75" spans="1:17" ht="17.399999999999999" x14ac:dyDescent="0.3">
      <c r="A75" s="102" t="str">
        <f>VLOOKUP(E75,'LISTADO ATM'!$A$2:$C$895,3,0)</f>
        <v>DISTRITO NACIONAL</v>
      </c>
      <c r="B75" s="111" t="s">
        <v>2542</v>
      </c>
      <c r="C75" s="103">
        <v>44224.339606481481</v>
      </c>
      <c r="D75" s="102" t="s">
        <v>2477</v>
      </c>
      <c r="E75" s="99">
        <v>517</v>
      </c>
      <c r="F75" s="84" t="str">
        <f>VLOOKUP(E75,VIP!$A$2:$O11439,2,0)</f>
        <v>DRBR517</v>
      </c>
      <c r="G75" s="98" t="str">
        <f>VLOOKUP(E75,'LISTADO ATM'!$A$2:$B$894,2,0)</f>
        <v xml:space="preserve">ATM Autobanco Oficina Sans Soucí </v>
      </c>
      <c r="H75" s="98" t="str">
        <f>VLOOKUP(E75,VIP!$A$2:$O16359,7,FALSE)</f>
        <v>Si</v>
      </c>
      <c r="I75" s="98" t="str">
        <f>VLOOKUP(E75,VIP!$A$2:$O8324,8,FALSE)</f>
        <v>Si</v>
      </c>
      <c r="J75" s="98" t="str">
        <f>VLOOKUP(E75,VIP!$A$2:$O8274,8,FALSE)</f>
        <v>Si</v>
      </c>
      <c r="K75" s="98" t="str">
        <f>VLOOKUP(E75,VIP!$A$2:$O11848,6,0)</f>
        <v>SI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2"/>
      <c r="Q75" s="105" t="s">
        <v>2466</v>
      </c>
    </row>
    <row r="76" spans="1:17" ht="17.399999999999999" x14ac:dyDescent="0.3">
      <c r="A76" s="102" t="str">
        <f>VLOOKUP(E76,'LISTADO ATM'!$A$2:$C$895,3,0)</f>
        <v>DISTRITO NACIONAL</v>
      </c>
      <c r="B76" s="111" t="s">
        <v>2509</v>
      </c>
      <c r="C76" s="103">
        <v>44224.196944444448</v>
      </c>
      <c r="D76" s="102" t="s">
        <v>2189</v>
      </c>
      <c r="E76" s="99">
        <v>896</v>
      </c>
      <c r="F76" s="84" t="str">
        <f>VLOOKUP(E76,VIP!$A$2:$O11417,2,0)</f>
        <v>DRBR896</v>
      </c>
      <c r="G76" s="98" t="str">
        <f>VLOOKUP(E76,'LISTADO ATM'!$A$2:$B$894,2,0)</f>
        <v xml:space="preserve">ATM Campamento Militar 16 de Agosto I </v>
      </c>
      <c r="H76" s="98" t="str">
        <f>VLOOKUP(E76,VIP!$A$2:$O16337,7,FALSE)</f>
        <v>Si</v>
      </c>
      <c r="I76" s="98" t="str">
        <f>VLOOKUP(E76,VIP!$A$2:$O8302,8,FALSE)</f>
        <v>Si</v>
      </c>
      <c r="J76" s="98" t="str">
        <f>VLOOKUP(E76,VIP!$A$2:$O8252,8,FALSE)</f>
        <v>Si</v>
      </c>
      <c r="K76" s="98" t="str">
        <f>VLOOKUP(E76,VIP!$A$2:$O11826,6,0)</f>
        <v>NO</v>
      </c>
      <c r="L76" s="106" t="s">
        <v>2435</v>
      </c>
      <c r="M76" s="105" t="s">
        <v>2473</v>
      </c>
      <c r="N76" s="104" t="s">
        <v>2481</v>
      </c>
      <c r="O76" s="102" t="s">
        <v>2483</v>
      </c>
      <c r="P76" s="102"/>
      <c r="Q76" s="105" t="s">
        <v>2435</v>
      </c>
    </row>
    <row r="77" spans="1:17" ht="17.399999999999999" x14ac:dyDescent="0.3">
      <c r="A77" s="102" t="str">
        <f>VLOOKUP(E77,'LISTADO ATM'!$A$2:$C$895,3,0)</f>
        <v>DISTRITO NACIONAL</v>
      </c>
      <c r="B77" s="111">
        <v>335772948</v>
      </c>
      <c r="C77" s="103">
        <v>44223.40824074074</v>
      </c>
      <c r="D77" s="102" t="s">
        <v>2189</v>
      </c>
      <c r="E77" s="99">
        <v>231</v>
      </c>
      <c r="F77" s="84" t="str">
        <f>VLOOKUP(E77,VIP!$A$2:$O11377,2,0)</f>
        <v>DRBR231</v>
      </c>
      <c r="G77" s="98" t="str">
        <f>VLOOKUP(E77,'LISTADO ATM'!$A$2:$B$894,2,0)</f>
        <v xml:space="preserve">ATM Oficina Zona Oriental </v>
      </c>
      <c r="H77" s="98" t="str">
        <f>VLOOKUP(E77,VIP!$A$2:$O16297,7,FALSE)</f>
        <v>Si</v>
      </c>
      <c r="I77" s="98" t="str">
        <f>VLOOKUP(E77,VIP!$A$2:$O8262,8,FALSE)</f>
        <v>Si</v>
      </c>
      <c r="J77" s="98" t="str">
        <f>VLOOKUP(E77,VIP!$A$2:$O8212,8,FALSE)</f>
        <v>Si</v>
      </c>
      <c r="K77" s="98" t="str">
        <f>VLOOKUP(E77,VIP!$A$2:$O11786,6,0)</f>
        <v>SI</v>
      </c>
      <c r="L77" s="106" t="s">
        <v>2502</v>
      </c>
      <c r="M77" s="105" t="s">
        <v>2473</v>
      </c>
      <c r="N77" s="104" t="s">
        <v>2481</v>
      </c>
      <c r="O77" s="102" t="s">
        <v>2483</v>
      </c>
      <c r="P77" s="102"/>
      <c r="Q77" s="105" t="s">
        <v>2502</v>
      </c>
    </row>
    <row r="78" spans="1:17" ht="17.399999999999999" x14ac:dyDescent="0.3">
      <c r="A78" s="102" t="str">
        <f>VLOOKUP(E78,'LISTADO ATM'!$A$2:$C$895,3,0)</f>
        <v>NORTE</v>
      </c>
      <c r="B78" s="111" t="s">
        <v>2524</v>
      </c>
      <c r="C78" s="103">
        <v>44224.421678240738</v>
      </c>
      <c r="D78" s="102" t="s">
        <v>2190</v>
      </c>
      <c r="E78" s="99">
        <v>941</v>
      </c>
      <c r="F78" s="84" t="str">
        <f>VLOOKUP(E78,VIP!$A$2:$O11421,2,0)</f>
        <v>DRBR941</v>
      </c>
      <c r="G78" s="98" t="str">
        <f>VLOOKUP(E78,'LISTADO ATM'!$A$2:$B$894,2,0)</f>
        <v xml:space="preserve">ATM Estación Next (Puerto Plata) </v>
      </c>
      <c r="H78" s="98" t="str">
        <f>VLOOKUP(E78,VIP!$A$2:$O16341,7,FALSE)</f>
        <v>Si</v>
      </c>
      <c r="I78" s="98" t="str">
        <f>VLOOKUP(E78,VIP!$A$2:$O8306,8,FALSE)</f>
        <v>Si</v>
      </c>
      <c r="J78" s="98" t="str">
        <f>VLOOKUP(E78,VIP!$A$2:$O8256,8,FALSE)</f>
        <v>Si</v>
      </c>
      <c r="K78" s="98" t="str">
        <f>VLOOKUP(E78,VIP!$A$2:$O11830,6,0)</f>
        <v>NO</v>
      </c>
      <c r="L78" s="106" t="s">
        <v>2503</v>
      </c>
      <c r="M78" s="105" t="s">
        <v>2473</v>
      </c>
      <c r="N78" s="104" t="s">
        <v>2481</v>
      </c>
      <c r="O78" s="102" t="s">
        <v>2504</v>
      </c>
      <c r="P78" s="102"/>
      <c r="Q78" s="105" t="s">
        <v>2503</v>
      </c>
    </row>
    <row r="79" spans="1:17" ht="17.399999999999999" x14ac:dyDescent="0.3">
      <c r="A79" s="102" t="str">
        <f>VLOOKUP(E79,'LISTADO ATM'!$A$2:$C$895,3,0)</f>
        <v>DISTRITO NACIONAL</v>
      </c>
      <c r="B79" s="111">
        <v>335771642</v>
      </c>
      <c r="C79" s="103">
        <v>44222.430567129632</v>
      </c>
      <c r="D79" s="102" t="s">
        <v>2477</v>
      </c>
      <c r="E79" s="99">
        <v>338</v>
      </c>
      <c r="F79" s="84" t="str">
        <f>VLOOKUP(E79,VIP!$A$2:$O11361,2,0)</f>
        <v>DRBR338</v>
      </c>
      <c r="G79" s="98" t="str">
        <f>VLOOKUP(E79,'LISTADO ATM'!$A$2:$B$894,2,0)</f>
        <v>ATM S/M Aprezio Pantoja</v>
      </c>
      <c r="H79" s="98" t="str">
        <f>VLOOKUP(E79,VIP!$A$2:$O16282,7,FALSE)</f>
        <v>Si</v>
      </c>
      <c r="I79" s="98" t="str">
        <f>VLOOKUP(E79,VIP!$A$2:$O8247,8,FALSE)</f>
        <v>Si</v>
      </c>
      <c r="J79" s="98" t="str">
        <f>VLOOKUP(E79,VIP!$A$2:$O8197,8,FALSE)</f>
        <v>Si</v>
      </c>
      <c r="K79" s="98" t="str">
        <f>VLOOKUP(E79,VIP!$A$2:$O11771,6,0)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5" t="s">
        <v>2430</v>
      </c>
    </row>
    <row r="80" spans="1:17" ht="17.399999999999999" x14ac:dyDescent="0.3">
      <c r="A80" s="102" t="str">
        <f>VLOOKUP(E80,'LISTADO ATM'!$A$2:$C$895,3,0)</f>
        <v>DISTRITO NACIONAL</v>
      </c>
      <c r="B80" s="111">
        <v>335771804</v>
      </c>
      <c r="C80" s="103">
        <v>44222.479849537034</v>
      </c>
      <c r="D80" s="102" t="s">
        <v>2494</v>
      </c>
      <c r="E80" s="99">
        <v>930</v>
      </c>
      <c r="F80" s="84" t="str">
        <f>VLOOKUP(E80,VIP!$A$2:$O11362,2,0)</f>
        <v>DRBR930</v>
      </c>
      <c r="G80" s="98" t="str">
        <f>VLOOKUP(E80,'LISTADO ATM'!$A$2:$B$894,2,0)</f>
        <v>ATM Oficina Plaza Spring Center</v>
      </c>
      <c r="H80" s="98" t="str">
        <f>VLOOKUP(E80,VIP!$A$2:$O16283,7,FALSE)</f>
        <v>Si</v>
      </c>
      <c r="I80" s="98" t="str">
        <f>VLOOKUP(E80,VIP!$A$2:$O8248,8,FALSE)</f>
        <v>Si</v>
      </c>
      <c r="J80" s="98" t="str">
        <f>VLOOKUP(E80,VIP!$A$2:$O8198,8,FALSE)</f>
        <v>Si</v>
      </c>
      <c r="K80" s="98" t="str">
        <f>VLOOKUP(E80,VIP!$A$2:$O11772,6,0)</f>
        <v>NO</v>
      </c>
      <c r="L80" s="106" t="s">
        <v>2430</v>
      </c>
      <c r="M80" s="105" t="s">
        <v>2473</v>
      </c>
      <c r="N80" s="104" t="s">
        <v>2481</v>
      </c>
      <c r="O80" s="102" t="s">
        <v>2495</v>
      </c>
      <c r="P80" s="102"/>
      <c r="Q80" s="105" t="s">
        <v>2430</v>
      </c>
    </row>
    <row r="81" spans="1:17" ht="17.399999999999999" x14ac:dyDescent="0.3">
      <c r="A81" s="102" t="str">
        <f>VLOOKUP(E81,'LISTADO ATM'!$A$2:$C$895,3,0)</f>
        <v>ESTE</v>
      </c>
      <c r="B81" s="111">
        <v>335772394</v>
      </c>
      <c r="C81" s="103">
        <v>44222.691006944442</v>
      </c>
      <c r="D81" s="102" t="s">
        <v>2477</v>
      </c>
      <c r="E81" s="99">
        <v>330</v>
      </c>
      <c r="F81" s="84" t="str">
        <f>VLOOKUP(E81,VIP!$A$2:$O11366,2,0)</f>
        <v>DRBR330</v>
      </c>
      <c r="G81" s="98" t="str">
        <f>VLOOKUP(E81,'LISTADO ATM'!$A$2:$B$894,2,0)</f>
        <v xml:space="preserve">ATM Oficina Boulevard (Higuey) </v>
      </c>
      <c r="H81" s="98" t="str">
        <f>VLOOKUP(E81,VIP!$A$2:$O16287,7,FALSE)</f>
        <v>Si</v>
      </c>
      <c r="I81" s="98" t="str">
        <f>VLOOKUP(E81,VIP!$A$2:$O8252,8,FALSE)</f>
        <v>Si</v>
      </c>
      <c r="J81" s="98" t="str">
        <f>VLOOKUP(E81,VIP!$A$2:$O8202,8,FALSE)</f>
        <v>Si</v>
      </c>
      <c r="K81" s="98" t="str">
        <f>VLOOKUP(E81,VIP!$A$2:$O11776,6,0)</f>
        <v>SI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7.399999999999999" x14ac:dyDescent="0.3">
      <c r="A82" s="102" t="str">
        <f>VLOOKUP(E82,'LISTADO ATM'!$A$2:$C$895,3,0)</f>
        <v>DISTRITO NACIONAL</v>
      </c>
      <c r="B82" s="111">
        <v>335772906</v>
      </c>
      <c r="C82" s="103">
        <v>44223.397465277776</v>
      </c>
      <c r="D82" s="102" t="s">
        <v>2477</v>
      </c>
      <c r="E82" s="99">
        <v>165</v>
      </c>
      <c r="F82" s="84" t="str">
        <f>VLOOKUP(E82,VIP!$A$2:$O11374,2,0)</f>
        <v>DRBR165</v>
      </c>
      <c r="G82" s="98" t="str">
        <f>VLOOKUP(E82,'LISTADO ATM'!$A$2:$B$894,2,0)</f>
        <v>ATM Autoservicio Megacentro</v>
      </c>
      <c r="H82" s="98" t="str">
        <f>VLOOKUP(E82,VIP!$A$2:$O16294,7,FALSE)</f>
        <v>Si</v>
      </c>
      <c r="I82" s="98" t="str">
        <f>VLOOKUP(E82,VIP!$A$2:$O8259,8,FALSE)</f>
        <v>Si</v>
      </c>
      <c r="J82" s="98" t="str">
        <f>VLOOKUP(E82,VIP!$A$2:$O8209,8,FALSE)</f>
        <v>Si</v>
      </c>
      <c r="K82" s="98" t="str">
        <f>VLOOKUP(E82,VIP!$A$2:$O11783,6,0)</f>
        <v>SI</v>
      </c>
      <c r="L82" s="106" t="s">
        <v>2430</v>
      </c>
      <c r="M82" s="105" t="s">
        <v>2473</v>
      </c>
      <c r="N82" s="104" t="s">
        <v>2481</v>
      </c>
      <c r="O82" s="102" t="s">
        <v>2482</v>
      </c>
      <c r="P82" s="102"/>
      <c r="Q82" s="105" t="s">
        <v>2430</v>
      </c>
    </row>
    <row r="83" spans="1:17" ht="17.399999999999999" x14ac:dyDescent="0.3">
      <c r="A83" s="102" t="str">
        <f>VLOOKUP(E83,'LISTADO ATM'!$A$2:$C$895,3,0)</f>
        <v>DISTRITO NACIONAL</v>
      </c>
      <c r="B83" s="111">
        <v>335773720</v>
      </c>
      <c r="C83" s="103">
        <v>44223.664305555554</v>
      </c>
      <c r="D83" s="102" t="s">
        <v>2477</v>
      </c>
      <c r="E83" s="99">
        <v>707</v>
      </c>
      <c r="F83" s="84" t="str">
        <f>VLOOKUP(E83,VIP!$A$2:$O11395,2,0)</f>
        <v>DRBR707</v>
      </c>
      <c r="G83" s="98" t="str">
        <f>VLOOKUP(E83,'LISTADO ATM'!$A$2:$B$894,2,0)</f>
        <v xml:space="preserve">ATM IAD </v>
      </c>
      <c r="H83" s="98" t="str">
        <f>VLOOKUP(E83,VIP!$A$2:$O16315,7,FALSE)</f>
        <v>No</v>
      </c>
      <c r="I83" s="98" t="str">
        <f>VLOOKUP(E83,VIP!$A$2:$O8280,8,FALSE)</f>
        <v>No</v>
      </c>
      <c r="J83" s="98" t="str">
        <f>VLOOKUP(E83,VIP!$A$2:$O8230,8,FALSE)</f>
        <v>No</v>
      </c>
      <c r="K83" s="98" t="str">
        <f>VLOOKUP(E83,VIP!$A$2:$O11804,6,0)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7.399999999999999" x14ac:dyDescent="0.3">
      <c r="A84" s="102" t="str">
        <f>VLOOKUP(E84,'LISTADO ATM'!$A$2:$C$895,3,0)</f>
        <v>DISTRITO NACIONAL</v>
      </c>
      <c r="B84" s="111">
        <v>335773853</v>
      </c>
      <c r="C84" s="103">
        <v>44223.720914351848</v>
      </c>
      <c r="D84" s="102" t="s">
        <v>2494</v>
      </c>
      <c r="E84" s="99">
        <v>231</v>
      </c>
      <c r="F84" s="84" t="str">
        <f>VLOOKUP(E84,VIP!$A$2:$O11404,2,0)</f>
        <v>DRBR231</v>
      </c>
      <c r="G84" s="98" t="str">
        <f>VLOOKUP(E84,'LISTADO ATM'!$A$2:$B$894,2,0)</f>
        <v xml:space="preserve">ATM Oficina Zona Oriental </v>
      </c>
      <c r="H84" s="98" t="str">
        <f>VLOOKUP(E84,VIP!$A$2:$O16324,7,FALSE)</f>
        <v>Si</v>
      </c>
      <c r="I84" s="98" t="str">
        <f>VLOOKUP(E84,VIP!$A$2:$O8289,8,FALSE)</f>
        <v>Si</v>
      </c>
      <c r="J84" s="98" t="str">
        <f>VLOOKUP(E84,VIP!$A$2:$O8239,8,FALSE)</f>
        <v>Si</v>
      </c>
      <c r="K84" s="98" t="str">
        <f>VLOOKUP(E84,VIP!$A$2:$O11813,6,0)</f>
        <v>SI</v>
      </c>
      <c r="L84" s="106" t="s">
        <v>2430</v>
      </c>
      <c r="M84" s="105" t="s">
        <v>2473</v>
      </c>
      <c r="N84" s="104" t="s">
        <v>2481</v>
      </c>
      <c r="O84" s="102" t="s">
        <v>2495</v>
      </c>
      <c r="P84" s="102"/>
      <c r="Q84" s="105" t="s">
        <v>2430</v>
      </c>
    </row>
    <row r="85" spans="1:17" ht="17.399999999999999" x14ac:dyDescent="0.3">
      <c r="A85" s="102" t="str">
        <f>VLOOKUP(E85,'LISTADO ATM'!$A$2:$C$895,3,0)</f>
        <v>DISTRITO NACIONAL</v>
      </c>
      <c r="B85" s="111">
        <v>335773905</v>
      </c>
      <c r="C85" s="103">
        <v>44223.761111111111</v>
      </c>
      <c r="D85" s="102" t="s">
        <v>2477</v>
      </c>
      <c r="E85" s="99">
        <v>325</v>
      </c>
      <c r="F85" s="84" t="str">
        <f>VLOOKUP(E85,VIP!$A$2:$O11406,2,0)</f>
        <v>DRBR325</v>
      </c>
      <c r="G85" s="98" t="str">
        <f>VLOOKUP(E85,'LISTADO ATM'!$A$2:$B$894,2,0)</f>
        <v>ATM Casa Edwin</v>
      </c>
      <c r="H85" s="98" t="str">
        <f>VLOOKUP(E85,VIP!$A$2:$O16326,7,FALSE)</f>
        <v>Si</v>
      </c>
      <c r="I85" s="98" t="str">
        <f>VLOOKUP(E85,VIP!$A$2:$O8291,8,FALSE)</f>
        <v>Si</v>
      </c>
      <c r="J85" s="98" t="str">
        <f>VLOOKUP(E85,VIP!$A$2:$O8241,8,FALSE)</f>
        <v>Si</v>
      </c>
      <c r="K85" s="98" t="str">
        <f>VLOOKUP(E85,VIP!$A$2:$O11815,6,0)</f>
        <v>NO</v>
      </c>
      <c r="L85" s="106" t="s">
        <v>2430</v>
      </c>
      <c r="M85" s="105" t="s">
        <v>2473</v>
      </c>
      <c r="N85" s="104" t="s">
        <v>2481</v>
      </c>
      <c r="O85" s="102" t="s">
        <v>2482</v>
      </c>
      <c r="P85" s="102"/>
      <c r="Q85" s="105" t="s">
        <v>2430</v>
      </c>
    </row>
    <row r="86" spans="1:17" ht="17.399999999999999" x14ac:dyDescent="0.3">
      <c r="A86" s="102" t="str">
        <f>VLOOKUP(E86,'LISTADO ATM'!$A$2:$C$895,3,0)</f>
        <v>NORTE</v>
      </c>
      <c r="B86" s="111">
        <v>335773914</v>
      </c>
      <c r="C86" s="103">
        <v>44223.782858796294</v>
      </c>
      <c r="D86" s="102" t="s">
        <v>2498</v>
      </c>
      <c r="E86" s="99">
        <v>747</v>
      </c>
      <c r="F86" s="84" t="str">
        <f>VLOOKUP(E86,VIP!$A$2:$O11409,2,0)</f>
        <v>DRBR200</v>
      </c>
      <c r="G86" s="98" t="str">
        <f>VLOOKUP(E86,'LISTADO ATM'!$A$2:$B$894,2,0)</f>
        <v xml:space="preserve">ATM Club BR (Santiago) </v>
      </c>
      <c r="H86" s="98" t="str">
        <f>VLOOKUP(E86,VIP!$A$2:$O16329,7,FALSE)</f>
        <v>Si</v>
      </c>
      <c r="I86" s="98" t="str">
        <f>VLOOKUP(E86,VIP!$A$2:$O8294,8,FALSE)</f>
        <v>Si</v>
      </c>
      <c r="J86" s="98" t="str">
        <f>VLOOKUP(E86,VIP!$A$2:$O8244,8,FALSE)</f>
        <v>Si</v>
      </c>
      <c r="K86" s="98" t="str">
        <f>VLOOKUP(E86,VIP!$A$2:$O11818,6,0)</f>
        <v>SI</v>
      </c>
      <c r="L86" s="106" t="s">
        <v>2430</v>
      </c>
      <c r="M86" s="105" t="s">
        <v>2473</v>
      </c>
      <c r="N86" s="104" t="s">
        <v>2481</v>
      </c>
      <c r="O86" s="102" t="s">
        <v>2499</v>
      </c>
      <c r="P86" s="102"/>
      <c r="Q86" s="105" t="s">
        <v>2430</v>
      </c>
    </row>
    <row r="87" spans="1:17" ht="17.399999999999999" x14ac:dyDescent="0.3">
      <c r="A87" s="102" t="str">
        <f>VLOOKUP(E87,'LISTADO ATM'!$A$2:$C$895,3,0)</f>
        <v>DISTRITO NACIONAL</v>
      </c>
      <c r="B87" s="111" t="s">
        <v>2543</v>
      </c>
      <c r="C87" s="103">
        <v>44224.337268518517</v>
      </c>
      <c r="D87" s="102" t="s">
        <v>2477</v>
      </c>
      <c r="E87" s="99">
        <v>377</v>
      </c>
      <c r="F87" s="84" t="str">
        <f>VLOOKUP(E87,VIP!$A$2:$O11440,2,0)</f>
        <v>DRBR377</v>
      </c>
      <c r="G87" s="98" t="str">
        <f>VLOOKUP(E87,'LISTADO ATM'!$A$2:$B$894,2,0)</f>
        <v>ATM Estación del Metro Eduardo Brito</v>
      </c>
      <c r="H87" s="98" t="str">
        <f>VLOOKUP(E87,VIP!$A$2:$O16360,7,FALSE)</f>
        <v>Si</v>
      </c>
      <c r="I87" s="98" t="str">
        <f>VLOOKUP(E87,VIP!$A$2:$O8325,8,FALSE)</f>
        <v>Si</v>
      </c>
      <c r="J87" s="98" t="str">
        <f>VLOOKUP(E87,VIP!$A$2:$O8275,8,FALSE)</f>
        <v>Si</v>
      </c>
      <c r="K87" s="98" t="str">
        <f>VLOOKUP(E87,VIP!$A$2:$O11849,6,0)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7.399999999999999" x14ac:dyDescent="0.3">
      <c r="A88" s="102" t="str">
        <f>VLOOKUP(E88,'LISTADO ATM'!$A$2:$C$895,3,0)</f>
        <v>DISTRITO NACIONAL</v>
      </c>
      <c r="B88" s="111">
        <v>335771981</v>
      </c>
      <c r="C88" s="103">
        <v>44222.540833333333</v>
      </c>
      <c r="D88" s="102" t="s">
        <v>2189</v>
      </c>
      <c r="E88" s="99">
        <v>36</v>
      </c>
      <c r="F88" s="84" t="str">
        <f>VLOOKUP(E88,VIP!$A$2:$O11363,2,0)</f>
        <v>DRBR036</v>
      </c>
      <c r="G88" s="98" t="str">
        <f>VLOOKUP(E88,'LISTADO ATM'!$A$2:$B$894,2,0)</f>
        <v xml:space="preserve">ATM Banco Central </v>
      </c>
      <c r="H88" s="98" t="str">
        <f>VLOOKUP(E88,VIP!$A$2:$O16284,7,FALSE)</f>
        <v>Si</v>
      </c>
      <c r="I88" s="98" t="str">
        <f>VLOOKUP(E88,VIP!$A$2:$O8249,8,FALSE)</f>
        <v>Si</v>
      </c>
      <c r="J88" s="98" t="str">
        <f>VLOOKUP(E88,VIP!$A$2:$O8199,8,FALSE)</f>
        <v>Si</v>
      </c>
      <c r="K88" s="98" t="str">
        <f>VLOOKUP(E88,VIP!$A$2:$O11773,6,0)</f>
        <v>SI</v>
      </c>
      <c r="L88" s="106" t="s">
        <v>2463</v>
      </c>
      <c r="M88" s="105" t="s">
        <v>2473</v>
      </c>
      <c r="N88" s="104" t="s">
        <v>2497</v>
      </c>
      <c r="O88" s="102" t="s">
        <v>2483</v>
      </c>
      <c r="P88" s="102"/>
      <c r="Q88" s="105" t="s">
        <v>2463</v>
      </c>
    </row>
    <row r="89" spans="1:17" ht="17.399999999999999" x14ac:dyDescent="0.3">
      <c r="A89" s="102" t="str">
        <f>VLOOKUP(E89,'LISTADO ATM'!$A$2:$C$895,3,0)</f>
        <v>DISTRITO NACIONAL</v>
      </c>
      <c r="B89" s="111">
        <v>335772620</v>
      </c>
      <c r="C89" s="103">
        <v>44223.330914351849</v>
      </c>
      <c r="D89" s="102" t="s">
        <v>2189</v>
      </c>
      <c r="E89" s="99">
        <v>43</v>
      </c>
      <c r="F89" s="84" t="str">
        <f>VLOOKUP(E89,VIP!$A$2:$O11372,2,0)</f>
        <v>DRBR043</v>
      </c>
      <c r="G89" s="98" t="str">
        <f>VLOOKUP(E89,'LISTADO ATM'!$A$2:$B$894,2,0)</f>
        <v xml:space="preserve">ATM Zona Franca San Isidro </v>
      </c>
      <c r="H89" s="98" t="str">
        <f>VLOOKUP(E89,VIP!$A$2:$O16292,7,FALSE)</f>
        <v>Si</v>
      </c>
      <c r="I89" s="98" t="str">
        <f>VLOOKUP(E89,VIP!$A$2:$O8257,8,FALSE)</f>
        <v>No</v>
      </c>
      <c r="J89" s="98" t="str">
        <f>VLOOKUP(E89,VIP!$A$2:$O8207,8,FALSE)</f>
        <v>No</v>
      </c>
      <c r="K89" s="98" t="str">
        <f>VLOOKUP(E89,VIP!$A$2:$O11781,6,0)</f>
        <v>NO</v>
      </c>
      <c r="L89" s="106" t="s">
        <v>2463</v>
      </c>
      <c r="M89" s="105" t="s">
        <v>2473</v>
      </c>
      <c r="N89" s="104" t="s">
        <v>2481</v>
      </c>
      <c r="O89" s="102" t="s">
        <v>2483</v>
      </c>
      <c r="P89" s="102"/>
      <c r="Q89" s="105" t="s">
        <v>2463</v>
      </c>
    </row>
    <row r="90" spans="1:17" ht="17.399999999999999" x14ac:dyDescent="0.3">
      <c r="A90" s="102" t="str">
        <f>VLOOKUP(E90,'LISTADO ATM'!$A$2:$C$895,3,0)</f>
        <v>ESTE</v>
      </c>
      <c r="B90" s="111">
        <v>335773616</v>
      </c>
      <c r="C90" s="103">
        <v>44223.627372685187</v>
      </c>
      <c r="D90" s="102" t="s">
        <v>2189</v>
      </c>
      <c r="E90" s="99">
        <v>433</v>
      </c>
      <c r="F90" s="84" t="str">
        <f>VLOOKUP(E90,VIP!$A$2:$O11392,2,0)</f>
        <v>DRBR433</v>
      </c>
      <c r="G90" s="98" t="str">
        <f>VLOOKUP(E90,'LISTADO ATM'!$A$2:$B$894,2,0)</f>
        <v xml:space="preserve">ATM Centro Comercial Las Canas (Cap Cana) </v>
      </c>
      <c r="H90" s="98" t="str">
        <f>VLOOKUP(E90,VIP!$A$2:$O16312,7,FALSE)</f>
        <v>Si</v>
      </c>
      <c r="I90" s="98" t="str">
        <f>VLOOKUP(E90,VIP!$A$2:$O8277,8,FALSE)</f>
        <v>Si</v>
      </c>
      <c r="J90" s="98" t="str">
        <f>VLOOKUP(E90,VIP!$A$2:$O8227,8,FALSE)</f>
        <v>Si</v>
      </c>
      <c r="K90" s="98" t="str">
        <f>VLOOKUP(E90,VIP!$A$2:$O11801,6,0)</f>
        <v>NO</v>
      </c>
      <c r="L90" s="106" t="s">
        <v>2463</v>
      </c>
      <c r="M90" s="105" t="s">
        <v>2473</v>
      </c>
      <c r="N90" s="104" t="s">
        <v>2481</v>
      </c>
      <c r="O90" s="102" t="s">
        <v>2483</v>
      </c>
      <c r="P90" s="102"/>
      <c r="Q90" s="105" t="s">
        <v>2463</v>
      </c>
    </row>
    <row r="91" spans="1:17" ht="17.399999999999999" x14ac:dyDescent="0.3">
      <c r="A91" s="102" t="str">
        <f>VLOOKUP(E91,'LISTADO ATM'!$A$2:$C$895,3,0)</f>
        <v>DISTRITO NACIONAL</v>
      </c>
      <c r="B91" s="111">
        <v>335773809</v>
      </c>
      <c r="C91" s="103">
        <v>44223.697199074071</v>
      </c>
      <c r="D91" s="102" t="s">
        <v>2189</v>
      </c>
      <c r="E91" s="99">
        <v>983</v>
      </c>
      <c r="F91" s="84" t="str">
        <f>VLOOKUP(E91,VIP!$A$2:$O11397,2,0)</f>
        <v>DRBR983</v>
      </c>
      <c r="G91" s="98" t="str">
        <f>VLOOKUP(E91,'LISTADO ATM'!$A$2:$B$894,2,0)</f>
        <v xml:space="preserve">ATM Bravo República de Colombia </v>
      </c>
      <c r="H91" s="98" t="str">
        <f>VLOOKUP(E91,VIP!$A$2:$O16317,7,FALSE)</f>
        <v>Si</v>
      </c>
      <c r="I91" s="98" t="str">
        <f>VLOOKUP(E91,VIP!$A$2:$O8282,8,FALSE)</f>
        <v>No</v>
      </c>
      <c r="J91" s="98" t="str">
        <f>VLOOKUP(E91,VIP!$A$2:$O8232,8,FALSE)</f>
        <v>No</v>
      </c>
      <c r="K91" s="98" t="str">
        <f>VLOOKUP(E91,VIP!$A$2:$O11806,6,0)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02"/>
      <c r="Q91" s="105" t="s">
        <v>2463</v>
      </c>
    </row>
    <row r="92" spans="1:17" ht="17.399999999999999" x14ac:dyDescent="0.3">
      <c r="A92" s="102" t="str">
        <f>VLOOKUP(E92,'LISTADO ATM'!$A$2:$C$895,3,0)</f>
        <v>NORTE</v>
      </c>
      <c r="B92" s="111">
        <v>335773819</v>
      </c>
      <c r="C92" s="103">
        <v>44223.703842592593</v>
      </c>
      <c r="D92" s="102" t="s">
        <v>2189</v>
      </c>
      <c r="E92" s="99">
        <v>304</v>
      </c>
      <c r="F92" s="84" t="str">
        <f>VLOOKUP(E92,VIP!$A$2:$O11398,2,0)</f>
        <v>DRBR304</v>
      </c>
      <c r="G92" s="98" t="str">
        <f>VLOOKUP(E92,'LISTADO ATM'!$A$2:$B$894,2,0)</f>
        <v xml:space="preserve">ATM Multicentro La Sirena Estrella Sadhala </v>
      </c>
      <c r="H92" s="98" t="str">
        <f>VLOOKUP(E92,VIP!$A$2:$O16318,7,FALSE)</f>
        <v>Si</v>
      </c>
      <c r="I92" s="98" t="str">
        <f>VLOOKUP(E92,VIP!$A$2:$O8283,8,FALSE)</f>
        <v>Si</v>
      </c>
      <c r="J92" s="98" t="str">
        <f>VLOOKUP(E92,VIP!$A$2:$O8233,8,FALSE)</f>
        <v>Si</v>
      </c>
      <c r="K92" s="98" t="str">
        <f>VLOOKUP(E92,VIP!$A$2:$O11807,6,0)</f>
        <v>NO</v>
      </c>
      <c r="L92" s="106" t="s">
        <v>2463</v>
      </c>
      <c r="M92" s="105" t="s">
        <v>2473</v>
      </c>
      <c r="N92" s="104" t="s">
        <v>2481</v>
      </c>
      <c r="O92" s="102" t="s">
        <v>2483</v>
      </c>
      <c r="P92" s="102"/>
      <c r="Q92" s="105" t="s">
        <v>2463</v>
      </c>
    </row>
    <row r="93" spans="1:17" ht="17.399999999999999" x14ac:dyDescent="0.3">
      <c r="A93" s="102" t="str">
        <f>VLOOKUP(E93,'LISTADO ATM'!$A$2:$C$895,3,0)</f>
        <v>DISTRITO NACIONAL</v>
      </c>
      <c r="B93" s="111">
        <v>335773839</v>
      </c>
      <c r="C93" s="103">
        <v>44223.711759259262</v>
      </c>
      <c r="D93" s="102" t="s">
        <v>2189</v>
      </c>
      <c r="E93" s="99">
        <v>541</v>
      </c>
      <c r="F93" s="84" t="str">
        <f>VLOOKUP(E93,VIP!$A$2:$O11402,2,0)</f>
        <v>DRBR541</v>
      </c>
      <c r="G93" s="98" t="str">
        <f>VLOOKUP(E93,'LISTADO ATM'!$A$2:$B$894,2,0)</f>
        <v xml:space="preserve">ATM Oficina Sambil II </v>
      </c>
      <c r="H93" s="98" t="str">
        <f>VLOOKUP(E93,VIP!$A$2:$O16322,7,FALSE)</f>
        <v>Si</v>
      </c>
      <c r="I93" s="98" t="str">
        <f>VLOOKUP(E93,VIP!$A$2:$O8287,8,FALSE)</f>
        <v>Si</v>
      </c>
      <c r="J93" s="98" t="str">
        <f>VLOOKUP(E93,VIP!$A$2:$O8237,8,FALSE)</f>
        <v>Si</v>
      </c>
      <c r="K93" s="98" t="str">
        <f>VLOOKUP(E93,VIP!$A$2:$O11811,6,0)</f>
        <v>SI</v>
      </c>
      <c r="L93" s="106" t="s">
        <v>2463</v>
      </c>
      <c r="M93" s="105" t="s">
        <v>2473</v>
      </c>
      <c r="N93" s="104" t="s">
        <v>2481</v>
      </c>
      <c r="O93" s="102" t="s">
        <v>2483</v>
      </c>
      <c r="P93" s="102"/>
      <c r="Q93" s="105" t="s">
        <v>2463</v>
      </c>
    </row>
    <row r="94" spans="1:17" ht="17.399999999999999" x14ac:dyDescent="0.3">
      <c r="A94" s="102" t="str">
        <f>VLOOKUP(E94,'LISTADO ATM'!$A$2:$C$895,3,0)</f>
        <v>SUR</v>
      </c>
      <c r="B94" s="111">
        <v>335773919</v>
      </c>
      <c r="C94" s="103">
        <v>44223.794652777775</v>
      </c>
      <c r="D94" s="102" t="s">
        <v>2189</v>
      </c>
      <c r="E94" s="99">
        <v>829</v>
      </c>
      <c r="F94" s="84" t="str">
        <f>VLOOKUP(E94,VIP!$A$2:$O11410,2,0)</f>
        <v>DRBR829</v>
      </c>
      <c r="G94" s="98" t="str">
        <f>VLOOKUP(E94,'LISTADO ATM'!$A$2:$B$894,2,0)</f>
        <v xml:space="preserve">ATM UNP Multicentro Sirena Baní </v>
      </c>
      <c r="H94" s="98" t="str">
        <f>VLOOKUP(E94,VIP!$A$2:$O16330,7,FALSE)</f>
        <v>Si</v>
      </c>
      <c r="I94" s="98" t="str">
        <f>VLOOKUP(E94,VIP!$A$2:$O8295,8,FALSE)</f>
        <v>Si</v>
      </c>
      <c r="J94" s="98" t="str">
        <f>VLOOKUP(E94,VIP!$A$2:$O8245,8,FALSE)</f>
        <v>Si</v>
      </c>
      <c r="K94" s="98" t="str">
        <f>VLOOKUP(E94,VIP!$A$2:$O11819,6,0)</f>
        <v>NO</v>
      </c>
      <c r="L94" s="106" t="s">
        <v>2463</v>
      </c>
      <c r="M94" s="105" t="s">
        <v>2473</v>
      </c>
      <c r="N94" s="104" t="s">
        <v>2481</v>
      </c>
      <c r="O94" s="102" t="s">
        <v>2483</v>
      </c>
      <c r="P94" s="102"/>
      <c r="Q94" s="105" t="s">
        <v>2463</v>
      </c>
    </row>
    <row r="95" spans="1:17" ht="17.399999999999999" x14ac:dyDescent="0.3">
      <c r="A95" s="102" t="str">
        <f>VLOOKUP(E95,'LISTADO ATM'!$A$2:$C$895,3,0)</f>
        <v>DISTRITO NACIONAL</v>
      </c>
      <c r="B95" s="111" t="s">
        <v>2515</v>
      </c>
      <c r="C95" s="103">
        <v>44224.325798611113</v>
      </c>
      <c r="D95" s="102" t="s">
        <v>2189</v>
      </c>
      <c r="E95" s="99">
        <v>967</v>
      </c>
      <c r="F95" s="84" t="str">
        <f>VLOOKUP(E95,VIP!$A$2:$O11421,2,0)</f>
        <v>DRBR967</v>
      </c>
      <c r="G95" s="98" t="str">
        <f>VLOOKUP(E95,'LISTADO ATM'!$A$2:$B$894,2,0)</f>
        <v xml:space="preserve">ATM UNP Hiper Olé Autopista Duarte </v>
      </c>
      <c r="H95" s="98" t="str">
        <f>VLOOKUP(E95,VIP!$A$2:$O16341,7,FALSE)</f>
        <v>Si</v>
      </c>
      <c r="I95" s="98" t="str">
        <f>VLOOKUP(E95,VIP!$A$2:$O8306,8,FALSE)</f>
        <v>Si</v>
      </c>
      <c r="J95" s="98" t="str">
        <f>VLOOKUP(E95,VIP!$A$2:$O8256,8,FALSE)</f>
        <v>Si</v>
      </c>
      <c r="K95" s="98" t="str">
        <f>VLOOKUP(E95,VIP!$A$2:$O11830,6,0)</f>
        <v>NO</v>
      </c>
      <c r="L95" s="106" t="s">
        <v>2463</v>
      </c>
      <c r="M95" s="105" t="s">
        <v>2473</v>
      </c>
      <c r="N95" s="104" t="s">
        <v>2481</v>
      </c>
      <c r="O95" s="102" t="s">
        <v>2483</v>
      </c>
      <c r="P95" s="102"/>
      <c r="Q95" s="105" t="s">
        <v>2463</v>
      </c>
    </row>
    <row r="96" spans="1:17" ht="17.399999999999999" x14ac:dyDescent="0.3">
      <c r="A96" s="102" t="str">
        <f>VLOOKUP(E96,'LISTADO ATM'!$A$2:$C$895,3,0)</f>
        <v>DISTRITO NACIONAL</v>
      </c>
      <c r="B96" s="111" t="s">
        <v>2532</v>
      </c>
      <c r="C96" s="103">
        <v>44224.354409722226</v>
      </c>
      <c r="D96" s="102" t="s">
        <v>2189</v>
      </c>
      <c r="E96" s="99">
        <v>769</v>
      </c>
      <c r="F96" s="84" t="str">
        <f>VLOOKUP(E96,VIP!$A$2:$O11429,2,0)</f>
        <v>DRBR769</v>
      </c>
      <c r="G96" s="98" t="str">
        <f>VLOOKUP(E96,'LISTADO ATM'!$A$2:$B$894,2,0)</f>
        <v>ATM UNP Pablo Mella Morales</v>
      </c>
      <c r="H96" s="98" t="str">
        <f>VLOOKUP(E96,VIP!$A$2:$O16349,7,FALSE)</f>
        <v>Si</v>
      </c>
      <c r="I96" s="98" t="str">
        <f>VLOOKUP(E96,VIP!$A$2:$O8314,8,FALSE)</f>
        <v>Si</v>
      </c>
      <c r="J96" s="98" t="str">
        <f>VLOOKUP(E96,VIP!$A$2:$O8264,8,FALSE)</f>
        <v>Si</v>
      </c>
      <c r="K96" s="98" t="str">
        <f>VLOOKUP(E96,VIP!$A$2:$O11838,6,0)</f>
        <v>NO</v>
      </c>
      <c r="L96" s="106" t="s">
        <v>2463</v>
      </c>
      <c r="M96" s="105" t="s">
        <v>2473</v>
      </c>
      <c r="N96" s="104" t="s">
        <v>2481</v>
      </c>
      <c r="O96" s="102" t="s">
        <v>2483</v>
      </c>
      <c r="P96" s="102"/>
      <c r="Q96" s="105" t="s">
        <v>2463</v>
      </c>
    </row>
    <row r="97" spans="1:17" ht="17.399999999999999" x14ac:dyDescent="0.3">
      <c r="A97" s="102" t="str">
        <f>VLOOKUP(E97,'LISTADO ATM'!$A$2:$C$895,3,0)</f>
        <v>SUR</v>
      </c>
      <c r="B97" s="111" t="s">
        <v>2534</v>
      </c>
      <c r="C97" s="103">
        <v>44224.353784722225</v>
      </c>
      <c r="D97" s="102" t="s">
        <v>2189</v>
      </c>
      <c r="E97" s="99">
        <v>249</v>
      </c>
      <c r="F97" s="84" t="str">
        <f>VLOOKUP(E97,VIP!$A$2:$O11431,2,0)</f>
        <v>DRBR249</v>
      </c>
      <c r="G97" s="98" t="str">
        <f>VLOOKUP(E97,'LISTADO ATM'!$A$2:$B$894,2,0)</f>
        <v xml:space="preserve">ATM Banco Agrícola Neiba </v>
      </c>
      <c r="H97" s="98" t="str">
        <f>VLOOKUP(E97,VIP!$A$2:$O16351,7,FALSE)</f>
        <v>Si</v>
      </c>
      <c r="I97" s="98" t="str">
        <f>VLOOKUP(E97,VIP!$A$2:$O8316,8,FALSE)</f>
        <v>Si</v>
      </c>
      <c r="J97" s="98" t="str">
        <f>VLOOKUP(E97,VIP!$A$2:$O8266,8,FALSE)</f>
        <v>Si</v>
      </c>
      <c r="K97" s="98" t="str">
        <f>VLOOKUP(E97,VIP!$A$2:$O11840,6,0)</f>
        <v>NO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</sheetData>
  <autoFilter ref="A4:Q34">
    <sortState ref="A5:Q97">
      <sortCondition ref="Q4:Q3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4 B66:B1048576">
    <cfRule type="duplicateValues" dxfId="160" priority="2121"/>
  </conditionalFormatting>
  <conditionalFormatting sqref="B5:B34 B66:B1048576">
    <cfRule type="duplicateValues" dxfId="159" priority="329561"/>
  </conditionalFormatting>
  <conditionalFormatting sqref="B1:B34 B66:B1048576">
    <cfRule type="duplicateValues" dxfId="158" priority="329573"/>
    <cfRule type="duplicateValues" dxfId="157" priority="329574"/>
    <cfRule type="duplicateValues" dxfId="156" priority="329575"/>
  </conditionalFormatting>
  <conditionalFormatting sqref="B1:B34 B66:B1048576">
    <cfRule type="duplicateValues" dxfId="155" priority="329585"/>
    <cfRule type="duplicateValues" dxfId="154" priority="329586"/>
  </conditionalFormatting>
  <conditionalFormatting sqref="B5:B34 B66:B1048576">
    <cfRule type="duplicateValues" dxfId="153" priority="329593"/>
    <cfRule type="duplicateValues" dxfId="152" priority="329594"/>
    <cfRule type="duplicateValues" dxfId="151" priority="329595"/>
  </conditionalFormatting>
  <conditionalFormatting sqref="B5:B34 B66:B1048576">
    <cfRule type="duplicateValues" dxfId="150" priority="1130"/>
    <cfRule type="duplicateValues" dxfId="149" priority="1131"/>
  </conditionalFormatting>
  <conditionalFormatting sqref="B66:B1048576">
    <cfRule type="duplicateValues" dxfId="148" priority="1028"/>
  </conditionalFormatting>
  <conditionalFormatting sqref="E98:E1048576 E1:E62">
    <cfRule type="duplicateValues" dxfId="147" priority="157"/>
  </conditionalFormatting>
  <conditionalFormatting sqref="E98:E1048576">
    <cfRule type="duplicateValues" dxfId="146" priority="344661"/>
  </conditionalFormatting>
  <conditionalFormatting sqref="E98:E1048576 E1:E62">
    <cfRule type="duplicateValues" dxfId="145" priority="344664"/>
    <cfRule type="duplicateValues" dxfId="144" priority="344665"/>
  </conditionalFormatting>
  <conditionalFormatting sqref="E98:E1048576 E5:E62">
    <cfRule type="duplicateValues" dxfId="143" priority="344670"/>
    <cfRule type="duplicateValues" dxfId="142" priority="344671"/>
  </conditionalFormatting>
  <conditionalFormatting sqref="E98:E1048576 E5:E62">
    <cfRule type="duplicateValues" dxfId="141" priority="344674"/>
  </conditionalFormatting>
  <conditionalFormatting sqref="E98:E1048576 E1:E62">
    <cfRule type="duplicateValues" dxfId="140" priority="344676"/>
    <cfRule type="duplicateValues" dxfId="139" priority="344677"/>
    <cfRule type="duplicateValues" dxfId="138" priority="344678"/>
  </conditionalFormatting>
  <conditionalFormatting sqref="E98:E1048576 E5:E62">
    <cfRule type="duplicateValues" dxfId="137" priority="344685"/>
    <cfRule type="duplicateValues" dxfId="136" priority="344686"/>
    <cfRule type="duplicateValues" dxfId="135" priority="344687"/>
  </conditionalFormatting>
  <conditionalFormatting sqref="E98:E1048576">
    <cfRule type="duplicateValues" dxfId="134" priority="344691"/>
  </conditionalFormatting>
  <conditionalFormatting sqref="E98:E1048576">
    <cfRule type="duplicateValues" dxfId="133" priority="344693"/>
    <cfRule type="duplicateValues" dxfId="132" priority="344694"/>
    <cfRule type="duplicateValues" dxfId="131" priority="344695"/>
  </conditionalFormatting>
  <conditionalFormatting sqref="B56:B63">
    <cfRule type="duplicateValues" dxfId="130" priority="344729"/>
  </conditionalFormatting>
  <conditionalFormatting sqref="B56:B63">
    <cfRule type="duplicateValues" dxfId="129" priority="344733"/>
    <cfRule type="duplicateValues" dxfId="128" priority="344734"/>
    <cfRule type="duplicateValues" dxfId="127" priority="344735"/>
  </conditionalFormatting>
  <conditionalFormatting sqref="B56:B63">
    <cfRule type="duplicateValues" dxfId="126" priority="344739"/>
    <cfRule type="duplicateValues" dxfId="125" priority="344740"/>
  </conditionalFormatting>
  <conditionalFormatting sqref="B5:B34">
    <cfRule type="duplicateValues" dxfId="124" priority="344971"/>
  </conditionalFormatting>
  <conditionalFormatting sqref="B5:B34">
    <cfRule type="duplicateValues" dxfId="123" priority="344973"/>
    <cfRule type="duplicateValues" dxfId="122" priority="344974"/>
    <cfRule type="duplicateValues" dxfId="121" priority="344975"/>
  </conditionalFormatting>
  <conditionalFormatting sqref="B5:B34">
    <cfRule type="duplicateValues" dxfId="120" priority="344979"/>
    <cfRule type="duplicateValues" dxfId="119" priority="344980"/>
  </conditionalFormatting>
  <conditionalFormatting sqref="E63:E64">
    <cfRule type="duplicateValues" dxfId="118" priority="345012"/>
  </conditionalFormatting>
  <conditionalFormatting sqref="E63:E64">
    <cfRule type="duplicateValues" dxfId="117" priority="345052"/>
    <cfRule type="duplicateValues" dxfId="116" priority="345053"/>
  </conditionalFormatting>
  <conditionalFormatting sqref="E63:E64">
    <cfRule type="duplicateValues" dxfId="115" priority="345057"/>
    <cfRule type="duplicateValues" dxfId="114" priority="345058"/>
    <cfRule type="duplicateValues" dxfId="113" priority="345059"/>
  </conditionalFormatting>
  <conditionalFormatting sqref="B35:B55">
    <cfRule type="duplicateValues" dxfId="112" priority="345074"/>
  </conditionalFormatting>
  <conditionalFormatting sqref="B35:B55">
    <cfRule type="duplicateValues" dxfId="111" priority="345078"/>
    <cfRule type="duplicateValues" dxfId="110" priority="345079"/>
    <cfRule type="duplicateValues" dxfId="109" priority="345080"/>
  </conditionalFormatting>
  <conditionalFormatting sqref="B35:B55">
    <cfRule type="duplicateValues" dxfId="108" priority="345084"/>
    <cfRule type="duplicateValues" dxfId="107" priority="345085"/>
  </conditionalFormatting>
  <conditionalFormatting sqref="E5:E62">
    <cfRule type="duplicateValues" dxfId="106" priority="345134"/>
    <cfRule type="duplicateValues" dxfId="105" priority="345135"/>
  </conditionalFormatting>
  <conditionalFormatting sqref="E5:E62">
    <cfRule type="duplicateValues" dxfId="104" priority="345138"/>
  </conditionalFormatting>
  <conditionalFormatting sqref="B64:B97">
    <cfRule type="duplicateValues" dxfId="103" priority="345202"/>
  </conditionalFormatting>
  <conditionalFormatting sqref="B64:B97">
    <cfRule type="duplicateValues" dxfId="102" priority="345204"/>
    <cfRule type="duplicateValues" dxfId="101" priority="345205"/>
    <cfRule type="duplicateValues" dxfId="100" priority="345206"/>
  </conditionalFormatting>
  <conditionalFormatting sqref="B64:B97">
    <cfRule type="duplicateValues" dxfId="99" priority="345210"/>
    <cfRule type="duplicateValues" dxfId="98" priority="345211"/>
  </conditionalFormatting>
  <conditionalFormatting sqref="E65:E75">
    <cfRule type="duplicateValues" dxfId="97" priority="345214"/>
  </conditionalFormatting>
  <conditionalFormatting sqref="E65:E75">
    <cfRule type="duplicateValues" dxfId="96" priority="345216"/>
    <cfRule type="duplicateValues" dxfId="95" priority="345217"/>
  </conditionalFormatting>
  <conditionalFormatting sqref="E65:E75">
    <cfRule type="duplicateValues" dxfId="94" priority="345220"/>
    <cfRule type="duplicateValues" dxfId="93" priority="345221"/>
    <cfRule type="duplicateValues" dxfId="92" priority="345222"/>
  </conditionalFormatting>
  <conditionalFormatting sqref="E76:E97">
    <cfRule type="duplicateValues" dxfId="5" priority="6"/>
  </conditionalFormatting>
  <conditionalFormatting sqref="E76:E97">
    <cfRule type="duplicateValues" dxfId="4" priority="4"/>
    <cfRule type="duplicateValues" dxfId="3" priority="5"/>
  </conditionalFormatting>
  <conditionalFormatting sqref="E76:E9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0" t="s">
        <v>0</v>
      </c>
      <c r="B1" s="15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2" t="s">
        <v>8</v>
      </c>
      <c r="B9" s="15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4" t="s">
        <v>9</v>
      </c>
      <c r="B14" s="15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6" bestFit="1" customWidth="1"/>
    <col min="2" max="2" width="21.6640625" style="108" bestFit="1" customWidth="1"/>
    <col min="3" max="3" width="56.44140625" style="86" bestFit="1" customWidth="1"/>
    <col min="4" max="4" width="39.33203125" style="86" bestFit="1" customWidth="1"/>
    <col min="5" max="5" width="23.33203125" style="86" customWidth="1"/>
    <col min="6" max="16384" width="52.6640625" style="86"/>
  </cols>
  <sheetData>
    <row r="1" spans="1:5" ht="23.4" x14ac:dyDescent="0.3">
      <c r="A1" s="126" t="s">
        <v>2479</v>
      </c>
      <c r="B1" s="127"/>
      <c r="C1" s="127"/>
      <c r="D1" s="127"/>
      <c r="E1" s="128"/>
    </row>
    <row r="2" spans="1:5" ht="23.4" x14ac:dyDescent="0.3">
      <c r="A2" s="126" t="s">
        <v>2158</v>
      </c>
      <c r="B2" s="127"/>
      <c r="C2" s="127"/>
      <c r="D2" s="127"/>
      <c r="E2" s="128"/>
    </row>
    <row r="3" spans="1:5" ht="26.4" x14ac:dyDescent="0.3">
      <c r="A3" s="129" t="s">
        <v>2479</v>
      </c>
      <c r="B3" s="130"/>
      <c r="C3" s="130"/>
      <c r="D3" s="130"/>
      <c r="E3" s="131"/>
    </row>
    <row r="4" spans="1:5" x14ac:dyDescent="0.3">
      <c r="E4" s="108"/>
    </row>
    <row r="5" spans="1:5" ht="18" thickBot="1" x14ac:dyDescent="0.35">
      <c r="A5" s="87" t="s">
        <v>2423</v>
      </c>
      <c r="B5" s="107" t="s">
        <v>2506</v>
      </c>
      <c r="C5" s="88"/>
      <c r="D5" s="89"/>
      <c r="E5" s="90"/>
    </row>
    <row r="6" spans="1:5" ht="18" thickBot="1" x14ac:dyDescent="0.35">
      <c r="A6" s="87" t="s">
        <v>2424</v>
      </c>
      <c r="B6" s="107" t="s">
        <v>2508</v>
      </c>
      <c r="C6" s="88"/>
      <c r="D6" s="89"/>
      <c r="E6" s="90"/>
    </row>
    <row r="7" spans="1:5" ht="15" thickBot="1" x14ac:dyDescent="0.35">
      <c r="E7" s="108"/>
    </row>
    <row r="8" spans="1:5" ht="18" thickBot="1" x14ac:dyDescent="0.35">
      <c r="A8" s="132" t="s">
        <v>2425</v>
      </c>
      <c r="B8" s="133"/>
      <c r="C8" s="133"/>
      <c r="D8" s="133"/>
      <c r="E8" s="134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" thickBot="1" x14ac:dyDescent="0.35">
      <c r="A11" s="95" t="s">
        <v>2428</v>
      </c>
      <c r="B11" s="117">
        <f>COUNT(B10:B10)</f>
        <v>0</v>
      </c>
      <c r="C11" s="139"/>
      <c r="D11" s="140"/>
      <c r="E11" s="141"/>
    </row>
    <row r="12" spans="1:5" ht="15" thickBot="1" x14ac:dyDescent="0.35">
      <c r="E12" s="108"/>
    </row>
    <row r="13" spans="1:5" ht="18" thickBot="1" x14ac:dyDescent="0.35">
      <c r="A13" s="132" t="s">
        <v>2430</v>
      </c>
      <c r="B13" s="133"/>
      <c r="C13" s="133"/>
      <c r="D13" s="133"/>
      <c r="E13" s="134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7.399999999999999" x14ac:dyDescent="0.3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7.399999999999999" x14ac:dyDescent="0.3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7.399999999999999" x14ac:dyDescent="0.3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7.399999999999999" x14ac:dyDescent="0.3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7.399999999999999" x14ac:dyDescent="0.3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7.399999999999999" x14ac:dyDescent="0.3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7.399999999999999" x14ac:dyDescent="0.3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7.399999999999999" x14ac:dyDescent="0.3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" thickBot="1" x14ac:dyDescent="0.35">
      <c r="A25" s="114" t="s">
        <v>2428</v>
      </c>
      <c r="B25" s="117">
        <f>COUNT(B15:B24)</f>
        <v>10</v>
      </c>
      <c r="C25" s="115"/>
      <c r="D25" s="115"/>
      <c r="E25" s="115"/>
    </row>
    <row r="26" spans="1:5" ht="15" thickBot="1" x14ac:dyDescent="0.35">
      <c r="E26" s="108"/>
    </row>
    <row r="27" spans="1:5" ht="18" thickBot="1" x14ac:dyDescent="0.35">
      <c r="A27" s="132" t="s">
        <v>2431</v>
      </c>
      <c r="B27" s="133"/>
      <c r="C27" s="133"/>
      <c r="D27" s="133"/>
      <c r="E27" s="134"/>
    </row>
    <row r="28" spans="1:5" ht="17.399999999999999" x14ac:dyDescent="0.3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7.399999999999999" x14ac:dyDescent="0.3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7.399999999999999" x14ac:dyDescent="0.3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7.399999999999999" x14ac:dyDescent="0.3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7.399999999999999" x14ac:dyDescent="0.3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" thickBot="1" x14ac:dyDescent="0.35">
      <c r="A33" s="95" t="s">
        <v>2428</v>
      </c>
      <c r="B33" s="117">
        <f>COUNT(B29:B32)</f>
        <v>4</v>
      </c>
      <c r="C33" s="115"/>
      <c r="D33" s="93"/>
      <c r="E33" s="94"/>
    </row>
    <row r="34" spans="1:5" ht="15" thickBot="1" x14ac:dyDescent="0.35">
      <c r="E34" s="108"/>
    </row>
    <row r="35" spans="1:5" ht="18" thickBot="1" x14ac:dyDescent="0.35">
      <c r="A35" s="142" t="s">
        <v>2429</v>
      </c>
      <c r="B35" s="143"/>
      <c r="E35" s="108"/>
    </row>
    <row r="36" spans="1:5" ht="18" thickBot="1" x14ac:dyDescent="0.35">
      <c r="A36" s="144">
        <f>+B25+B33</f>
        <v>14</v>
      </c>
      <c r="B36" s="145"/>
      <c r="E36" s="108"/>
    </row>
    <row r="37" spans="1:5" ht="15" thickBot="1" x14ac:dyDescent="0.35">
      <c r="E37" s="108"/>
    </row>
    <row r="38" spans="1:5" ht="18" thickBot="1" x14ac:dyDescent="0.35">
      <c r="A38" s="132" t="s">
        <v>2432</v>
      </c>
      <c r="B38" s="133"/>
      <c r="C38" s="133"/>
      <c r="D38" s="133"/>
      <c r="E38" s="134"/>
    </row>
    <row r="39" spans="1:5" ht="17.399999999999999" x14ac:dyDescent="0.3">
      <c r="A39" s="91" t="s">
        <v>15</v>
      </c>
      <c r="B39" s="96" t="s">
        <v>2426</v>
      </c>
      <c r="C39" s="96" t="s">
        <v>46</v>
      </c>
      <c r="D39" s="135" t="s">
        <v>2433</v>
      </c>
      <c r="E39" s="136"/>
    </row>
    <row r="40" spans="1:5" ht="17.399999999999999" x14ac:dyDescent="0.3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37" t="s">
        <v>2476</v>
      </c>
      <c r="E40" s="138"/>
    </row>
    <row r="41" spans="1:5" ht="17.399999999999999" x14ac:dyDescent="0.3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37" t="s">
        <v>2476</v>
      </c>
      <c r="E41" s="138"/>
    </row>
    <row r="42" spans="1:5" ht="17.399999999999999" x14ac:dyDescent="0.3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37" t="s">
        <v>2500</v>
      </c>
      <c r="E42" s="138"/>
    </row>
    <row r="43" spans="1:5" ht="17.399999999999999" x14ac:dyDescent="0.3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37" t="s">
        <v>2500</v>
      </c>
      <c r="E43" s="138"/>
    </row>
    <row r="44" spans="1:5" ht="17.399999999999999" x14ac:dyDescent="0.3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37" t="s">
        <v>2476</v>
      </c>
      <c r="E44" s="138"/>
    </row>
    <row r="45" spans="1:5" ht="17.399999999999999" x14ac:dyDescent="0.3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37" t="s">
        <v>2476</v>
      </c>
      <c r="E45" s="138"/>
    </row>
    <row r="46" spans="1:5" ht="17.399999999999999" x14ac:dyDescent="0.3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37" t="s">
        <v>2476</v>
      </c>
      <c r="E46" s="138"/>
    </row>
    <row r="47" spans="1:5" ht="17.399999999999999" x14ac:dyDescent="0.3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37" t="s">
        <v>2500</v>
      </c>
      <c r="E47" s="138"/>
    </row>
    <row r="48" spans="1:5" ht="17.399999999999999" x14ac:dyDescent="0.3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37" t="s">
        <v>2476</v>
      </c>
      <c r="E48" s="138"/>
    </row>
    <row r="49" spans="1:5" ht="17.399999999999999" x14ac:dyDescent="0.3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37" t="s">
        <v>2476</v>
      </c>
      <c r="E49" s="138"/>
    </row>
    <row r="50" spans="1:5" ht="17.399999999999999" x14ac:dyDescent="0.3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37" t="s">
        <v>2476</v>
      </c>
      <c r="E50" s="138"/>
    </row>
    <row r="51" spans="1:5" ht="17.399999999999999" x14ac:dyDescent="0.3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37" t="s">
        <v>2476</v>
      </c>
      <c r="E51" s="138"/>
    </row>
    <row r="52" spans="1:5" ht="17.399999999999999" x14ac:dyDescent="0.3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37" t="s">
        <v>2476</v>
      </c>
      <c r="E52" s="138"/>
    </row>
    <row r="53" spans="1:5" ht="17.399999999999999" x14ac:dyDescent="0.3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37" t="s">
        <v>2476</v>
      </c>
      <c r="E53" s="138"/>
    </row>
    <row r="54" spans="1:5" ht="17.399999999999999" x14ac:dyDescent="0.3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37" t="s">
        <v>2500</v>
      </c>
      <c r="E54" s="138"/>
    </row>
    <row r="55" spans="1:5" ht="17.399999999999999" x14ac:dyDescent="0.3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37" t="s">
        <v>2476</v>
      </c>
      <c r="E55" s="138"/>
    </row>
    <row r="56" spans="1:5" ht="17.399999999999999" x14ac:dyDescent="0.3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37" t="s">
        <v>2507</v>
      </c>
      <c r="E56" s="138"/>
    </row>
    <row r="57" spans="1:5" ht="17.399999999999999" x14ac:dyDescent="0.3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37" t="s">
        <v>2500</v>
      </c>
      <c r="E57" s="138"/>
    </row>
    <row r="58" spans="1:5" ht="17.399999999999999" x14ac:dyDescent="0.3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37" t="s">
        <v>2476</v>
      </c>
      <c r="E58" s="138"/>
    </row>
    <row r="59" spans="1:5" ht="17.399999999999999" x14ac:dyDescent="0.3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37" t="s">
        <v>2507</v>
      </c>
      <c r="E59" s="138"/>
    </row>
    <row r="60" spans="1:5" ht="17.399999999999999" x14ac:dyDescent="0.3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37" t="s">
        <v>2500</v>
      </c>
      <c r="E60" s="138"/>
    </row>
    <row r="61" spans="1:5" ht="17.399999999999999" x14ac:dyDescent="0.3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37" t="s">
        <v>2507</v>
      </c>
      <c r="E61" s="138"/>
    </row>
    <row r="62" spans="1:5" ht="17.399999999999999" x14ac:dyDescent="0.3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37" t="s">
        <v>2500</v>
      </c>
      <c r="E62" s="138"/>
    </row>
    <row r="63" spans="1:5" ht="17.399999999999999" x14ac:dyDescent="0.3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37" t="s">
        <v>2507</v>
      </c>
      <c r="E63" s="138"/>
    </row>
    <row r="64" spans="1:5" ht="18" thickBot="1" x14ac:dyDescent="0.35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D61:E61"/>
    <mergeCell ref="D62:E62"/>
    <mergeCell ref="D63:E63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A1:E1"/>
    <mergeCell ref="A2:E2"/>
    <mergeCell ref="A3:E3"/>
    <mergeCell ref="A8:E8"/>
    <mergeCell ref="D39:E39"/>
  </mergeCells>
  <phoneticPr fontId="47" type="noConversion"/>
  <conditionalFormatting sqref="B64 B1:B42">
    <cfRule type="duplicateValues" dxfId="91" priority="24"/>
    <cfRule type="duplicateValues" dxfId="90" priority="25"/>
  </conditionalFormatting>
  <conditionalFormatting sqref="E43">
    <cfRule type="duplicateValues" dxfId="89" priority="22"/>
  </conditionalFormatting>
  <conditionalFormatting sqref="E44">
    <cfRule type="duplicateValues" dxfId="88" priority="21"/>
  </conditionalFormatting>
  <conditionalFormatting sqref="E45">
    <cfRule type="duplicateValues" dxfId="87" priority="20"/>
  </conditionalFormatting>
  <conditionalFormatting sqref="E47">
    <cfRule type="duplicateValues" dxfId="86" priority="19"/>
  </conditionalFormatting>
  <conditionalFormatting sqref="E64 E25:E31 E33:E42 E1:E19">
    <cfRule type="duplicateValues" dxfId="85" priority="26"/>
  </conditionalFormatting>
  <conditionalFormatting sqref="E46">
    <cfRule type="duplicateValues" dxfId="84" priority="27"/>
  </conditionalFormatting>
  <conditionalFormatting sqref="E23">
    <cfRule type="duplicateValues" dxfId="83" priority="18"/>
  </conditionalFormatting>
  <conditionalFormatting sqref="E24">
    <cfRule type="duplicateValues" dxfId="82" priority="17"/>
  </conditionalFormatting>
  <conditionalFormatting sqref="E48">
    <cfRule type="duplicateValues" dxfId="81" priority="16"/>
  </conditionalFormatting>
  <conditionalFormatting sqref="E49">
    <cfRule type="duplicateValues" dxfId="80" priority="15"/>
  </conditionalFormatting>
  <conditionalFormatting sqref="E50">
    <cfRule type="duplicateValues" dxfId="79" priority="14"/>
  </conditionalFormatting>
  <conditionalFormatting sqref="E51">
    <cfRule type="duplicateValues" dxfId="78" priority="13"/>
  </conditionalFormatting>
  <conditionalFormatting sqref="E63">
    <cfRule type="duplicateValues" dxfId="77" priority="12"/>
  </conditionalFormatting>
  <conditionalFormatting sqref="E52">
    <cfRule type="duplicateValues" dxfId="76" priority="11"/>
  </conditionalFormatting>
  <conditionalFormatting sqref="E53">
    <cfRule type="duplicateValues" dxfId="75" priority="10"/>
  </conditionalFormatting>
  <conditionalFormatting sqref="E55">
    <cfRule type="duplicateValues" dxfId="74" priority="9"/>
  </conditionalFormatting>
  <conditionalFormatting sqref="E56">
    <cfRule type="duplicateValues" dxfId="73" priority="8"/>
  </conditionalFormatting>
  <conditionalFormatting sqref="E57">
    <cfRule type="duplicateValues" dxfId="72" priority="7"/>
  </conditionalFormatting>
  <conditionalFormatting sqref="E58">
    <cfRule type="duplicateValues" dxfId="71" priority="6"/>
  </conditionalFormatting>
  <conditionalFormatting sqref="E59">
    <cfRule type="duplicateValues" dxfId="70" priority="5"/>
  </conditionalFormatting>
  <conditionalFormatting sqref="E60">
    <cfRule type="duplicateValues" dxfId="69" priority="4"/>
  </conditionalFormatting>
  <conditionalFormatting sqref="E61">
    <cfRule type="duplicateValues" dxfId="68" priority="3"/>
  </conditionalFormatting>
  <conditionalFormatting sqref="E62">
    <cfRule type="duplicateValues" dxfId="67" priority="2"/>
  </conditionalFormatting>
  <conditionalFormatting sqref="E54">
    <cfRule type="duplicateValues" dxfId="66" priority="28"/>
  </conditionalFormatting>
  <conditionalFormatting sqref="E20:E22">
    <cfRule type="duplicateValues" dxfId="65" priority="29"/>
  </conditionalFormatting>
  <conditionalFormatting sqref="E32">
    <cfRule type="duplicateValues" dxfId="64" priority="1"/>
  </conditionalFormatting>
  <conditionalFormatting sqref="B43:B63">
    <cfRule type="duplicateValues" dxfId="63" priority="30"/>
    <cfRule type="duplicateValues" dxfId="62" priority="31"/>
  </conditionalFormatting>
  <conditionalFormatting sqref="B1:B64">
    <cfRule type="duplicateValues" dxfId="61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6" t="s">
        <v>2437</v>
      </c>
      <c r="B1" s="147"/>
      <c r="C1" s="147"/>
      <c r="D1" s="147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6" t="s">
        <v>2447</v>
      </c>
      <c r="B25" s="147"/>
      <c r="C25" s="147"/>
      <c r="D25" s="147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48" t="s">
        <v>58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2021-01-28T14:54:32Z</dcterms:modified>
</cp:coreProperties>
</file>